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DEF366ED-3024-4FF9-B397-C56D38863887}"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AE23" i="7" l="1"/>
  <c r="AE24" i="7"/>
  <c r="AE25" i="7"/>
  <c r="AE26" i="7"/>
  <c r="AE28" i="7"/>
  <c r="AE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F32" i="12"/>
  <c r="AI32" i="12"/>
  <c r="AM32" i="12"/>
  <c r="AO32"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H39" i="12"/>
  <c r="AJ39" i="12"/>
  <c r="G40" i="12"/>
  <c r="R40" i="12"/>
  <c r="AC40" i="12"/>
  <c r="AH40" i="12"/>
  <c r="K41" i="12"/>
  <c r="O41" i="12"/>
  <c r="T41" i="12"/>
  <c r="V41" i="12"/>
  <c r="AD41" i="12"/>
  <c r="AF41" i="12"/>
  <c r="AH41" i="12"/>
  <c r="AO41" i="12"/>
  <c r="G42" i="12"/>
  <c r="J42" i="12"/>
  <c r="K42" i="12"/>
  <c r="N42" i="12"/>
  <c r="O42" i="12"/>
  <c r="R42" i="12"/>
  <c r="T42" i="12"/>
  <c r="AA42" i="12"/>
  <c r="AO42" i="12"/>
  <c r="CA102" i="1"/>
  <c r="BY102" i="1"/>
  <c r="J16" i="8" s="1"/>
  <c r="BW102" i="1"/>
  <c r="BU102" i="1"/>
  <c r="K20" i="10" s="1"/>
  <c r="BS102" i="1"/>
  <c r="BQ102" i="1"/>
  <c r="J7" i="8" s="1"/>
  <c r="BO102" i="1"/>
  <c r="BM102" i="1"/>
  <c r="J5" i="8" s="1"/>
  <c r="BK102" i="1"/>
  <c r="J8" i="8" s="1"/>
  <c r="BI102" i="1"/>
  <c r="K35" i="10" s="1"/>
  <c r="BG102" i="1"/>
  <c r="J42" i="8" s="1"/>
  <c r="BE102" i="1"/>
  <c r="BC102" i="1"/>
  <c r="BA102" i="1"/>
  <c r="K29" i="10" s="1"/>
  <c r="AY102" i="1"/>
  <c r="AW102" i="1"/>
  <c r="K21" i="10" s="1"/>
  <c r="AU102" i="1"/>
  <c r="J17" i="8" s="1"/>
  <c r="AS102" i="1"/>
  <c r="K26" i="10" s="1"/>
  <c r="AQ102" i="1"/>
  <c r="J6" i="8" s="1"/>
  <c r="AO102" i="1"/>
  <c r="K33" i="10" s="1"/>
  <c r="AM102" i="1"/>
  <c r="K38" i="10" s="1"/>
  <c r="AK102" i="1"/>
  <c r="J9" i="8" s="1"/>
  <c r="AI102" i="1"/>
  <c r="K28" i="10" s="1"/>
  <c r="AG102" i="1"/>
  <c r="J27" i="8" s="1"/>
  <c r="AE102" i="1"/>
  <c r="K31" i="10" s="1"/>
  <c r="AC102" i="1"/>
  <c r="AA102" i="1"/>
  <c r="K39" i="10" s="1"/>
  <c r="Y102" i="1"/>
  <c r="J11" i="8" s="1"/>
  <c r="W102" i="1"/>
  <c r="U102" i="1"/>
  <c r="J10" i="8" s="1"/>
  <c r="S102" i="1"/>
  <c r="J19" i="8" s="1"/>
  <c r="Q102" i="1"/>
  <c r="J18" i="8" s="1"/>
  <c r="O102" i="1"/>
  <c r="M102" i="1"/>
  <c r="K36" i="10" s="1"/>
  <c r="K102" i="1"/>
  <c r="J13" i="8" s="1"/>
  <c r="I102" i="1"/>
  <c r="G102" i="1"/>
  <c r="J12" i="8" s="1"/>
  <c r="E102" i="1"/>
  <c r="J15" i="8" s="1"/>
  <c r="CA100" i="1"/>
  <c r="BY100" i="1"/>
  <c r="G16" i="8" s="1"/>
  <c r="BW100" i="1"/>
  <c r="BU100" i="1"/>
  <c r="I20" i="10" s="1"/>
  <c r="BS100" i="1"/>
  <c r="BQ100" i="1"/>
  <c r="G7" i="8" s="1"/>
  <c r="BO100" i="1"/>
  <c r="BM100" i="1"/>
  <c r="G5" i="8" s="1"/>
  <c r="BK100" i="1"/>
  <c r="G8" i="8" s="1"/>
  <c r="BI100" i="1"/>
  <c r="I35" i="10" s="1"/>
  <c r="BG100" i="1"/>
  <c r="G42" i="8" s="1"/>
  <c r="BE100" i="1"/>
  <c r="BC100" i="1"/>
  <c r="BA100" i="1"/>
  <c r="I29" i="10" s="1"/>
  <c r="AY100" i="1"/>
  <c r="AW100" i="1"/>
  <c r="I21" i="10" s="1"/>
  <c r="AU100" i="1"/>
  <c r="G17" i="8" s="1"/>
  <c r="AS100" i="1"/>
  <c r="I26" i="10" s="1"/>
  <c r="AQ100" i="1"/>
  <c r="G6" i="8" s="1"/>
  <c r="AO100" i="1"/>
  <c r="I33" i="10" s="1"/>
  <c r="AM100" i="1"/>
  <c r="I38" i="10" s="1"/>
  <c r="AK100" i="1"/>
  <c r="G9" i="8" s="1"/>
  <c r="AI100" i="1"/>
  <c r="I28" i="10" s="1"/>
  <c r="AG100" i="1"/>
  <c r="G27" i="8" s="1"/>
  <c r="AE100" i="1"/>
  <c r="I31" i="10" s="1"/>
  <c r="AC100" i="1"/>
  <c r="AA100" i="1"/>
  <c r="I39" i="10" s="1"/>
  <c r="Y100" i="1"/>
  <c r="G11" i="8" s="1"/>
  <c r="W100" i="1"/>
  <c r="U100" i="1"/>
  <c r="G10" i="8" s="1"/>
  <c r="S100" i="1"/>
  <c r="G19" i="8" s="1"/>
  <c r="Q100" i="1"/>
  <c r="G18" i="8" s="1"/>
  <c r="O100" i="1"/>
  <c r="M100" i="1"/>
  <c r="I36" i="10" s="1"/>
  <c r="K100" i="1"/>
  <c r="G13" i="8" s="1"/>
  <c r="I100" i="1"/>
  <c r="G100" i="1"/>
  <c r="G12" i="8" s="1"/>
  <c r="E100" i="1"/>
  <c r="G15" i="8" s="1"/>
  <c r="BZ97" i="1"/>
  <c r="BX97" i="1"/>
  <c r="D16" i="8" s="1"/>
  <c r="BV97" i="1"/>
  <c r="BT97" i="1"/>
  <c r="F20" i="10" s="1"/>
  <c r="BR97" i="1"/>
  <c r="BP97" i="1"/>
  <c r="D7" i="8" s="1"/>
  <c r="BN97" i="1"/>
  <c r="BL97" i="1"/>
  <c r="D5" i="8" s="1"/>
  <c r="BJ97" i="1"/>
  <c r="D8" i="8" s="1"/>
  <c r="BH97" i="1"/>
  <c r="F35" i="10" s="1"/>
  <c r="BF97" i="1"/>
  <c r="D42" i="8" s="1"/>
  <c r="BD97" i="1"/>
  <c r="BB97" i="1"/>
  <c r="AZ97" i="1"/>
  <c r="F29" i="10" s="1"/>
  <c r="AX97" i="1"/>
  <c r="AV97" i="1"/>
  <c r="F21" i="10" s="1"/>
  <c r="AT97" i="1"/>
  <c r="D17" i="8" s="1"/>
  <c r="AR97" i="1"/>
  <c r="F26" i="10" s="1"/>
  <c r="AP97" i="1"/>
  <c r="D6" i="8" s="1"/>
  <c r="AN97" i="1"/>
  <c r="F33" i="10" s="1"/>
  <c r="AL97" i="1"/>
  <c r="F38" i="10" s="1"/>
  <c r="AJ97" i="1"/>
  <c r="D9" i="8" s="1"/>
  <c r="AH97" i="1"/>
  <c r="F28" i="10" s="1"/>
  <c r="AF97" i="1"/>
  <c r="AD97" i="1"/>
  <c r="F31" i="10" s="1"/>
  <c r="AB97" i="1"/>
  <c r="Z97" i="1"/>
  <c r="F39" i="10" s="1"/>
  <c r="X97" i="1"/>
  <c r="D11" i="8" s="1"/>
  <c r="V97" i="1"/>
  <c r="T97" i="1"/>
  <c r="D10" i="8" s="1"/>
  <c r="R97" i="1"/>
  <c r="D19" i="8" s="1"/>
  <c r="P97" i="1"/>
  <c r="D18" i="8" s="1"/>
  <c r="N97" i="1"/>
  <c r="L97" i="1"/>
  <c r="F36" i="10" s="1"/>
  <c r="J97" i="1"/>
  <c r="D13" i="8" s="1"/>
  <c r="H97" i="1"/>
  <c r="F97" i="1"/>
  <c r="D12" i="8" s="1"/>
  <c r="D97" i="1"/>
  <c r="D15" i="8" s="1"/>
  <c r="K14" i="10" l="1"/>
  <c r="J14" i="8"/>
  <c r="F14" i="10"/>
  <c r="D14" i="8"/>
  <c r="I14" i="10"/>
  <c r="G14" i="8"/>
  <c r="K13" i="10"/>
  <c r="K12" i="10"/>
  <c r="F12" i="10"/>
  <c r="F13" i="10"/>
  <c r="I12" i="10"/>
  <c r="I13" i="10"/>
  <c r="K19" i="10"/>
  <c r="K42" i="10"/>
  <c r="I42" i="10"/>
  <c r="F42" i="10"/>
  <c r="K8" i="10"/>
  <c r="K5" i="10"/>
  <c r="K23" i="10"/>
  <c r="J23" i="8"/>
  <c r="K7" i="10"/>
  <c r="K32" i="10"/>
  <c r="J32" i="8"/>
  <c r="F8" i="10"/>
  <c r="F32" i="10"/>
  <c r="D32" i="8"/>
  <c r="I23" i="10"/>
  <c r="G23" i="8"/>
  <c r="F5" i="10"/>
  <c r="I7" i="10"/>
  <c r="D23" i="8"/>
  <c r="F23" i="10"/>
  <c r="I8" i="10"/>
  <c r="I32" i="10"/>
  <c r="G32" i="8"/>
  <c r="F7" i="10"/>
  <c r="I5" i="10"/>
  <c r="J22" i="8"/>
  <c r="K22" i="10"/>
  <c r="D27" i="8"/>
  <c r="F27" i="10"/>
  <c r="D22" i="8"/>
  <c r="F22" i="10"/>
  <c r="G22" i="8"/>
  <c r="I22" i="10"/>
  <c r="K10" i="10"/>
  <c r="I19" i="10"/>
  <c r="F19" i="10"/>
  <c r="I10" i="10"/>
  <c r="F10" i="10"/>
  <c r="J24" i="8"/>
  <c r="K24" i="10"/>
  <c r="D24" i="8"/>
  <c r="F24" i="10"/>
  <c r="G24" i="8"/>
  <c r="I24" i="10"/>
  <c r="K15" i="10"/>
  <c r="I15" i="10"/>
  <c r="F15" i="10"/>
  <c r="K9" i="10"/>
  <c r="I9" i="10"/>
  <c r="F9" i="10"/>
  <c r="K6" i="10"/>
  <c r="I6" i="10"/>
  <c r="F6" i="10"/>
  <c r="K17" i="10"/>
  <c r="I17" i="10"/>
  <c r="F17" i="10"/>
  <c r="K18" i="10"/>
  <c r="I18" i="10"/>
  <c r="F18" i="10"/>
  <c r="K11" i="10"/>
  <c r="I11" i="10"/>
  <c r="F11" i="10"/>
  <c r="J34" i="8"/>
  <c r="K34" i="10"/>
  <c r="D34" i="8"/>
  <c r="F34" i="10"/>
  <c r="G34" i="8"/>
  <c r="I34" i="10"/>
  <c r="J30" i="8"/>
  <c r="K30" i="10"/>
  <c r="G30" i="8"/>
  <c r="I30" i="10"/>
  <c r="D30" i="8"/>
  <c r="F30" i="10"/>
  <c r="J40" i="8"/>
  <c r="K40" i="10"/>
  <c r="G40" i="8"/>
  <c r="I40" i="10"/>
  <c r="D40" i="8"/>
  <c r="F40" i="10"/>
  <c r="J25" i="8"/>
  <c r="K25" i="10"/>
  <c r="G25" i="8"/>
  <c r="I25" i="10"/>
  <c r="D25" i="8"/>
  <c r="F25" i="10"/>
  <c r="J37" i="8"/>
  <c r="K37" i="10"/>
  <c r="G37" i="8"/>
  <c r="I37" i="10"/>
  <c r="D37" i="8"/>
  <c r="F37" i="10"/>
  <c r="K27" i="10"/>
  <c r="I27" i="10"/>
  <c r="K16" i="10"/>
  <c r="I16" i="10"/>
  <c r="F16" i="10"/>
  <c r="J41" i="8"/>
  <c r="K41" i="10"/>
  <c r="G41" i="8"/>
  <c r="I41" i="10"/>
  <c r="D41" i="8"/>
  <c r="F41" i="10"/>
  <c r="J36" i="8"/>
  <c r="G36" i="8"/>
  <c r="D36" i="8"/>
  <c r="J31" i="8"/>
  <c r="G31" i="8"/>
  <c r="D31" i="8"/>
  <c r="G35" i="8"/>
  <c r="D35" i="8"/>
  <c r="J29" i="8"/>
  <c r="G29" i="8"/>
  <c r="D29" i="8"/>
  <c r="J38" i="8"/>
  <c r="G38" i="8"/>
  <c r="D38" i="8"/>
  <c r="J20" i="8"/>
  <c r="G20" i="8"/>
  <c r="D20" i="8"/>
  <c r="J21" i="8"/>
  <c r="G21" i="8"/>
  <c r="D21" i="8"/>
  <c r="J28" i="8"/>
  <c r="G28" i="8"/>
  <c r="D28" i="8"/>
  <c r="J26" i="8"/>
  <c r="G26" i="8"/>
  <c r="D26" i="8"/>
  <c r="J35" i="8"/>
  <c r="J39" i="8"/>
  <c r="G39" i="8"/>
  <c r="D39" i="8"/>
  <c r="J33" i="8"/>
  <c r="G33" i="8"/>
  <c r="D33" i="8"/>
  <c r="AT61" i="1"/>
  <c r="D48" i="8"/>
  <c r="CC105" i="1" s="1"/>
  <c r="CC103" i="1" l="1"/>
  <c r="AE98" i="1" l="1"/>
  <c r="J31"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1" i="8" l="1"/>
  <c r="R99" i="1"/>
  <c r="I19" i="8" s="1"/>
  <c r="R95" i="1"/>
  <c r="C19" i="8" s="1"/>
  <c r="L19" i="8" s="1"/>
  <c r="AT95" i="1"/>
  <c r="C17" i="8" s="1"/>
  <c r="L17" i="8" s="1"/>
  <c r="AT99" i="1"/>
  <c r="I17" i="8" s="1"/>
  <c r="BV99" i="1"/>
  <c r="I37" i="8" s="1"/>
  <c r="BV95" i="1"/>
  <c r="AV99" i="1"/>
  <c r="I21" i="8" s="1"/>
  <c r="AV95" i="1"/>
  <c r="E21" i="10" s="1"/>
  <c r="C21" i="10" s="1"/>
  <c r="D21" i="10" s="1"/>
  <c r="AX99" i="1"/>
  <c r="I34" i="8" s="1"/>
  <c r="AX95" i="1"/>
  <c r="AZ99" i="1"/>
  <c r="I29" i="8" s="1"/>
  <c r="AZ95" i="1"/>
  <c r="E29" i="10" s="1"/>
  <c r="C29" i="10" s="1"/>
  <c r="D29" i="10" s="1"/>
  <c r="BZ99" i="1"/>
  <c r="I32" i="8" s="1"/>
  <c r="BZ95" i="1"/>
  <c r="X99" i="1"/>
  <c r="I11" i="8" s="1"/>
  <c r="X95" i="1"/>
  <c r="C11" i="8" s="1"/>
  <c r="L11" i="8" s="1"/>
  <c r="Z99" i="1"/>
  <c r="I39" i="8" s="1"/>
  <c r="Z95" i="1"/>
  <c r="E39" i="10" s="1"/>
  <c r="C39" i="10" s="1"/>
  <c r="D39" i="10" s="1"/>
  <c r="BB99" i="1"/>
  <c r="I40" i="8" s="1"/>
  <c r="BB95" i="1"/>
  <c r="AB99" i="1"/>
  <c r="I41" i="8" s="1"/>
  <c r="AB95" i="1"/>
  <c r="BD99" i="1"/>
  <c r="I22" i="8" s="1"/>
  <c r="BD95" i="1"/>
  <c r="BX99" i="1"/>
  <c r="I16" i="8" s="1"/>
  <c r="BX95" i="1"/>
  <c r="C16" i="8" s="1"/>
  <c r="L16" i="8" s="1"/>
  <c r="T99" i="1"/>
  <c r="I10" i="8" s="1"/>
  <c r="T95" i="1"/>
  <c r="C10" i="8" s="1"/>
  <c r="L10" i="8" s="1"/>
  <c r="BF99" i="1"/>
  <c r="I42" i="8" s="1"/>
  <c r="BF95" i="1"/>
  <c r="C42" i="8" s="1"/>
  <c r="L42" i="8" s="1"/>
  <c r="H99" i="1"/>
  <c r="I24" i="8" s="1"/>
  <c r="H95" i="1"/>
  <c r="AF99" i="1"/>
  <c r="I27" i="8" s="1"/>
  <c r="AF95" i="1"/>
  <c r="BJ95" i="1"/>
  <c r="C8" i="8" s="1"/>
  <c r="L8" i="8" s="1"/>
  <c r="BJ99" i="1"/>
  <c r="I8" i="8" s="1"/>
  <c r="J95" i="1"/>
  <c r="C13" i="8" s="1"/>
  <c r="L13" i="8" s="1"/>
  <c r="J99" i="1"/>
  <c r="I13" i="8" s="1"/>
  <c r="AL95" i="1"/>
  <c r="E38" i="10" s="1"/>
  <c r="C38" i="10" s="1"/>
  <c r="D38" i="10" s="1"/>
  <c r="AL99" i="1"/>
  <c r="I38" i="8" s="1"/>
  <c r="BN95" i="1"/>
  <c r="BN99" i="1"/>
  <c r="I23" i="8" s="1"/>
  <c r="BH99" i="1"/>
  <c r="I35" i="8" s="1"/>
  <c r="BH95" i="1"/>
  <c r="E35" i="10" s="1"/>
  <c r="C35" i="10" s="1"/>
  <c r="D35" i="10" s="1"/>
  <c r="AJ99" i="1"/>
  <c r="I9" i="8" s="1"/>
  <c r="AJ95" i="1"/>
  <c r="C9" i="8" s="1"/>
  <c r="L9" i="8" s="1"/>
  <c r="BL99" i="1"/>
  <c r="I5" i="8" s="1"/>
  <c r="BL95" i="1"/>
  <c r="C5" i="8" s="1"/>
  <c r="L5" i="8" s="1"/>
  <c r="L95" i="1"/>
  <c r="E36" i="10" s="1"/>
  <c r="C36" i="10" s="1"/>
  <c r="D36" i="10" s="1"/>
  <c r="L99" i="1"/>
  <c r="I36" i="8" s="1"/>
  <c r="AN95" i="1"/>
  <c r="E33" i="10" s="1"/>
  <c r="C33" i="10" s="1"/>
  <c r="D33" i="10" s="1"/>
  <c r="AN99" i="1"/>
  <c r="I33" i="8" s="1"/>
  <c r="BP95" i="1"/>
  <c r="C7" i="8" s="1"/>
  <c r="L7" i="8" s="1"/>
  <c r="BP99" i="1"/>
  <c r="I7" i="8" s="1"/>
  <c r="AH99" i="1"/>
  <c r="I28" i="8" s="1"/>
  <c r="AH95" i="1"/>
  <c r="E28" i="10" s="1"/>
  <c r="C28" i="10" s="1"/>
  <c r="D28" i="10" s="1"/>
  <c r="N95" i="1"/>
  <c r="N99" i="1"/>
  <c r="I14" i="8" s="1"/>
  <c r="AP95" i="1"/>
  <c r="C6" i="8" s="1"/>
  <c r="L6" i="8" s="1"/>
  <c r="AP99" i="1"/>
  <c r="I6" i="8" s="1"/>
  <c r="BR95" i="1"/>
  <c r="BR99" i="1"/>
  <c r="I30" i="8" s="1"/>
  <c r="V99" i="1"/>
  <c r="I25" i="8" s="1"/>
  <c r="V95" i="1"/>
  <c r="AD99" i="1"/>
  <c r="I31" i="8" s="1"/>
  <c r="AD95" i="1"/>
  <c r="E31" i="10" s="1"/>
  <c r="C31" i="10" s="1"/>
  <c r="D31" i="10" s="1"/>
  <c r="P95" i="1"/>
  <c r="C18" i="8" s="1"/>
  <c r="L18" i="8" s="1"/>
  <c r="P99" i="1"/>
  <c r="I18" i="8" s="1"/>
  <c r="AR95" i="1"/>
  <c r="E26" i="10" s="1"/>
  <c r="C26" i="10" s="1"/>
  <c r="D26" i="10" s="1"/>
  <c r="AR99" i="1"/>
  <c r="I26" i="8" s="1"/>
  <c r="BT95" i="1"/>
  <c r="E20" i="10" s="1"/>
  <c r="C20" i="10" s="1"/>
  <c r="D20" i="10" s="1"/>
  <c r="BT99" i="1"/>
  <c r="I20" i="8" s="1"/>
  <c r="AA98" i="1"/>
  <c r="J39" i="10" s="1"/>
  <c r="AU98" i="1"/>
  <c r="H17" i="8" s="1"/>
  <c r="AW98" i="1"/>
  <c r="J21" i="10" s="1"/>
  <c r="Y98" i="1"/>
  <c r="H11" i="8" s="1"/>
  <c r="AG98" i="1"/>
  <c r="H27" i="8" s="1"/>
  <c r="BG98" i="1"/>
  <c r="H42" i="8" s="1"/>
  <c r="BI98" i="1"/>
  <c r="J35" i="10" s="1"/>
  <c r="AK98" i="1"/>
  <c r="H9" i="8" s="1"/>
  <c r="AM98" i="1"/>
  <c r="J38" i="10" s="1"/>
  <c r="BQ98" i="1"/>
  <c r="H7" i="8" s="1"/>
  <c r="Q98" i="1"/>
  <c r="H18" i="8" s="1"/>
  <c r="AS98" i="1"/>
  <c r="J26" i="10" s="1"/>
  <c r="BU98" i="1"/>
  <c r="J20" i="10" s="1"/>
  <c r="BW98" i="1"/>
  <c r="CA98" i="1"/>
  <c r="U98" i="1"/>
  <c r="H10" i="8" s="1"/>
  <c r="AQ98" i="1"/>
  <c r="H6" i="8" s="1"/>
  <c r="BM98" i="1"/>
  <c r="H5" i="8" s="1"/>
  <c r="K98" i="1"/>
  <c r="H13" i="8" s="1"/>
  <c r="BC98" i="1"/>
  <c r="BE98" i="1"/>
  <c r="AO98" i="1"/>
  <c r="J33" i="10" s="1"/>
  <c r="S98" i="1"/>
  <c r="H19" i="8" s="1"/>
  <c r="AY98" i="1"/>
  <c r="BY98" i="1"/>
  <c r="H16" i="8" s="1"/>
  <c r="BA98" i="1"/>
  <c r="J29" i="10" s="1"/>
  <c r="BO98" i="1"/>
  <c r="M98" i="1"/>
  <c r="J36" i="10" s="1"/>
  <c r="W98" i="1"/>
  <c r="O98" i="1"/>
  <c r="BS98" i="1"/>
  <c r="BK98" i="1"/>
  <c r="H8" i="8" s="1"/>
  <c r="AC98" i="1"/>
  <c r="AI98" i="1"/>
  <c r="J28"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N33" i="12" s="1"/>
  <c r="AM3" i="12"/>
  <c r="AM33" i="12" s="1"/>
  <c r="AL3" i="12"/>
  <c r="AK3" i="12"/>
  <c r="AK33" i="12" s="1"/>
  <c r="AJ3" i="12"/>
  <c r="AI3" i="12"/>
  <c r="AH3" i="12"/>
  <c r="AG3" i="12"/>
  <c r="AF3" i="12"/>
  <c r="AE3" i="12"/>
  <c r="AD3" i="12"/>
  <c r="AD33" i="12" s="1"/>
  <c r="AC3" i="12"/>
  <c r="AB3" i="12"/>
  <c r="AA3" i="12"/>
  <c r="Z3" i="12"/>
  <c r="Y3" i="12"/>
  <c r="X3" i="12"/>
  <c r="W3" i="12"/>
  <c r="V3" i="12"/>
  <c r="U3" i="12"/>
  <c r="T3" i="12"/>
  <c r="S3" i="12"/>
  <c r="R3" i="12"/>
  <c r="R33" i="12" s="1"/>
  <c r="Q3" i="12"/>
  <c r="P3" i="12"/>
  <c r="O3" i="12"/>
  <c r="N3" i="12"/>
  <c r="M3" i="12"/>
  <c r="M33" i="12" s="1"/>
  <c r="L3" i="12"/>
  <c r="K3" i="12"/>
  <c r="J3" i="12"/>
  <c r="J33" i="12" s="1"/>
  <c r="I3" i="12"/>
  <c r="I33" i="12" s="1"/>
  <c r="H3" i="12"/>
  <c r="H33" i="12" s="1"/>
  <c r="G3" i="12"/>
  <c r="F3" i="12"/>
  <c r="F33" i="12" s="1"/>
  <c r="E3" i="12"/>
  <c r="D3" i="12"/>
  <c r="D33" i="12" s="1"/>
  <c r="N43" i="7"/>
  <c r="A14" i="54" s="1"/>
  <c r="AL42" i="7"/>
  <c r="B19" i="53" s="1"/>
  <c r="AI42" i="7"/>
  <c r="D18" i="53" s="1"/>
  <c r="W42" i="7"/>
  <c r="E15" i="53" s="1"/>
  <c r="P42" i="7"/>
  <c r="C14" i="53" s="1"/>
  <c r="AI41" i="7"/>
  <c r="D18" i="52" s="1"/>
  <c r="Z41" i="7"/>
  <c r="E16" i="52" s="1"/>
  <c r="AM40" i="7"/>
  <c r="C19" i="51" s="1"/>
  <c r="AE40" i="7"/>
  <c r="E17" i="51" s="1"/>
  <c r="AA40" i="7"/>
  <c r="A17" i="51" s="1"/>
  <c r="Z40" i="7"/>
  <c r="E16" i="51" s="1"/>
  <c r="W40" i="7"/>
  <c r="E15" i="51" s="1"/>
  <c r="K40" i="7"/>
  <c r="C13" i="51" s="1"/>
  <c r="J40" i="7"/>
  <c r="B13" i="51" s="1"/>
  <c r="F40" i="7"/>
  <c r="C12" i="51" s="1"/>
  <c r="D40" i="7"/>
  <c r="AD39" i="7"/>
  <c r="D17" i="50" s="1"/>
  <c r="Q39" i="7"/>
  <c r="D14" i="50" s="1"/>
  <c r="D39" i="7"/>
  <c r="A12" i="50" s="1"/>
  <c r="AM38" i="7"/>
  <c r="C19" i="49" s="1"/>
  <c r="AD38" i="7"/>
  <c r="D17" i="49" s="1"/>
  <c r="Y38" i="7"/>
  <c r="D16" i="49" s="1"/>
  <c r="H38" i="7"/>
  <c r="E12" i="49" s="1"/>
  <c r="AM37" i="7"/>
  <c r="C19" i="48" s="1"/>
  <c r="AK37" i="7"/>
  <c r="A19" i="48" s="1"/>
  <c r="V37" i="7"/>
  <c r="D15" i="48" s="1"/>
  <c r="O37" i="7"/>
  <c r="B14" i="48" s="1"/>
  <c r="M37" i="7"/>
  <c r="E13" i="48" s="1"/>
  <c r="AE36" i="7"/>
  <c r="E17" i="47" s="1"/>
  <c r="AB36" i="7"/>
  <c r="B17" i="47" s="1"/>
  <c r="V36" i="7"/>
  <c r="D15" i="47" s="1"/>
  <c r="H36" i="7"/>
  <c r="E12" i="47" s="1"/>
  <c r="F36" i="7"/>
  <c r="C12" i="47" s="1"/>
  <c r="AM35" i="7"/>
  <c r="C19" i="46" s="1"/>
  <c r="AI35" i="7"/>
  <c r="D18" i="46" s="1"/>
  <c r="V35" i="7"/>
  <c r="D15" i="46" s="1"/>
  <c r="T35" i="7"/>
  <c r="B15" i="46" s="1"/>
  <c r="Q35" i="7"/>
  <c r="D14" i="46" s="1"/>
  <c r="M35" i="7"/>
  <c r="E13" i="46" s="1"/>
  <c r="AN34" i="7"/>
  <c r="D19" i="45" s="1"/>
  <c r="AL34" i="7"/>
  <c r="B19" i="45" s="1"/>
  <c r="AE34" i="7"/>
  <c r="E17" i="45" s="1"/>
  <c r="AA34" i="7"/>
  <c r="A17" i="45" s="1"/>
  <c r="K34" i="7"/>
  <c r="C13" i="45" s="1"/>
  <c r="AL33" i="7"/>
  <c r="B19" i="44" s="1"/>
  <c r="AH33" i="7"/>
  <c r="C18" i="44" s="1"/>
  <c r="AF33" i="7"/>
  <c r="A18" i="44" s="1"/>
  <c r="AC33" i="7"/>
  <c r="C17" i="44" s="1"/>
  <c r="AA33" i="7"/>
  <c r="A17" i="44" s="1"/>
  <c r="Z33" i="7"/>
  <c r="E16" i="44" s="1"/>
  <c r="X33" i="7"/>
  <c r="A16" i="44" s="1"/>
  <c r="W33" i="7"/>
  <c r="E15" i="44" s="1"/>
  <c r="V33" i="7"/>
  <c r="D15" i="44" s="1"/>
  <c r="U33" i="7"/>
  <c r="C15" i="44" s="1"/>
  <c r="Q33" i="7"/>
  <c r="D14" i="44" s="1"/>
  <c r="P33" i="7"/>
  <c r="C14" i="44" s="1"/>
  <c r="N33" i="7"/>
  <c r="A14" i="44" s="1"/>
  <c r="K33" i="7"/>
  <c r="C13" i="44" s="1"/>
  <c r="G33" i="7"/>
  <c r="D12" i="44" s="1"/>
  <c r="AL32" i="7"/>
  <c r="B19" i="43" s="1"/>
  <c r="AK32" i="7"/>
  <c r="A19" i="43" s="1"/>
  <c r="AB32" i="7"/>
  <c r="B17" i="43" s="1"/>
  <c r="E32" i="7"/>
  <c r="B12" i="43" s="1"/>
  <c r="AN31" i="7"/>
  <c r="D19" i="42" s="1"/>
  <c r="AE31" i="7"/>
  <c r="E17" i="42" s="1"/>
  <c r="W31" i="7"/>
  <c r="E15" i="42" s="1"/>
  <c r="F31" i="7"/>
  <c r="C12" i="42" s="1"/>
  <c r="E31" i="7"/>
  <c r="B12" i="42" s="1"/>
  <c r="AH30" i="7"/>
  <c r="C18" i="41" s="1"/>
  <c r="AD30" i="7"/>
  <c r="D17" i="41" s="1"/>
  <c r="O30" i="7"/>
  <c r="B14" i="41" s="1"/>
  <c r="N30" i="7"/>
  <c r="A14" i="41" s="1"/>
  <c r="AM29" i="7"/>
  <c r="C19" i="40" s="1"/>
  <c r="E17" i="40"/>
  <c r="Q29" i="7"/>
  <c r="D14" i="40" s="1"/>
  <c r="N29" i="7"/>
  <c r="AL28" i="7"/>
  <c r="B19" i="39" s="1"/>
  <c r="E17" i="39"/>
  <c r="J28" i="7"/>
  <c r="B13" i="39" s="1"/>
  <c r="AL27" i="7"/>
  <c r="B19" i="38" s="1"/>
  <c r="AN26" i="7"/>
  <c r="D19" i="35" s="1"/>
  <c r="AF26" i="7"/>
  <c r="A18" i="35" s="1"/>
  <c r="E17" i="35"/>
  <c r="E26" i="7"/>
  <c r="B12" i="35" s="1"/>
  <c r="AF25" i="7"/>
  <c r="A18" i="34" s="1"/>
  <c r="E17" i="34"/>
  <c r="R25" i="7"/>
  <c r="E14" i="34" s="1"/>
  <c r="O25" i="7"/>
  <c r="B14" i="34" s="1"/>
  <c r="F25" i="7"/>
  <c r="C12" i="34" s="1"/>
  <c r="E25" i="7"/>
  <c r="B12" i="34" s="1"/>
  <c r="AL24" i="7"/>
  <c r="B19" i="33" s="1"/>
  <c r="AI24" i="7"/>
  <c r="D18" i="33" s="1"/>
  <c r="E17" i="33"/>
  <c r="P24" i="7"/>
  <c r="C14" i="33" s="1"/>
  <c r="F24" i="7"/>
  <c r="C12" i="33" s="1"/>
  <c r="AO23" i="7"/>
  <c r="E19" i="32" s="1"/>
  <c r="AM23" i="7"/>
  <c r="C19" i="32" s="1"/>
  <c r="E17" i="32"/>
  <c r="F23" i="7"/>
  <c r="C12" i="32" s="1"/>
  <c r="Q22" i="7"/>
  <c r="D14" i="31" s="1"/>
  <c r="N22" i="7"/>
  <c r="A14" i="31" s="1"/>
  <c r="D22" i="7"/>
  <c r="AM21" i="7"/>
  <c r="C19" i="30" s="1"/>
  <c r="AA21" i="7"/>
  <c r="A17" i="30" s="1"/>
  <c r="Q21" i="7"/>
  <c r="D14" i="30" s="1"/>
  <c r="J21" i="7"/>
  <c r="B13" i="30" s="1"/>
  <c r="AF20" i="7"/>
  <c r="A18" i="29" s="1"/>
  <c r="W20" i="7"/>
  <c r="E15" i="29" s="1"/>
  <c r="T20" i="7"/>
  <c r="B15" i="29" s="1"/>
  <c r="AE19" i="7"/>
  <c r="E17" i="28" s="1"/>
  <c r="AD19" i="7"/>
  <c r="D17" i="28" s="1"/>
  <c r="AA19" i="7"/>
  <c r="A17" i="28" s="1"/>
  <c r="T19" i="7"/>
  <c r="B15" i="28" s="1"/>
  <c r="J19" i="7"/>
  <c r="B13" i="28" s="1"/>
  <c r="H19" i="7"/>
  <c r="E12" i="28" s="1"/>
  <c r="AI18" i="7"/>
  <c r="D18" i="27" s="1"/>
  <c r="AE18" i="7"/>
  <c r="E17" i="27" s="1"/>
  <c r="V18" i="7"/>
  <c r="D15" i="27" s="1"/>
  <c r="J18" i="7"/>
  <c r="B13" i="27" s="1"/>
  <c r="I18" i="7"/>
  <c r="A13" i="27" s="1"/>
  <c r="AL17" i="7"/>
  <c r="B19" i="26" s="1"/>
  <c r="AG17" i="7"/>
  <c r="B18" i="26" s="1"/>
  <c r="K17" i="7"/>
  <c r="C13" i="26" s="1"/>
  <c r="H17" i="7"/>
  <c r="E12" i="26" s="1"/>
  <c r="AM16" i="7"/>
  <c r="C19" i="25" s="1"/>
  <c r="AK16" i="7"/>
  <c r="A19" i="25" s="1"/>
  <c r="AE16" i="7"/>
  <c r="E17" i="25" s="1"/>
  <c r="AA16" i="7"/>
  <c r="A17" i="25" s="1"/>
  <c r="Z16" i="7"/>
  <c r="E16" i="25" s="1"/>
  <c r="P16" i="7"/>
  <c r="C14" i="25" s="1"/>
  <c r="I16" i="7"/>
  <c r="A13" i="25" s="1"/>
  <c r="AI15" i="7"/>
  <c r="D18" i="24" s="1"/>
  <c r="AF15" i="7"/>
  <c r="A18" i="24" s="1"/>
  <c r="AC15" i="7"/>
  <c r="C17" i="24" s="1"/>
  <c r="Q15" i="7"/>
  <c r="D14" i="24" s="1"/>
  <c r="P15" i="7"/>
  <c r="C14" i="24" s="1"/>
  <c r="E15" i="7"/>
  <c r="B12" i="24" s="1"/>
  <c r="AL14" i="7"/>
  <c r="B19" i="23" s="1"/>
  <c r="Q14" i="7"/>
  <c r="D14" i="23" s="1"/>
  <c r="I14" i="7"/>
  <c r="A13" i="23" s="1"/>
  <c r="AF13" i="7"/>
  <c r="A18" i="22" s="1"/>
  <c r="AE13" i="7"/>
  <c r="E17" i="22" s="1"/>
  <c r="Z13" i="7"/>
  <c r="E16" i="22" s="1"/>
  <c r="X13" i="7"/>
  <c r="A16" i="22" s="1"/>
  <c r="F13" i="7"/>
  <c r="C12" i="22" s="1"/>
  <c r="AI12" i="7"/>
  <c r="D18" i="21" s="1"/>
  <c r="AF12" i="7"/>
  <c r="A18" i="21" s="1"/>
  <c r="R12" i="7"/>
  <c r="E14" i="21" s="1"/>
  <c r="Q12" i="7"/>
  <c r="D14" i="21" s="1"/>
  <c r="P12" i="7"/>
  <c r="C14" i="21" s="1"/>
  <c r="D12" i="7"/>
  <c r="AN11" i="7"/>
  <c r="D19" i="20" s="1"/>
  <c r="AH11" i="7"/>
  <c r="C18" i="20" s="1"/>
  <c r="AG11" i="7"/>
  <c r="B18" i="20" s="1"/>
  <c r="AF11" i="7"/>
  <c r="A18" i="20" s="1"/>
  <c r="AB11" i="7"/>
  <c r="B17" i="20" s="1"/>
  <c r="Z11" i="7"/>
  <c r="E16" i="20" s="1"/>
  <c r="R11" i="7"/>
  <c r="E14" i="20" s="1"/>
  <c r="Q11" i="7"/>
  <c r="D14" i="20" s="1"/>
  <c r="P11" i="7"/>
  <c r="C14" i="20" s="1"/>
  <c r="J11" i="7"/>
  <c r="B13" i="20" s="1"/>
  <c r="AH10" i="7"/>
  <c r="C18" i="19" s="1"/>
  <c r="AD10" i="7"/>
  <c r="D17" i="19" s="1"/>
  <c r="W10" i="7"/>
  <c r="E15" i="19" s="1"/>
  <c r="AM9" i="7"/>
  <c r="C19" i="18" s="1"/>
  <c r="AE9" i="7"/>
  <c r="E17" i="18" s="1"/>
  <c r="Q9" i="7"/>
  <c r="D14" i="18" s="1"/>
  <c r="P9" i="7"/>
  <c r="C14" i="18" s="1"/>
  <c r="F9" i="7"/>
  <c r="AC8" i="7"/>
  <c r="C17" i="17" s="1"/>
  <c r="W8" i="7"/>
  <c r="E15" i="17" s="1"/>
  <c r="V8" i="7"/>
  <c r="D15" i="17" s="1"/>
  <c r="Q8" i="7"/>
  <c r="D14" i="17" s="1"/>
  <c r="I8" i="7"/>
  <c r="A13" i="17" s="1"/>
  <c r="AL7" i="7"/>
  <c r="B19" i="15" s="1"/>
  <c r="AD7" i="7"/>
  <c r="D17" i="15" s="1"/>
  <c r="AC7" i="7"/>
  <c r="C17" i="15" s="1"/>
  <c r="V7" i="7"/>
  <c r="D15" i="15" s="1"/>
  <c r="M7" i="7"/>
  <c r="E13" i="15" s="1"/>
  <c r="AI6" i="7"/>
  <c r="AH6" i="7"/>
  <c r="AF6" i="7"/>
  <c r="Z6" i="7"/>
  <c r="W6" i="7"/>
  <c r="P6" i="7"/>
  <c r="O6" i="7"/>
  <c r="N6" i="7"/>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21" i="7" s="1"/>
  <c r="E17" i="30" s="1"/>
  <c r="AD3" i="7"/>
  <c r="AC3" i="7"/>
  <c r="AC42" i="7" s="1"/>
  <c r="C17" i="53" s="1"/>
  <c r="AB3" i="7"/>
  <c r="AA3" i="7"/>
  <c r="AA8" i="7" s="1"/>
  <c r="A17" i="17" s="1"/>
  <c r="Z3" i="7"/>
  <c r="Z18" i="7" s="1"/>
  <c r="E16" i="27" s="1"/>
  <c r="Y3" i="7"/>
  <c r="Y42" i="7" s="1"/>
  <c r="D16" i="53" s="1"/>
  <c r="X3" i="7"/>
  <c r="W3" i="7"/>
  <c r="W39" i="7" s="1"/>
  <c r="E15" i="50" s="1"/>
  <c r="V3" i="7"/>
  <c r="V40" i="7" s="1"/>
  <c r="D15" i="51" s="1"/>
  <c r="U3" i="7"/>
  <c r="U42" i="7" s="1"/>
  <c r="C15" i="53" s="1"/>
  <c r="T3" i="7"/>
  <c r="T38" i="7" s="1"/>
  <c r="B15" i="4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14"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X27" i="7" l="1"/>
  <c r="A16" i="38" s="1"/>
  <c r="X22" i="7"/>
  <c r="A16" i="31" s="1"/>
  <c r="X24" i="7"/>
  <c r="A16" i="33" s="1"/>
  <c r="X23" i="7"/>
  <c r="A16" i="32" s="1"/>
  <c r="X25" i="7"/>
  <c r="A16" i="34" s="1"/>
  <c r="X29" i="7"/>
  <c r="A16" i="40" s="1"/>
  <c r="AJ19" i="7"/>
  <c r="E18" i="28" s="1"/>
  <c r="L26" i="7"/>
  <c r="D13" i="35" s="1"/>
  <c r="L27" i="7"/>
  <c r="D13" i="38" s="1"/>
  <c r="AJ28" i="7"/>
  <c r="E18" i="39" s="1"/>
  <c r="U9" i="7"/>
  <c r="C15" i="18" s="1"/>
  <c r="AJ10" i="7"/>
  <c r="E18" i="19" s="1"/>
  <c r="I13" i="7"/>
  <c r="A13" i="22" s="1"/>
  <c r="AG13" i="7"/>
  <c r="B18" i="22" s="1"/>
  <c r="AJ15" i="7"/>
  <c r="E18" i="24" s="1"/>
  <c r="I38" i="7"/>
  <c r="A13" i="49" s="1"/>
  <c r="AG39" i="7"/>
  <c r="B18" i="50" s="1"/>
  <c r="X42" i="7"/>
  <c r="A16" i="53" s="1"/>
  <c r="AB22" i="7"/>
  <c r="B17" i="31" s="1"/>
  <c r="AB29" i="7"/>
  <c r="B17" i="40" s="1"/>
  <c r="AB24" i="7"/>
  <c r="B17" i="33" s="1"/>
  <c r="AB23" i="7"/>
  <c r="B17" i="32" s="1"/>
  <c r="AB26" i="7"/>
  <c r="B17" i="35" s="1"/>
  <c r="T6" i="7"/>
  <c r="AL6" i="7"/>
  <c r="AM7" i="7"/>
  <c r="C19" i="15" s="1"/>
  <c r="AG8" i="7"/>
  <c r="B18" i="17" s="1"/>
  <c r="X9" i="7"/>
  <c r="A16" i="18" s="1"/>
  <c r="N10" i="7"/>
  <c r="A14" i="19" s="1"/>
  <c r="D11" i="7"/>
  <c r="W11" i="7"/>
  <c r="E15" i="20" s="1"/>
  <c r="AK11" i="7"/>
  <c r="A19" i="20" s="1"/>
  <c r="W12" i="7"/>
  <c r="E15" i="21" s="1"/>
  <c r="T13" i="7"/>
  <c r="B15" i="22" s="1"/>
  <c r="D14" i="7"/>
  <c r="AC14" i="7"/>
  <c r="C17" i="23" s="1"/>
  <c r="V15" i="7"/>
  <c r="D15" i="24" s="1"/>
  <c r="D16" i="7"/>
  <c r="W17" i="7"/>
  <c r="E15" i="26" s="1"/>
  <c r="M18" i="7"/>
  <c r="E13" i="27" s="1"/>
  <c r="D19" i="7"/>
  <c r="W19" i="7"/>
  <c r="E15" i="28" s="1"/>
  <c r="AN19" i="7"/>
  <c r="D19" i="28" s="1"/>
  <c r="AM20" i="7"/>
  <c r="C19" i="29" s="1"/>
  <c r="AG21" i="7"/>
  <c r="B18" i="30" s="1"/>
  <c r="M23" i="7"/>
  <c r="E13" i="32" s="1"/>
  <c r="AH23" i="7"/>
  <c r="C18" i="32" s="1"/>
  <c r="L24" i="7"/>
  <c r="D13" i="33" s="1"/>
  <c r="AF24" i="7"/>
  <c r="A18" i="33" s="1"/>
  <c r="I25" i="7"/>
  <c r="A13" i="34" s="1"/>
  <c r="AL25" i="7"/>
  <c r="B19" i="34" s="1"/>
  <c r="R26" i="7"/>
  <c r="E14" i="35" s="1"/>
  <c r="AK26" i="7"/>
  <c r="A19" i="35" s="1"/>
  <c r="N28" i="7"/>
  <c r="A14" i="39" s="1"/>
  <c r="G29" i="7"/>
  <c r="D12" i="40" s="1"/>
  <c r="V30" i="7"/>
  <c r="D15" i="41" s="1"/>
  <c r="L31" i="7"/>
  <c r="D13" i="42" s="1"/>
  <c r="N32" i="7"/>
  <c r="A14" i="43" s="1"/>
  <c r="X34" i="7"/>
  <c r="A16" i="45" s="1"/>
  <c r="G35" i="7"/>
  <c r="D12" i="46" s="1"/>
  <c r="Y35" i="7"/>
  <c r="D16" i="46" s="1"/>
  <c r="N36" i="7"/>
  <c r="A14" i="47" s="1"/>
  <c r="I37" i="7"/>
  <c r="A13" i="48" s="1"/>
  <c r="AG37" i="7"/>
  <c r="B18" i="48" s="1"/>
  <c r="I39" i="7"/>
  <c r="A13" i="50" s="1"/>
  <c r="AM39" i="7"/>
  <c r="C19" i="50" s="1"/>
  <c r="N40" i="7"/>
  <c r="A14" i="51" s="1"/>
  <c r="P41" i="7"/>
  <c r="C14" i="52" s="1"/>
  <c r="AL41" i="7"/>
  <c r="B19" i="52" s="1"/>
  <c r="AF43" i="7"/>
  <c r="A18" i="54" s="1"/>
  <c r="AG25" i="7"/>
  <c r="B18" i="34" s="1"/>
  <c r="I41" i="7"/>
  <c r="A13" i="52" s="1"/>
  <c r="S6" i="7"/>
  <c r="AC22" i="7"/>
  <c r="C17" i="31" s="1"/>
  <c r="AC25" i="7"/>
  <c r="C17" i="34" s="1"/>
  <c r="AC27" i="7"/>
  <c r="C17" i="38" s="1"/>
  <c r="AC23" i="7"/>
  <c r="C17" i="32" s="1"/>
  <c r="U6" i="7"/>
  <c r="AO6" i="7"/>
  <c r="E19" i="14" s="1"/>
  <c r="D8" i="7"/>
  <c r="A12" i="17" s="1"/>
  <c r="AH8" i="7"/>
  <c r="C18" i="17" s="1"/>
  <c r="Y9" i="7"/>
  <c r="D16" i="18" s="1"/>
  <c r="O10" i="7"/>
  <c r="B14" i="19" s="1"/>
  <c r="F11" i="7"/>
  <c r="C12" i="20" s="1"/>
  <c r="X11" i="7"/>
  <c r="A16" i="20" s="1"/>
  <c r="AL11" i="7"/>
  <c r="B19" i="20" s="1"/>
  <c r="Z12" i="7"/>
  <c r="E16" i="21" s="1"/>
  <c r="V13" i="7"/>
  <c r="D15" i="22" s="1"/>
  <c r="G14" i="7"/>
  <c r="D12" i="23" s="1"/>
  <c r="AI14" i="7"/>
  <c r="D18" i="23" s="1"/>
  <c r="X15" i="7"/>
  <c r="A16" i="24" s="1"/>
  <c r="G16" i="7"/>
  <c r="D12" i="25" s="1"/>
  <c r="AH16" i="7"/>
  <c r="C18" i="25" s="1"/>
  <c r="X17" i="7"/>
  <c r="A16" i="26" s="1"/>
  <c r="N18" i="7"/>
  <c r="A14" i="27" s="1"/>
  <c r="F19" i="7"/>
  <c r="C12" i="28" s="1"/>
  <c r="X19" i="7"/>
  <c r="A16" i="28" s="1"/>
  <c r="I20" i="7"/>
  <c r="A13" i="29" s="1"/>
  <c r="D21" i="7"/>
  <c r="AI21" i="7"/>
  <c r="D18" i="30" s="1"/>
  <c r="Q23" i="7"/>
  <c r="D14" i="32" s="1"/>
  <c r="AI23" i="7"/>
  <c r="D18" i="32" s="1"/>
  <c r="M24" i="7"/>
  <c r="E13" i="33" s="1"/>
  <c r="AG24" i="7"/>
  <c r="B18" i="33" s="1"/>
  <c r="J25" i="7"/>
  <c r="B13" i="34" s="1"/>
  <c r="AN25" i="7"/>
  <c r="D19" i="34" s="1"/>
  <c r="S26" i="7"/>
  <c r="A15" i="35" s="1"/>
  <c r="AL26" i="7"/>
  <c r="B19" i="35" s="1"/>
  <c r="P28" i="7"/>
  <c r="C14" i="39" s="1"/>
  <c r="I29" i="7"/>
  <c r="A13" i="40" s="1"/>
  <c r="AF29" i="7"/>
  <c r="A18" i="40" s="1"/>
  <c r="X30" i="7"/>
  <c r="A16" i="41" s="1"/>
  <c r="M31" i="7"/>
  <c r="E13" i="42" s="1"/>
  <c r="Q32" i="7"/>
  <c r="D14" i="43" s="1"/>
  <c r="D34" i="7"/>
  <c r="Y34" i="7"/>
  <c r="D16" i="45" s="1"/>
  <c r="I35" i="7"/>
  <c r="A13" i="46" s="1"/>
  <c r="AF35" i="7"/>
  <c r="A18" i="46" s="1"/>
  <c r="R36" i="7"/>
  <c r="E14" i="47" s="1"/>
  <c r="K37" i="7"/>
  <c r="C13" i="48" s="1"/>
  <c r="AH37" i="7"/>
  <c r="C18" i="48" s="1"/>
  <c r="V38" i="7"/>
  <c r="D15" i="49" s="1"/>
  <c r="L39" i="7"/>
  <c r="D13" i="50" s="1"/>
  <c r="AN39" i="7"/>
  <c r="D19" i="50" s="1"/>
  <c r="O40" i="7"/>
  <c r="B14" i="51" s="1"/>
  <c r="AF40" i="7"/>
  <c r="A18" i="51" s="1"/>
  <c r="Q41" i="7"/>
  <c r="D14" i="52" s="1"/>
  <c r="AN41" i="7"/>
  <c r="D19" i="52" s="1"/>
  <c r="AF42" i="7"/>
  <c r="A18" i="53" s="1"/>
  <c r="AK43" i="7"/>
  <c r="A19" i="54" s="1"/>
  <c r="G10" i="7"/>
  <c r="D12" i="19" s="1"/>
  <c r="I28" i="7"/>
  <c r="A13" i="39" s="1"/>
  <c r="S34" i="7"/>
  <c r="A15" i="45" s="1"/>
  <c r="U37" i="7"/>
  <c r="C15" i="48" s="1"/>
  <c r="AG41" i="7"/>
  <c r="B18" i="52" s="1"/>
  <c r="AG20" i="7"/>
  <c r="B18" i="29" s="1"/>
  <c r="U34" i="7"/>
  <c r="C15" i="45" s="1"/>
  <c r="AD25" i="7"/>
  <c r="D17" i="34" s="1"/>
  <c r="AD23" i="7"/>
  <c r="D17" i="32" s="1"/>
  <c r="F6" i="7"/>
  <c r="C12" i="14" s="1"/>
  <c r="V6" i="7"/>
  <c r="K7" i="7"/>
  <c r="C13" i="15" s="1"/>
  <c r="G8" i="7"/>
  <c r="AL8" i="7"/>
  <c r="B19" i="17" s="1"/>
  <c r="AA9" i="7"/>
  <c r="A17" i="18" s="1"/>
  <c r="Q10" i="7"/>
  <c r="D14" i="19" s="1"/>
  <c r="H11" i="7"/>
  <c r="E12" i="20" s="1"/>
  <c r="Y11" i="7"/>
  <c r="D16" i="20" s="1"/>
  <c r="AM11" i="7"/>
  <c r="C19" i="20" s="1"/>
  <c r="AC12" i="7"/>
  <c r="C17" i="21" s="1"/>
  <c r="W13" i="7"/>
  <c r="E15" i="22" s="1"/>
  <c r="H14" i="7"/>
  <c r="E12" i="23" s="1"/>
  <c r="AK14" i="7"/>
  <c r="A19" i="23" s="1"/>
  <c r="AA15" i="7"/>
  <c r="A17" i="24" s="1"/>
  <c r="H16" i="7"/>
  <c r="E12" i="25" s="1"/>
  <c r="AI16" i="7"/>
  <c r="D18" i="25" s="1"/>
  <c r="AB17" i="7"/>
  <c r="B17" i="26" s="1"/>
  <c r="O18" i="7"/>
  <c r="B14" i="27" s="1"/>
  <c r="G19" i="7"/>
  <c r="D12" i="28" s="1"/>
  <c r="Z19" i="7"/>
  <c r="E16" i="28" s="1"/>
  <c r="J20" i="7"/>
  <c r="B13" i="29" s="1"/>
  <c r="H21" i="7"/>
  <c r="E12" i="30" s="1"/>
  <c r="AL21" i="7"/>
  <c r="B19" i="30" s="1"/>
  <c r="R23" i="7"/>
  <c r="E14" i="32" s="1"/>
  <c r="AK23" i="7"/>
  <c r="A19" i="32" s="1"/>
  <c r="O24" i="7"/>
  <c r="B14" i="33" s="1"/>
  <c r="AH24" i="7"/>
  <c r="C18" i="33" s="1"/>
  <c r="K25" i="7"/>
  <c r="C13" i="34" s="1"/>
  <c r="AO25" i="7"/>
  <c r="E19" i="34" s="1"/>
  <c r="AM26" i="7"/>
  <c r="C19" i="35" s="1"/>
  <c r="AF27" i="7"/>
  <c r="A18" i="38" s="1"/>
  <c r="Q28" i="7"/>
  <c r="D14" i="39" s="1"/>
  <c r="M29" i="7"/>
  <c r="E13" i="40" s="1"/>
  <c r="AL29" i="7"/>
  <c r="B19" i="40" s="1"/>
  <c r="AA30" i="7"/>
  <c r="A17" i="41" s="1"/>
  <c r="U31" i="7"/>
  <c r="C15" i="42" s="1"/>
  <c r="S32" i="7"/>
  <c r="A15" i="43" s="1"/>
  <c r="G34" i="7"/>
  <c r="D12" i="45" s="1"/>
  <c r="Z34" i="7"/>
  <c r="E16" i="45" s="1"/>
  <c r="K35" i="7"/>
  <c r="C13" i="46" s="1"/>
  <c r="AH35" i="7"/>
  <c r="C18" i="46" s="1"/>
  <c r="U36" i="7"/>
  <c r="C15" i="47" s="1"/>
  <c r="L37" i="7"/>
  <c r="D13" i="48" s="1"/>
  <c r="AJ37" i="7"/>
  <c r="E18" i="48" s="1"/>
  <c r="W38" i="7"/>
  <c r="E15" i="49" s="1"/>
  <c r="N39" i="7"/>
  <c r="A14" i="50" s="1"/>
  <c r="AO39" i="7"/>
  <c r="E19" i="50" s="1"/>
  <c r="Q40" i="7"/>
  <c r="D14" i="51" s="1"/>
  <c r="AI40" i="7"/>
  <c r="D18" i="51" s="1"/>
  <c r="R41" i="7"/>
  <c r="E14" i="52" s="1"/>
  <c r="I42" i="7"/>
  <c r="A13" i="53" s="1"/>
  <c r="AG42" i="7"/>
  <c r="B18" i="53" s="1"/>
  <c r="AL43" i="7"/>
  <c r="B19" i="54" s="1"/>
  <c r="E14" i="10"/>
  <c r="C14" i="10" s="1"/>
  <c r="D14" i="10" s="1"/>
  <c r="C14" i="8"/>
  <c r="L14" i="8" s="1"/>
  <c r="L25" i="7"/>
  <c r="D13" i="34" s="1"/>
  <c r="AG27" i="7"/>
  <c r="B18" i="38" s="1"/>
  <c r="U32" i="7"/>
  <c r="C15" i="43" s="1"/>
  <c r="I34" i="7"/>
  <c r="A13" i="45" s="1"/>
  <c r="S40" i="7"/>
  <c r="A15" i="51" s="1"/>
  <c r="AJ40" i="7"/>
  <c r="E18" i="51" s="1"/>
  <c r="U41" i="7"/>
  <c r="C15" i="52" s="1"/>
  <c r="T24" i="7"/>
  <c r="B15" i="33" s="1"/>
  <c r="T27" i="7"/>
  <c r="B15" i="38" s="1"/>
  <c r="T26" i="7"/>
  <c r="B15" i="35" s="1"/>
  <c r="T25" i="7"/>
  <c r="B15" i="34" s="1"/>
  <c r="K6" i="7"/>
  <c r="C13" i="14" s="1"/>
  <c r="Y6" i="7"/>
  <c r="P7" i="7"/>
  <c r="C14" i="15" s="1"/>
  <c r="K8" i="7"/>
  <c r="C13" i="17" s="1"/>
  <c r="H9" i="7"/>
  <c r="E12" i="18" s="1"/>
  <c r="AF9" i="7"/>
  <c r="A18" i="18" s="1"/>
  <c r="U10" i="7"/>
  <c r="C15" i="19" s="1"/>
  <c r="K11" i="7"/>
  <c r="C13" i="20" s="1"/>
  <c r="AA11" i="7"/>
  <c r="A17" i="20" s="1"/>
  <c r="AO11" i="7"/>
  <c r="E19" i="20" s="1"/>
  <c r="AH12" i="7"/>
  <c r="C18" i="21" s="1"/>
  <c r="Y13" i="7"/>
  <c r="D16" i="22" s="1"/>
  <c r="P14" i="7"/>
  <c r="C14" i="23" s="1"/>
  <c r="D15" i="7"/>
  <c r="AD15" i="7"/>
  <c r="D17" i="24" s="1"/>
  <c r="M16" i="7"/>
  <c r="E13" i="25" s="1"/>
  <c r="AL16" i="7"/>
  <c r="B19" i="25" s="1"/>
  <c r="AI17" i="7"/>
  <c r="D18" i="26" s="1"/>
  <c r="W18" i="7"/>
  <c r="E15" i="27" s="1"/>
  <c r="I19" i="7"/>
  <c r="A13" i="28" s="1"/>
  <c r="AB19" i="7"/>
  <c r="B17" i="28" s="1"/>
  <c r="U20" i="7"/>
  <c r="C15" i="29" s="1"/>
  <c r="M21" i="7"/>
  <c r="E13" i="30" s="1"/>
  <c r="AN21" i="7"/>
  <c r="D19" i="30" s="1"/>
  <c r="AG22" i="7"/>
  <c r="B18" i="31" s="1"/>
  <c r="AN23" i="7"/>
  <c r="D19" i="32" s="1"/>
  <c r="Q24" i="7"/>
  <c r="D14" i="33" s="1"/>
  <c r="AJ24" i="7"/>
  <c r="E18" i="33" s="1"/>
  <c r="N25" i="7"/>
  <c r="A14" i="34" s="1"/>
  <c r="F26" i="7"/>
  <c r="C12" i="35" s="1"/>
  <c r="D27" i="7"/>
  <c r="AJ27" i="7"/>
  <c r="E18" i="38" s="1"/>
  <c r="P29" i="7"/>
  <c r="C14" i="40" s="1"/>
  <c r="D30" i="7"/>
  <c r="A12" i="41" s="1"/>
  <c r="AF30" i="7"/>
  <c r="A18" i="41" s="1"/>
  <c r="Y31" i="7"/>
  <c r="D16" i="42" s="1"/>
  <c r="W32" i="7"/>
  <c r="E15" i="43" s="1"/>
  <c r="J34" i="7"/>
  <c r="B13" i="45" s="1"/>
  <c r="AB34" i="7"/>
  <c r="B17" i="45" s="1"/>
  <c r="O35" i="7"/>
  <c r="B14" i="46" s="1"/>
  <c r="AK35" i="7"/>
  <c r="A19" i="46" s="1"/>
  <c r="X36" i="7"/>
  <c r="A16" i="47" s="1"/>
  <c r="N37" i="7"/>
  <c r="A14" i="48" s="1"/>
  <c r="AL37" i="7"/>
  <c r="B19" i="48" s="1"/>
  <c r="Z38" i="7"/>
  <c r="E16" i="49" s="1"/>
  <c r="T39" i="7"/>
  <c r="B15" i="50" s="1"/>
  <c r="E40" i="7"/>
  <c r="B12" i="51" s="1"/>
  <c r="AK40" i="7"/>
  <c r="A19" i="51" s="1"/>
  <c r="X41" i="7"/>
  <c r="A16" i="52" s="1"/>
  <c r="Q42" i="7"/>
  <c r="D14" i="53" s="1"/>
  <c r="AK42" i="7"/>
  <c r="A19" i="53" s="1"/>
  <c r="L9" i="7"/>
  <c r="D13" i="18" s="1"/>
  <c r="L11" i="7"/>
  <c r="D13" i="20" s="1"/>
  <c r="AJ22" i="7"/>
  <c r="E18" i="31" s="1"/>
  <c r="G27" i="7"/>
  <c r="D12" i="38" s="1"/>
  <c r="S42" i="7"/>
  <c r="A15" i="53" s="1"/>
  <c r="J14" i="10"/>
  <c r="H14" i="8"/>
  <c r="V22" i="7"/>
  <c r="D15" i="31" s="1"/>
  <c r="V27" i="7"/>
  <c r="D15" i="38" s="1"/>
  <c r="V28" i="7"/>
  <c r="D15" i="39" s="1"/>
  <c r="V26" i="7"/>
  <c r="D15" i="35" s="1"/>
  <c r="V25" i="7"/>
  <c r="D15" i="34" s="1"/>
  <c r="M6" i="7"/>
  <c r="AB6" i="7"/>
  <c r="B17" i="14" s="1"/>
  <c r="W7" i="7"/>
  <c r="E15" i="15" s="1"/>
  <c r="U8" i="7"/>
  <c r="C15" i="17" s="1"/>
  <c r="N9" i="7"/>
  <c r="A14" i="18" s="1"/>
  <c r="AK9" i="7"/>
  <c r="A19" i="18" s="1"/>
  <c r="X10" i="7"/>
  <c r="A16" i="19" s="1"/>
  <c r="N11" i="7"/>
  <c r="A14" i="20" s="1"/>
  <c r="AC11" i="7"/>
  <c r="C17" i="20" s="1"/>
  <c r="I12" i="7"/>
  <c r="A13" i="21" s="1"/>
  <c r="AL12" i="7"/>
  <c r="B19" i="21" s="1"/>
  <c r="AB13" i="7"/>
  <c r="B17" i="22" s="1"/>
  <c r="V14" i="7"/>
  <c r="D15" i="23" s="1"/>
  <c r="H15" i="7"/>
  <c r="E12" i="24" s="1"/>
  <c r="AG15" i="7"/>
  <c r="B18" i="24" s="1"/>
  <c r="T16" i="7"/>
  <c r="B15" i="25" s="1"/>
  <c r="AO16" i="7"/>
  <c r="E19" i="25" s="1"/>
  <c r="D18" i="7"/>
  <c r="L19" i="7"/>
  <c r="D13" i="28" s="1"/>
  <c r="X20" i="7"/>
  <c r="A16" i="29" s="1"/>
  <c r="T21" i="7"/>
  <c r="B15" i="30" s="1"/>
  <c r="I22" i="7"/>
  <c r="A13" i="31" s="1"/>
  <c r="AK22" i="7"/>
  <c r="A19" i="31" s="1"/>
  <c r="D24" i="7"/>
  <c r="AN24" i="7"/>
  <c r="P25" i="7"/>
  <c r="C14" i="34" s="1"/>
  <c r="H26" i="7"/>
  <c r="E12" i="35" s="1"/>
  <c r="I27" i="7"/>
  <c r="A13" i="38" s="1"/>
  <c r="AN27" i="7"/>
  <c r="D19" i="38" s="1"/>
  <c r="AF28" i="7"/>
  <c r="A18" i="39" s="1"/>
  <c r="R29" i="7"/>
  <c r="E14" i="40" s="1"/>
  <c r="K30" i="7"/>
  <c r="C13" i="41" s="1"/>
  <c r="AL30" i="7"/>
  <c r="B19" i="41" s="1"/>
  <c r="AH31" i="7"/>
  <c r="C18" i="42" s="1"/>
  <c r="AH32" i="7"/>
  <c r="C18" i="43" s="1"/>
  <c r="M34" i="7"/>
  <c r="E13" i="45" s="1"/>
  <c r="AG34" i="7"/>
  <c r="B18" i="45" s="1"/>
  <c r="R35" i="7"/>
  <c r="E14" i="46" s="1"/>
  <c r="AN35" i="7"/>
  <c r="D19" i="46" s="1"/>
  <c r="AC36" i="7"/>
  <c r="C17" i="47" s="1"/>
  <c r="P37" i="7"/>
  <c r="C14" i="48" s="1"/>
  <c r="AN37" i="7"/>
  <c r="D19" i="48" s="1"/>
  <c r="AI38" i="7"/>
  <c r="D18" i="49" s="1"/>
  <c r="H40" i="7"/>
  <c r="E12" i="51" s="1"/>
  <c r="X40" i="7"/>
  <c r="A16" i="51" s="1"/>
  <c r="AN40" i="7"/>
  <c r="D19" i="51" s="1"/>
  <c r="AA41" i="7"/>
  <c r="A17" i="52" s="1"/>
  <c r="AM42" i="7"/>
  <c r="C19" i="53" s="1"/>
  <c r="AE39" i="12"/>
  <c r="AE41" i="12"/>
  <c r="AE42" i="12"/>
  <c r="AE32" i="12"/>
  <c r="S10" i="7"/>
  <c r="A15" i="19" s="1"/>
  <c r="U13" i="7"/>
  <c r="C15" i="22" s="1"/>
  <c r="U27" i="7"/>
  <c r="C15" i="38" s="1"/>
  <c r="U26" i="7"/>
  <c r="C15" i="35" s="1"/>
  <c r="U25" i="7"/>
  <c r="C15" i="34" s="1"/>
  <c r="U29" i="7"/>
  <c r="C15" i="40" s="1"/>
  <c r="L6" i="7"/>
  <c r="D13" i="14" s="1"/>
  <c r="AG9" i="7"/>
  <c r="B18" i="18" s="1"/>
  <c r="X18" i="7"/>
  <c r="A16" i="27" s="1"/>
  <c r="G26" i="7"/>
  <c r="D12" i="35" s="1"/>
  <c r="I30" i="7"/>
  <c r="A13" i="41" s="1"/>
  <c r="U39" i="7"/>
  <c r="C15" i="50" s="1"/>
  <c r="W37" i="7"/>
  <c r="E15" i="48" s="1"/>
  <c r="W22" i="7"/>
  <c r="E15" i="31" s="1"/>
  <c r="W24" i="7"/>
  <c r="E15" i="33" s="1"/>
  <c r="W27" i="7"/>
  <c r="E15" i="38" s="1"/>
  <c r="W23" i="7"/>
  <c r="E15" i="32" s="1"/>
  <c r="W28" i="7"/>
  <c r="E15" i="39" s="1"/>
  <c r="W26" i="7"/>
  <c r="E15" i="35" s="1"/>
  <c r="W29" i="7"/>
  <c r="E15" i="40" s="1"/>
  <c r="X7" i="7"/>
  <c r="A16" i="15" s="1"/>
  <c r="D13" i="7"/>
  <c r="W14" i="7"/>
  <c r="E15" i="23" s="1"/>
  <c r="N15" i="7"/>
  <c r="A14" i="24" s="1"/>
  <c r="AH15" i="7"/>
  <c r="C18" i="24" s="1"/>
  <c r="W16" i="7"/>
  <c r="E15" i="25" s="1"/>
  <c r="D17" i="7"/>
  <c r="G18" i="7"/>
  <c r="D12" i="27" s="1"/>
  <c r="AA18" i="7"/>
  <c r="A17" i="27" s="1"/>
  <c r="M19" i="7"/>
  <c r="E13" i="28" s="1"/>
  <c r="AG19" i="7"/>
  <c r="B18" i="28" s="1"/>
  <c r="AA20" i="7"/>
  <c r="A17" i="29" s="1"/>
  <c r="W21" i="7"/>
  <c r="E15" i="30" s="1"/>
  <c r="K22" i="7"/>
  <c r="C13" i="31" s="1"/>
  <c r="D23" i="7"/>
  <c r="A12" i="32" s="1"/>
  <c r="E24" i="7"/>
  <c r="D25" i="7"/>
  <c r="Q25" i="7"/>
  <c r="D14" i="34" s="1"/>
  <c r="K26" i="7"/>
  <c r="C13" i="35" s="1"/>
  <c r="K27" i="7"/>
  <c r="C13" i="38" s="1"/>
  <c r="D28" i="7"/>
  <c r="AI28" i="7"/>
  <c r="D18" i="39" s="1"/>
  <c r="S29" i="7"/>
  <c r="A15" i="40" s="1"/>
  <c r="L30" i="7"/>
  <c r="D13" i="41" s="1"/>
  <c r="AN30" i="7"/>
  <c r="D19" i="41" s="1"/>
  <c r="AM31" i="7"/>
  <c r="C19" i="42" s="1"/>
  <c r="AJ32" i="7"/>
  <c r="E18" i="43" s="1"/>
  <c r="R34" i="7"/>
  <c r="E14" i="45" s="1"/>
  <c r="AI34" i="7"/>
  <c r="D18" i="45" s="1"/>
  <c r="S35" i="7"/>
  <c r="A15" i="46" s="1"/>
  <c r="D36" i="7"/>
  <c r="AD36" i="7"/>
  <c r="D17" i="47" s="1"/>
  <c r="S37" i="7"/>
  <c r="A15" i="48" s="1"/>
  <c r="D38" i="7"/>
  <c r="AL38" i="7"/>
  <c r="B19" i="49" s="1"/>
  <c r="X39" i="7"/>
  <c r="A16" i="50" s="1"/>
  <c r="I40" i="7"/>
  <c r="A13" i="51" s="1"/>
  <c r="Y40" i="7"/>
  <c r="D16" i="51" s="1"/>
  <c r="AO40" i="7"/>
  <c r="E19" i="51" s="1"/>
  <c r="AC41" i="7"/>
  <c r="C17" i="52" s="1"/>
  <c r="V42" i="7"/>
  <c r="D15" i="53" s="1"/>
  <c r="D43" i="7"/>
  <c r="A12" i="54" s="1"/>
  <c r="X14" i="7"/>
  <c r="A16" i="23" s="1"/>
  <c r="I43" i="7"/>
  <c r="A13" i="54" s="1"/>
  <c r="X8" i="7"/>
  <c r="A16" i="17" s="1"/>
  <c r="Y14" i="7"/>
  <c r="D16" i="23" s="1"/>
  <c r="G23" i="7"/>
  <c r="D12" i="32" s="1"/>
  <c r="Z29" i="7"/>
  <c r="E16" i="40" s="1"/>
  <c r="Z25" i="7"/>
  <c r="E16" i="34" s="1"/>
  <c r="Z24" i="7"/>
  <c r="E16" i="33" s="1"/>
  <c r="Q6" i="7"/>
  <c r="D14" i="14" s="1"/>
  <c r="AJ6" i="7"/>
  <c r="AK7" i="7"/>
  <c r="A19" i="15" s="1"/>
  <c r="V9" i="7"/>
  <c r="D15" i="18" s="1"/>
  <c r="L10" i="7"/>
  <c r="D13" i="19" s="1"/>
  <c r="AL10" i="7"/>
  <c r="B19" i="19" s="1"/>
  <c r="T11" i="7"/>
  <c r="B15" i="20" s="1"/>
  <c r="AI11" i="7"/>
  <c r="D18" i="20" s="1"/>
  <c r="S12" i="7"/>
  <c r="A15" i="21" s="1"/>
  <c r="O13" i="7"/>
  <c r="B14" i="22" s="1"/>
  <c r="AI13" i="7"/>
  <c r="D18" i="22" s="1"/>
  <c r="Z14" i="7"/>
  <c r="E16" i="23" s="1"/>
  <c r="S15" i="7"/>
  <c r="A15" i="24" s="1"/>
  <c r="AL15" i="7"/>
  <c r="B19" i="24" s="1"/>
  <c r="AB16" i="7"/>
  <c r="B17" i="25" s="1"/>
  <c r="P17" i="7"/>
  <c r="C14" i="26" s="1"/>
  <c r="K18" i="7"/>
  <c r="C13" i="27" s="1"/>
  <c r="AM18" i="7"/>
  <c r="C19" i="27" s="1"/>
  <c r="U19" i="7"/>
  <c r="C15" i="28" s="1"/>
  <c r="AL19" i="7"/>
  <c r="B19" i="28" s="1"/>
  <c r="AH20" i="7"/>
  <c r="C18" i="29" s="1"/>
  <c r="AD21" i="7"/>
  <c r="D17" i="30" s="1"/>
  <c r="R22" i="7"/>
  <c r="E14" i="31" s="1"/>
  <c r="H23" i="7"/>
  <c r="E12" i="32" s="1"/>
  <c r="J24" i="7"/>
  <c r="B13" i="33" s="1"/>
  <c r="G25" i="7"/>
  <c r="D12" i="34" s="1"/>
  <c r="AJ25" i="7"/>
  <c r="E18" i="34" s="1"/>
  <c r="P26" i="7"/>
  <c r="C14" i="35" s="1"/>
  <c r="AG26" i="7"/>
  <c r="B18" i="35" s="1"/>
  <c r="K28" i="7"/>
  <c r="C13" i="39" s="1"/>
  <c r="AM28" i="7"/>
  <c r="C19" i="39" s="1"/>
  <c r="Q30" i="7"/>
  <c r="D14" i="41" s="1"/>
  <c r="I31" i="7"/>
  <c r="A13" i="42" s="1"/>
  <c r="H32" i="7"/>
  <c r="E12" i="43" s="1"/>
  <c r="V34" i="7"/>
  <c r="D15" i="45" s="1"/>
  <c r="AO34" i="7"/>
  <c r="E19" i="45" s="1"/>
  <c r="W35" i="7"/>
  <c r="E15" i="46" s="1"/>
  <c r="I36" i="7"/>
  <c r="A13" i="47" s="1"/>
  <c r="AI36" i="7"/>
  <c r="D18" i="47" s="1"/>
  <c r="Z37" i="7"/>
  <c r="E16" i="48" s="1"/>
  <c r="M38" i="7"/>
  <c r="E13" i="49" s="1"/>
  <c r="E39" i="7"/>
  <c r="AI39" i="7"/>
  <c r="D18" i="50" s="1"/>
  <c r="L40" i="7"/>
  <c r="D13" i="51" s="1"/>
  <c r="AB40" i="7"/>
  <c r="B17" i="51" s="1"/>
  <c r="M41" i="7"/>
  <c r="E13" i="52" s="1"/>
  <c r="AJ41" i="7"/>
  <c r="E18" i="52" s="1"/>
  <c r="U43" i="7"/>
  <c r="C15" i="54" s="1"/>
  <c r="S19" i="7"/>
  <c r="A15" i="28" s="1"/>
  <c r="X21" i="7"/>
  <c r="A16" i="30" s="1"/>
  <c r="G41" i="7"/>
  <c r="D12" i="52" s="1"/>
  <c r="Y30" i="7"/>
  <c r="D16" i="41" s="1"/>
  <c r="Y25" i="7"/>
  <c r="D16" i="34" s="1"/>
  <c r="Y22" i="7"/>
  <c r="D16" i="31" s="1"/>
  <c r="Y24" i="7"/>
  <c r="D16" i="33" s="1"/>
  <c r="Y23" i="7"/>
  <c r="D16" i="32" s="1"/>
  <c r="I10" i="7"/>
  <c r="A13" i="19" s="1"/>
  <c r="AK19" i="7"/>
  <c r="A19" i="28" s="1"/>
  <c r="G24" i="7"/>
  <c r="D12" i="33" s="1"/>
  <c r="S25" i="7"/>
  <c r="A15" i="34" s="1"/>
  <c r="M26" i="7"/>
  <c r="E13" i="35" s="1"/>
  <c r="AG36" i="7"/>
  <c r="B18" i="47" s="1"/>
  <c r="AA37" i="7"/>
  <c r="A17" i="48" s="1"/>
  <c r="AA25" i="7"/>
  <c r="A17" i="34" s="1"/>
  <c r="AA23" i="7"/>
  <c r="A17" i="32" s="1"/>
  <c r="AA26" i="7"/>
  <c r="A17" i="35" s="1"/>
  <c r="AK6" i="7"/>
  <c r="A19" i="14" s="1"/>
  <c r="W9" i="7"/>
  <c r="E15" i="18" s="1"/>
  <c r="M10" i="7"/>
  <c r="E13" i="19" s="1"/>
  <c r="AM10" i="7"/>
  <c r="C19" i="19" s="1"/>
  <c r="U11" i="7"/>
  <c r="C15" i="20" s="1"/>
  <c r="AJ11" i="7"/>
  <c r="E18" i="20" s="1"/>
  <c r="V12" i="7"/>
  <c r="D15" i="21" s="1"/>
  <c r="P13" i="7"/>
  <c r="C14" i="22" s="1"/>
  <c r="AL13" i="7"/>
  <c r="B19" i="22" s="1"/>
  <c r="AB14" i="7"/>
  <c r="B17" i="23" s="1"/>
  <c r="U15" i="7"/>
  <c r="C15" i="24" s="1"/>
  <c r="AM15" i="7"/>
  <c r="C19" i="24" s="1"/>
  <c r="AD16" i="7"/>
  <c r="D17" i="25" s="1"/>
  <c r="V17" i="7"/>
  <c r="D15" i="26" s="1"/>
  <c r="L18" i="7"/>
  <c r="D13" i="27" s="1"/>
  <c r="AN18" i="7"/>
  <c r="D19" i="27" s="1"/>
  <c r="V19" i="7"/>
  <c r="D15" i="28" s="1"/>
  <c r="AM19" i="7"/>
  <c r="C19" i="28" s="1"/>
  <c r="AK20" i="7"/>
  <c r="A19" i="29" s="1"/>
  <c r="AF21" i="7"/>
  <c r="A18" i="30" s="1"/>
  <c r="S22" i="7"/>
  <c r="A15" i="31" s="1"/>
  <c r="I23" i="7"/>
  <c r="A13" i="32" s="1"/>
  <c r="AF23" i="7"/>
  <c r="A18" i="32" s="1"/>
  <c r="K24" i="7"/>
  <c r="C13" i="33" s="1"/>
  <c r="H25" i="7"/>
  <c r="E12" i="34" s="1"/>
  <c r="AK25" i="7"/>
  <c r="A19" i="34" s="1"/>
  <c r="Q26" i="7"/>
  <c r="D14" i="35" s="1"/>
  <c r="AH26" i="7"/>
  <c r="C18" i="35" s="1"/>
  <c r="L28" i="7"/>
  <c r="D13" i="39" s="1"/>
  <c r="F29" i="7"/>
  <c r="C12" i="40" s="1"/>
  <c r="U30" i="7"/>
  <c r="C15" i="41" s="1"/>
  <c r="J31" i="7"/>
  <c r="B13" i="42" s="1"/>
  <c r="M32" i="7"/>
  <c r="E13" i="43" s="1"/>
  <c r="W34" i="7"/>
  <c r="E15" i="45" s="1"/>
  <c r="F35" i="7"/>
  <c r="C12" i="46" s="1"/>
  <c r="X35" i="7"/>
  <c r="A16" i="46" s="1"/>
  <c r="M36" i="7"/>
  <c r="E13" i="47" s="1"/>
  <c r="D37" i="7"/>
  <c r="A12" i="48" s="1"/>
  <c r="AF37" i="7"/>
  <c r="A18" i="48" s="1"/>
  <c r="Q38" i="7"/>
  <c r="D14" i="49" s="1"/>
  <c r="G39" i="7"/>
  <c r="D12" i="50" s="1"/>
  <c r="AL39" i="7"/>
  <c r="B19" i="50" s="1"/>
  <c r="M40" i="7"/>
  <c r="E13" i="51" s="1"/>
  <c r="AD40" i="7"/>
  <c r="D17" i="51" s="1"/>
  <c r="N41" i="7"/>
  <c r="A14" i="52" s="1"/>
  <c r="AK41" i="7"/>
  <c r="A19" i="52" s="1"/>
  <c r="AB42" i="7"/>
  <c r="B17" i="53" s="1"/>
  <c r="W43" i="7"/>
  <c r="E15" i="54" s="1"/>
  <c r="E13" i="10"/>
  <c r="C13" i="10" s="1"/>
  <c r="D13" i="10" s="1"/>
  <c r="J13" i="10"/>
  <c r="J42" i="10"/>
  <c r="E42" i="10"/>
  <c r="C42" i="10" s="1"/>
  <c r="D42" i="10" s="1"/>
  <c r="J23" i="10"/>
  <c r="H23" i="8"/>
  <c r="J32" i="10"/>
  <c r="H32" i="8"/>
  <c r="E8" i="10"/>
  <c r="C8" i="10" s="1"/>
  <c r="D8" i="10" s="1"/>
  <c r="J5" i="10"/>
  <c r="J7" i="10"/>
  <c r="E32" i="10"/>
  <c r="C32" i="10" s="1"/>
  <c r="D32" i="10" s="1"/>
  <c r="C32" i="8"/>
  <c r="L32" i="8" s="1"/>
  <c r="E7" i="10"/>
  <c r="C7" i="10" s="1"/>
  <c r="D7" i="10" s="1"/>
  <c r="C23" i="8"/>
  <c r="L23" i="8" s="1"/>
  <c r="E23" i="10"/>
  <c r="C23" i="10" s="1"/>
  <c r="D23" i="10" s="1"/>
  <c r="J8" i="10"/>
  <c r="E5" i="10"/>
  <c r="C5" i="10" s="1"/>
  <c r="D5" i="10" s="1"/>
  <c r="C27" i="8"/>
  <c r="L27" i="8" s="1"/>
  <c r="E27" i="10"/>
  <c r="C27" i="10" s="1"/>
  <c r="D27" i="10" s="1"/>
  <c r="H22" i="8"/>
  <c r="J22" i="10"/>
  <c r="C22" i="8"/>
  <c r="L22" i="8" s="1"/>
  <c r="E22" i="10"/>
  <c r="C22" i="10" s="1"/>
  <c r="D22" i="10" s="1"/>
  <c r="J19" i="10"/>
  <c r="E19" i="10"/>
  <c r="C19" i="10" s="1"/>
  <c r="D19" i="10" s="1"/>
  <c r="J10" i="10"/>
  <c r="E10" i="10"/>
  <c r="C10" i="10" s="1"/>
  <c r="D10" i="10" s="1"/>
  <c r="H24" i="8"/>
  <c r="J24" i="10"/>
  <c r="C24" i="8"/>
  <c r="L24" i="8" s="1"/>
  <c r="E24" i="10"/>
  <c r="C24" i="10" s="1"/>
  <c r="D24" i="10" s="1"/>
  <c r="E9" i="10"/>
  <c r="C9" i="10" s="1"/>
  <c r="D9" i="10" s="1"/>
  <c r="J9" i="10"/>
  <c r="E6" i="10"/>
  <c r="C6" i="10" s="1"/>
  <c r="D6" i="10" s="1"/>
  <c r="J6" i="10"/>
  <c r="E17" i="10"/>
  <c r="C17" i="10" s="1"/>
  <c r="D17" i="10" s="1"/>
  <c r="J17" i="10"/>
  <c r="E18" i="10"/>
  <c r="C18" i="10" s="1"/>
  <c r="D18" i="10" s="1"/>
  <c r="J18" i="10"/>
  <c r="J11" i="10"/>
  <c r="E11" i="10"/>
  <c r="C11" i="10" s="1"/>
  <c r="D11" i="10" s="1"/>
  <c r="C34" i="8"/>
  <c r="L34" i="8" s="1"/>
  <c r="E34" i="10"/>
  <c r="C34" i="10" s="1"/>
  <c r="D34" i="10" s="1"/>
  <c r="H34" i="8"/>
  <c r="J34" i="10"/>
  <c r="H30" i="8"/>
  <c r="J30" i="10"/>
  <c r="C30" i="8"/>
  <c r="L30" i="8" s="1"/>
  <c r="E30" i="10"/>
  <c r="C30" i="10" s="1"/>
  <c r="D30" i="10" s="1"/>
  <c r="H40" i="8"/>
  <c r="J40" i="10"/>
  <c r="C40" i="8"/>
  <c r="L40" i="8" s="1"/>
  <c r="E40" i="10"/>
  <c r="C40" i="10" s="1"/>
  <c r="D40" i="10" s="1"/>
  <c r="H25" i="8"/>
  <c r="J25" i="10"/>
  <c r="C25" i="8"/>
  <c r="L25" i="8" s="1"/>
  <c r="E25" i="10"/>
  <c r="C25" i="10" s="1"/>
  <c r="D25" i="10" s="1"/>
  <c r="H37" i="8"/>
  <c r="J37" i="10"/>
  <c r="C37" i="8"/>
  <c r="L37" i="8" s="1"/>
  <c r="E37" i="10"/>
  <c r="C37" i="10" s="1"/>
  <c r="D37" i="10" s="1"/>
  <c r="J27" i="10"/>
  <c r="E16" i="10"/>
  <c r="C16" i="10" s="1"/>
  <c r="D16" i="10" s="1"/>
  <c r="J16" i="10"/>
  <c r="C41" i="8"/>
  <c r="L41" i="8" s="1"/>
  <c r="E41" i="10"/>
  <c r="C41" i="10" s="1"/>
  <c r="D41" i="10" s="1"/>
  <c r="H41" i="8"/>
  <c r="J41" i="10"/>
  <c r="C36" i="8"/>
  <c r="L36" i="8" s="1"/>
  <c r="H36" i="8"/>
  <c r="C31" i="8"/>
  <c r="L31" i="8" s="1"/>
  <c r="C35" i="8"/>
  <c r="L35" i="8" s="1"/>
  <c r="H35" i="8"/>
  <c r="H29" i="8"/>
  <c r="C29" i="8"/>
  <c r="L29" i="8" s="1"/>
  <c r="C38" i="8"/>
  <c r="L38" i="8" s="1"/>
  <c r="H38" i="8"/>
  <c r="H20" i="8"/>
  <c r="C20" i="8"/>
  <c r="L20" i="8" s="1"/>
  <c r="H21" i="8"/>
  <c r="C21" i="8"/>
  <c r="H28" i="8"/>
  <c r="C28" i="8"/>
  <c r="L28" i="8" s="1"/>
  <c r="C26" i="8"/>
  <c r="L26" i="8" s="1"/>
  <c r="H26" i="8"/>
  <c r="C39" i="8"/>
  <c r="L39" i="8" s="1"/>
  <c r="H39" i="8"/>
  <c r="C33" i="8"/>
  <c r="L33" i="8" s="1"/>
  <c r="H33" i="8"/>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A18" i="17" s="1"/>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D17" i="42" s="1"/>
  <c r="AD29" i="7"/>
  <c r="D17" i="40" s="1"/>
  <c r="G6" i="7"/>
  <c r="D12" i="14" s="1"/>
  <c r="AN6" i="7"/>
  <c r="D19" i="14" s="1"/>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14"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B12" i="53" s="1"/>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17" i="5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A4" i="40" s="1"/>
  <c r="N34" i="12"/>
  <c r="N38" i="12"/>
  <c r="N33" i="12"/>
  <c r="N32" i="12"/>
  <c r="N40" i="12"/>
  <c r="N39" i="12"/>
  <c r="N36" i="12"/>
  <c r="A4" i="47" s="1"/>
  <c r="N41" i="12"/>
  <c r="A4" i="52" s="1"/>
  <c r="N37" i="12"/>
  <c r="A4" i="48" s="1"/>
  <c r="N27" i="12"/>
  <c r="A4" i="38" s="1"/>
  <c r="N30" i="12"/>
  <c r="A4" i="41" s="1"/>
  <c r="N28" i="12"/>
  <c r="AO20" i="12"/>
  <c r="E9" i="29" s="1"/>
  <c r="AO34" i="12"/>
  <c r="AO38" i="12"/>
  <c r="AO28" i="12"/>
  <c r="AO33" i="12"/>
  <c r="AO40" i="12"/>
  <c r="AO37" i="12"/>
  <c r="AO30" i="12"/>
  <c r="AO39" i="12"/>
  <c r="E9" i="50" s="1"/>
  <c r="B4" i="40"/>
  <c r="O34" i="12"/>
  <c r="O33" i="12"/>
  <c r="B4" i="44" s="1"/>
  <c r="O36" i="12"/>
  <c r="O40" i="12"/>
  <c r="B4" i="51" s="1"/>
  <c r="O28" i="12"/>
  <c r="B4" i="39" s="1"/>
  <c r="O35" i="12"/>
  <c r="B4" i="46" s="1"/>
  <c r="O30" i="12"/>
  <c r="O37" i="12"/>
  <c r="O27" i="12"/>
  <c r="B4" i="38" s="1"/>
  <c r="P39" i="12"/>
  <c r="P29" i="12"/>
  <c r="C4" i="40" s="1"/>
  <c r="P34" i="12"/>
  <c r="C4" i="45" s="1"/>
  <c r="P33" i="12"/>
  <c r="C4" i="44" s="1"/>
  <c r="P42" i="12"/>
  <c r="C4" i="53" s="1"/>
  <c r="P40" i="12"/>
  <c r="P31" i="12"/>
  <c r="C4" i="42" s="1"/>
  <c r="P30" i="12"/>
  <c r="P35" i="12"/>
  <c r="P36" i="12"/>
  <c r="P41" i="12"/>
  <c r="P28" i="12"/>
  <c r="C4" i="39" s="1"/>
  <c r="P37" i="12"/>
  <c r="P27" i="12"/>
  <c r="C4" i="38" s="1"/>
  <c r="Q22" i="12"/>
  <c r="D4" i="31" s="1"/>
  <c r="Q30" i="12"/>
  <c r="Q35" i="12"/>
  <c r="Q39" i="12"/>
  <c r="Q29" i="12"/>
  <c r="D4" i="40" s="1"/>
  <c r="Q34" i="12"/>
  <c r="Q37" i="12"/>
  <c r="Q31" i="12"/>
  <c r="Q42" i="12"/>
  <c r="Q41" i="12"/>
  <c r="D4" i="52" s="1"/>
  <c r="Q32" i="12"/>
  <c r="Q40" i="12"/>
  <c r="Q38" i="12"/>
  <c r="D4" i="49" s="1"/>
  <c r="Q27" i="12"/>
  <c r="Q28" i="12"/>
  <c r="Q33" i="12"/>
  <c r="Q36" i="12"/>
  <c r="D4" i="47" s="1"/>
  <c r="D27" i="12"/>
  <c r="A2" i="38" s="1"/>
  <c r="D40" i="12"/>
  <c r="A2" i="51" s="1"/>
  <c r="D30" i="12"/>
  <c r="D39" i="12"/>
  <c r="D29" i="12"/>
  <c r="A2" i="40" s="1"/>
  <c r="D34" i="12"/>
  <c r="D42" i="12"/>
  <c r="A2" i="53" s="1"/>
  <c r="D31" i="12"/>
  <c r="A2" i="42" s="1"/>
  <c r="D36" i="12"/>
  <c r="A2" i="47" s="1"/>
  <c r="D28" i="12"/>
  <c r="D41" i="12"/>
  <c r="D37" i="12"/>
  <c r="D32" i="12"/>
  <c r="D38" i="12"/>
  <c r="R30" i="12"/>
  <c r="R35" i="12"/>
  <c r="R39" i="12"/>
  <c r="E4" i="50" s="1"/>
  <c r="R29" i="12"/>
  <c r="R34" i="12"/>
  <c r="E4" i="45" s="1"/>
  <c r="R41" i="12"/>
  <c r="E4" i="52" s="1"/>
  <c r="R38" i="12"/>
  <c r="E4" i="49" s="1"/>
  <c r="R36" i="12"/>
  <c r="E4" i="47" s="1"/>
  <c r="R37" i="12"/>
  <c r="E4" i="48" s="1"/>
  <c r="R28" i="12"/>
  <c r="E4" i="39" s="1"/>
  <c r="F7" i="12"/>
  <c r="C2" i="15" s="1"/>
  <c r="F40" i="12"/>
  <c r="F30" i="12"/>
  <c r="F35" i="12"/>
  <c r="F31" i="12"/>
  <c r="C2" i="42" s="1"/>
  <c r="F29" i="12"/>
  <c r="F41" i="12"/>
  <c r="C2" i="52" s="1"/>
  <c r="F34" i="12"/>
  <c r="C2" i="45" s="1"/>
  <c r="F36" i="12"/>
  <c r="C2" i="47" s="1"/>
  <c r="F42" i="12"/>
  <c r="T27" i="12"/>
  <c r="T40" i="12"/>
  <c r="B5" i="51" s="1"/>
  <c r="T30" i="12"/>
  <c r="B5" i="41" s="1"/>
  <c r="T35" i="12"/>
  <c r="B5" i="46" s="1"/>
  <c r="T28" i="12"/>
  <c r="T34" i="12"/>
  <c r="T29" i="12"/>
  <c r="T37" i="12"/>
  <c r="T38" i="12"/>
  <c r="B5" i="49" s="1"/>
  <c r="T39" i="12"/>
  <c r="T31" i="12"/>
  <c r="B5" i="42" s="1"/>
  <c r="T33" i="12"/>
  <c r="B5" i="44" s="1"/>
  <c r="E27" i="12"/>
  <c r="B2" i="38" s="1"/>
  <c r="E40" i="12"/>
  <c r="B2" i="51" s="1"/>
  <c r="E33" i="12"/>
  <c r="E37" i="12"/>
  <c r="B2" i="48" s="1"/>
  <c r="E28" i="12"/>
  <c r="E34" i="12"/>
  <c r="B2" i="45" s="1"/>
  <c r="E39" i="12"/>
  <c r="B2" i="50" s="1"/>
  <c r="E38" i="12"/>
  <c r="E29" i="12"/>
  <c r="B2" i="40" s="1"/>
  <c r="E41" i="12"/>
  <c r="B2" i="52" s="1"/>
  <c r="E32" i="12"/>
  <c r="E42" i="12"/>
  <c r="E31" i="12"/>
  <c r="D2" i="53"/>
  <c r="G27" i="12"/>
  <c r="G30" i="12"/>
  <c r="G35" i="12"/>
  <c r="D2" i="46" s="1"/>
  <c r="G38" i="12"/>
  <c r="G32" i="12"/>
  <c r="D2" i="43" s="1"/>
  <c r="G37" i="12"/>
  <c r="G34" i="12"/>
  <c r="D2" i="45" s="1"/>
  <c r="G33" i="12"/>
  <c r="D2" i="44" s="1"/>
  <c r="G41" i="12"/>
  <c r="G29" i="12"/>
  <c r="G39" i="12"/>
  <c r="D2" i="50" s="1"/>
  <c r="U36" i="12"/>
  <c r="U27" i="12"/>
  <c r="U40" i="12"/>
  <c r="U30" i="12"/>
  <c r="U35" i="12"/>
  <c r="C5" i="46" s="1"/>
  <c r="U32" i="12"/>
  <c r="C5" i="43" s="1"/>
  <c r="U31" i="12"/>
  <c r="U38" i="12"/>
  <c r="C5" i="49" s="1"/>
  <c r="U28" i="12"/>
  <c r="C5" i="39" s="1"/>
  <c r="U41" i="12"/>
  <c r="U29" i="12"/>
  <c r="U34" i="12"/>
  <c r="U39" i="12"/>
  <c r="C5" i="50" s="1"/>
  <c r="U42" i="12"/>
  <c r="U37" i="12"/>
  <c r="U33" i="12"/>
  <c r="S27" i="12"/>
  <c r="S40" i="12"/>
  <c r="A5" i="51" s="1"/>
  <c r="S35" i="12"/>
  <c r="A5" i="46" s="1"/>
  <c r="S29" i="12"/>
  <c r="A5" i="40" s="1"/>
  <c r="S41" i="12"/>
  <c r="A5" i="52" s="1"/>
  <c r="S37" i="12"/>
  <c r="S38" i="12"/>
  <c r="S34" i="12"/>
  <c r="S32" i="12"/>
  <c r="S33" i="12"/>
  <c r="A5" i="44" s="1"/>
  <c r="S42" i="12"/>
  <c r="S28" i="12"/>
  <c r="A5" i="39" s="1"/>
  <c r="I18" i="12"/>
  <c r="A3" i="27" s="1"/>
  <c r="I28" i="12"/>
  <c r="A3" i="39" s="1"/>
  <c r="I37" i="12"/>
  <c r="I31" i="12"/>
  <c r="A3" i="42" s="1"/>
  <c r="I41" i="12"/>
  <c r="A3" i="52" s="1"/>
  <c r="I36" i="12"/>
  <c r="I40" i="12"/>
  <c r="I42" i="12"/>
  <c r="A3" i="53" s="1"/>
  <c r="I38" i="12"/>
  <c r="A3" i="49" s="1"/>
  <c r="I32" i="12"/>
  <c r="A3" i="43" s="1"/>
  <c r="I27" i="12"/>
  <c r="A3" i="38" s="1"/>
  <c r="I39" i="12"/>
  <c r="I34" i="12"/>
  <c r="A3" i="45" s="1"/>
  <c r="I30" i="12"/>
  <c r="A3" i="41" s="1"/>
  <c r="I29" i="12"/>
  <c r="I35" i="12"/>
  <c r="A3" i="46" s="1"/>
  <c r="K22" i="12"/>
  <c r="C3" i="31" s="1"/>
  <c r="K28" i="12"/>
  <c r="K37" i="12"/>
  <c r="K31" i="12"/>
  <c r="C3" i="42" s="1"/>
  <c r="K30" i="12"/>
  <c r="C3" i="41" s="1"/>
  <c r="K33" i="12"/>
  <c r="K35" i="12"/>
  <c r="C3" i="46" s="1"/>
  <c r="K40" i="12"/>
  <c r="C3" i="51" s="1"/>
  <c r="K27" i="12"/>
  <c r="C3" i="38" s="1"/>
  <c r="K34" i="12"/>
  <c r="C3" i="45" s="1"/>
  <c r="K29" i="12"/>
  <c r="C3" i="40" s="1"/>
  <c r="H31" i="12"/>
  <c r="E2" i="42" s="1"/>
  <c r="H41" i="12"/>
  <c r="E2" i="52" s="1"/>
  <c r="H36" i="12"/>
  <c r="H40" i="12"/>
  <c r="H42" i="12"/>
  <c r="H32" i="12"/>
  <c r="E2" i="43" s="1"/>
  <c r="H34" i="12"/>
  <c r="H35" i="12"/>
  <c r="H38" i="12"/>
  <c r="E2" i="49" s="1"/>
  <c r="W16" i="12"/>
  <c r="E5" i="25" s="1"/>
  <c r="W28" i="12"/>
  <c r="E5" i="39" s="1"/>
  <c r="W31" i="12"/>
  <c r="E5" i="42" s="1"/>
  <c r="W41" i="12"/>
  <c r="E5" i="52" s="1"/>
  <c r="W33" i="12"/>
  <c r="E5" i="44" s="1"/>
  <c r="W38" i="12"/>
  <c r="E5" i="49" s="1"/>
  <c r="W29" i="12"/>
  <c r="W40" i="12"/>
  <c r="W27" i="12"/>
  <c r="E5" i="38" s="1"/>
  <c r="W42" i="12"/>
  <c r="W34" i="12"/>
  <c r="W32" i="12"/>
  <c r="W39" i="12"/>
  <c r="W35" i="12"/>
  <c r="E5" i="46" s="1"/>
  <c r="L33" i="12"/>
  <c r="L42" i="12"/>
  <c r="D3" i="53" s="1"/>
  <c r="L28" i="12"/>
  <c r="D3" i="39" s="1"/>
  <c r="L37" i="12"/>
  <c r="L31" i="12"/>
  <c r="D3" i="42" s="1"/>
  <c r="L40" i="12"/>
  <c r="D3" i="51" s="1"/>
  <c r="L30" i="12"/>
  <c r="D3" i="41" s="1"/>
  <c r="L27" i="12"/>
  <c r="L35" i="12"/>
  <c r="L41" i="12"/>
  <c r="L36" i="12"/>
  <c r="L34" i="12"/>
  <c r="D3" i="45" s="1"/>
  <c r="L39" i="12"/>
  <c r="V36" i="12"/>
  <c r="D5" i="47" s="1"/>
  <c r="V27" i="12"/>
  <c r="D5" i="38" s="1"/>
  <c r="V42" i="12"/>
  <c r="V33" i="12"/>
  <c r="V38" i="12"/>
  <c r="D5" i="49" s="1"/>
  <c r="V30" i="12"/>
  <c r="V35" i="12"/>
  <c r="D5" i="46" s="1"/>
  <c r="V28" i="12"/>
  <c r="D5" i="39" s="1"/>
  <c r="V29" i="12"/>
  <c r="D5" i="40" s="1"/>
  <c r="V37" i="12"/>
  <c r="D5" i="48" s="1"/>
  <c r="V34" i="12"/>
  <c r="V39" i="12"/>
  <c r="V40" i="12"/>
  <c r="D5" i="51" s="1"/>
  <c r="J22" i="12"/>
  <c r="B3" i="31" s="1"/>
  <c r="J28" i="12"/>
  <c r="J37" i="12"/>
  <c r="J31" i="12"/>
  <c r="B3" i="42" s="1"/>
  <c r="J41" i="12"/>
  <c r="B3" i="52" s="1"/>
  <c r="J36" i="12"/>
  <c r="B3" i="47" s="1"/>
  <c r="J35" i="12"/>
  <c r="J39" i="12"/>
  <c r="J30" i="12"/>
  <c r="J40" i="12"/>
  <c r="B3" i="51" s="1"/>
  <c r="J29" i="12"/>
  <c r="B3" i="40" s="1"/>
  <c r="J34" i="12"/>
  <c r="B3" i="45" s="1"/>
  <c r="X7" i="12"/>
  <c r="A6" i="15" s="1"/>
  <c r="X32" i="12"/>
  <c r="X42" i="12"/>
  <c r="A6" i="53" s="1"/>
  <c r="X28" i="12"/>
  <c r="X41" i="12"/>
  <c r="A6" i="52" s="1"/>
  <c r="X36" i="12"/>
  <c r="A6" i="47" s="1"/>
  <c r="X30" i="12"/>
  <c r="A6" i="41" s="1"/>
  <c r="X33" i="12"/>
  <c r="X39" i="12"/>
  <c r="X29" i="12"/>
  <c r="A6" i="40" s="1"/>
  <c r="X27" i="12"/>
  <c r="X40" i="12"/>
  <c r="A6" i="51" s="1"/>
  <c r="X34" i="12"/>
  <c r="A6" i="45" s="1"/>
  <c r="X35" i="12"/>
  <c r="E3" i="41"/>
  <c r="M38" i="12"/>
  <c r="E3" i="49" s="1"/>
  <c r="M32" i="12"/>
  <c r="M42" i="12"/>
  <c r="E3" i="53" s="1"/>
  <c r="M34" i="12"/>
  <c r="E3" i="45" s="1"/>
  <c r="M41" i="12"/>
  <c r="E3" i="52" s="1"/>
  <c r="M35" i="12"/>
  <c r="M36" i="12"/>
  <c r="M40" i="12"/>
  <c r="M31" i="12"/>
  <c r="E3" i="42" s="1"/>
  <c r="M29" i="12"/>
  <c r="E3" i="40" s="1"/>
  <c r="M37" i="12"/>
  <c r="M27" i="12"/>
  <c r="AA33" i="12"/>
  <c r="AA32" i="12"/>
  <c r="A7" i="43" s="1"/>
  <c r="AA39" i="12"/>
  <c r="AA28" i="12"/>
  <c r="AA35" i="12"/>
  <c r="A7" i="46" s="1"/>
  <c r="AA41" i="12"/>
  <c r="A7" i="52" s="1"/>
  <c r="AA40" i="12"/>
  <c r="A7" i="51" s="1"/>
  <c r="AA27" i="12"/>
  <c r="AA36" i="12"/>
  <c r="A7" i="47" s="1"/>
  <c r="AA34" i="12"/>
  <c r="A7" i="45" s="1"/>
  <c r="AA37" i="12"/>
  <c r="AA30" i="12"/>
  <c r="AD30" i="12"/>
  <c r="AD40" i="12"/>
  <c r="D7" i="51" s="1"/>
  <c r="AD29" i="12"/>
  <c r="D7" i="40" s="1"/>
  <c r="AD36" i="12"/>
  <c r="D7" i="47" s="1"/>
  <c r="AD31" i="12"/>
  <c r="D7" i="42" s="1"/>
  <c r="AD39" i="12"/>
  <c r="AD35" i="12"/>
  <c r="D7" i="46" s="1"/>
  <c r="AD42" i="12"/>
  <c r="D7" i="53" s="1"/>
  <c r="AD28" i="12"/>
  <c r="D7" i="39" s="1"/>
  <c r="AD38" i="12"/>
  <c r="D7" i="49" s="1"/>
  <c r="AD27" i="12"/>
  <c r="AF37" i="12"/>
  <c r="AF33" i="12"/>
  <c r="AF40" i="12"/>
  <c r="A8" i="51" s="1"/>
  <c r="AF29" i="12"/>
  <c r="AF36" i="12"/>
  <c r="A8" i="47" s="1"/>
  <c r="AF35" i="12"/>
  <c r="AF27" i="12"/>
  <c r="A8" i="38" s="1"/>
  <c r="AF30" i="12"/>
  <c r="A8" i="41" s="1"/>
  <c r="AF28" i="12"/>
  <c r="AF39" i="12"/>
  <c r="AF31" i="12"/>
  <c r="A8" i="42" s="1"/>
  <c r="AF42" i="12"/>
  <c r="A8" i="53" s="1"/>
  <c r="AG34" i="12"/>
  <c r="AG33" i="12"/>
  <c r="B8" i="44" s="1"/>
  <c r="AG36" i="12"/>
  <c r="B8" i="47" s="1"/>
  <c r="AG32" i="12"/>
  <c r="AG39" i="12"/>
  <c r="AG38" i="12"/>
  <c r="B8" i="49" s="1"/>
  <c r="AG27" i="12"/>
  <c r="AG41" i="12"/>
  <c r="B8" i="52" s="1"/>
  <c r="AG37" i="12"/>
  <c r="AG29" i="12"/>
  <c r="AG40" i="12"/>
  <c r="B8" i="51" s="1"/>
  <c r="AG28" i="12"/>
  <c r="B8" i="39" s="1"/>
  <c r="AG42" i="12"/>
  <c r="B8" i="53" s="1"/>
  <c r="AE27" i="12"/>
  <c r="E7" i="38" s="1"/>
  <c r="AE40" i="12"/>
  <c r="E7" i="51" s="1"/>
  <c r="AE29" i="12"/>
  <c r="E7" i="40" s="1"/>
  <c r="AE34" i="12"/>
  <c r="E7" i="45" s="1"/>
  <c r="AE36" i="12"/>
  <c r="AE28" i="12"/>
  <c r="AE35" i="12"/>
  <c r="E7" i="46" s="1"/>
  <c r="AE30" i="12"/>
  <c r="AE37" i="12"/>
  <c r="E7" i="48" s="1"/>
  <c r="AE31" i="12"/>
  <c r="AE38" i="12"/>
  <c r="E7" i="49" s="1"/>
  <c r="AH42" i="12"/>
  <c r="AH30" i="12"/>
  <c r="AH37" i="12"/>
  <c r="C8" i="48" s="1"/>
  <c r="AH32" i="12"/>
  <c r="AH31" i="12"/>
  <c r="C8" i="42" s="1"/>
  <c r="AH33" i="12"/>
  <c r="C8" i="44" s="1"/>
  <c r="AH27" i="12"/>
  <c r="AH34" i="12"/>
  <c r="C8" i="45" s="1"/>
  <c r="AH29" i="12"/>
  <c r="AH28" i="12"/>
  <c r="C8" i="39" s="1"/>
  <c r="AH35" i="12"/>
  <c r="AI28" i="12"/>
  <c r="AI35" i="12"/>
  <c r="D8" i="46" s="1"/>
  <c r="AI42" i="12"/>
  <c r="D8" i="53" s="1"/>
  <c r="AI31" i="12"/>
  <c r="D8" i="42" s="1"/>
  <c r="AI41" i="12"/>
  <c r="AI30" i="12"/>
  <c r="D8" i="41" s="1"/>
  <c r="AI34" i="12"/>
  <c r="AI33" i="12"/>
  <c r="D8" i="44" s="1"/>
  <c r="AI40" i="12"/>
  <c r="D8" i="51" s="1"/>
  <c r="AI29" i="12"/>
  <c r="AI36" i="12"/>
  <c r="D8" i="47" s="1"/>
  <c r="AI38" i="12"/>
  <c r="AI39" i="12"/>
  <c r="AJ41" i="12"/>
  <c r="AJ30" i="12"/>
  <c r="E8" i="41" s="1"/>
  <c r="AJ33" i="12"/>
  <c r="AJ28" i="12"/>
  <c r="E8" i="39" s="1"/>
  <c r="AJ35" i="12"/>
  <c r="E8" i="46" s="1"/>
  <c r="AJ27" i="12"/>
  <c r="AJ37" i="12"/>
  <c r="AJ42" i="12"/>
  <c r="E8" i="53" s="1"/>
  <c r="AJ31" i="12"/>
  <c r="AJ40" i="12"/>
  <c r="E8" i="51" s="1"/>
  <c r="AJ32" i="12"/>
  <c r="E8" i="43" s="1"/>
  <c r="AK32" i="12"/>
  <c r="A9" i="43" s="1"/>
  <c r="AK28" i="12"/>
  <c r="AK27" i="12"/>
  <c r="AK34" i="12"/>
  <c r="A9" i="45" s="1"/>
  <c r="AK30" i="12"/>
  <c r="A9" i="41" s="1"/>
  <c r="AK31" i="12"/>
  <c r="AK41" i="12"/>
  <c r="AK29" i="12"/>
  <c r="A9" i="40" s="1"/>
  <c r="AK35" i="12"/>
  <c r="A9" i="46" s="1"/>
  <c r="AK42" i="12"/>
  <c r="AK37" i="12"/>
  <c r="A9" i="48" s="1"/>
  <c r="AK40" i="12"/>
  <c r="AB37" i="12"/>
  <c r="AB33" i="12"/>
  <c r="B7" i="44" s="1"/>
  <c r="AB36" i="12"/>
  <c r="AB32" i="12"/>
  <c r="B7" i="43" s="1"/>
  <c r="AB39" i="12"/>
  <c r="AB28" i="12"/>
  <c r="AB42" i="12"/>
  <c r="B7" i="53" s="1"/>
  <c r="AB40" i="12"/>
  <c r="AB29" i="12"/>
  <c r="AB34" i="12"/>
  <c r="AB31" i="12"/>
  <c r="B7" i="42" s="1"/>
  <c r="AB38" i="12"/>
  <c r="B7" i="49" s="1"/>
  <c r="AB27" i="12"/>
  <c r="AB41" i="12"/>
  <c r="AC30" i="12"/>
  <c r="C7" i="41" s="1"/>
  <c r="AC36" i="12"/>
  <c r="C7" i="47" s="1"/>
  <c r="AC32" i="12"/>
  <c r="C7" i="43" s="1"/>
  <c r="AC37" i="12"/>
  <c r="AC39" i="12"/>
  <c r="C7" i="50" s="1"/>
  <c r="AC38" i="12"/>
  <c r="AC33" i="12"/>
  <c r="C7" i="44" s="1"/>
  <c r="AC42" i="12"/>
  <c r="AC27" i="12"/>
  <c r="AC41" i="12"/>
  <c r="C7" i="52" s="1"/>
  <c r="AC34" i="12"/>
  <c r="AL32" i="12"/>
  <c r="B9" i="43" s="1"/>
  <c r="AL42" i="12"/>
  <c r="B9" i="53" s="1"/>
  <c r="AL38" i="12"/>
  <c r="AL27" i="12"/>
  <c r="B9" i="38" s="1"/>
  <c r="AL34" i="12"/>
  <c r="AL41" i="12"/>
  <c r="AL37" i="12"/>
  <c r="AL39" i="12"/>
  <c r="B9" i="50" s="1"/>
  <c r="AL30" i="12"/>
  <c r="AL28" i="12"/>
  <c r="AL35" i="12"/>
  <c r="AL33" i="12"/>
  <c r="AL29" i="12"/>
  <c r="B9" i="40" s="1"/>
  <c r="Y12" i="12"/>
  <c r="D6" i="21" s="1"/>
  <c r="Y42" i="12"/>
  <c r="D6" i="53" s="1"/>
  <c r="Y31" i="12"/>
  <c r="Y38" i="12"/>
  <c r="D6" i="49" s="1"/>
  <c r="Y34" i="12"/>
  <c r="D6" i="45" s="1"/>
  <c r="Y29" i="12"/>
  <c r="Y36" i="12"/>
  <c r="D6" i="47" s="1"/>
  <c r="Y28" i="12"/>
  <c r="Y35" i="12"/>
  <c r="Y41" i="12"/>
  <c r="D6" i="52" s="1"/>
  <c r="Y32" i="12"/>
  <c r="Y39" i="12"/>
  <c r="Y30" i="12"/>
  <c r="D6" i="41" s="1"/>
  <c r="Y33" i="12"/>
  <c r="D6" i="44" s="1"/>
  <c r="Y40" i="12"/>
  <c r="D6" i="51" s="1"/>
  <c r="AM29" i="12"/>
  <c r="C9" i="40" s="1"/>
  <c r="AM28" i="12"/>
  <c r="AM35" i="12"/>
  <c r="AM31" i="12"/>
  <c r="C9" i="42" s="1"/>
  <c r="AM38" i="12"/>
  <c r="AM42" i="12"/>
  <c r="AM30" i="12"/>
  <c r="C9" i="41" s="1"/>
  <c r="AM39" i="12"/>
  <c r="C9" i="50" s="1"/>
  <c r="AM27" i="12"/>
  <c r="AM37" i="12"/>
  <c r="AM40" i="12"/>
  <c r="Z33" i="12"/>
  <c r="Z40" i="12"/>
  <c r="E6" i="51" s="1"/>
  <c r="Z29" i="12"/>
  <c r="E6" i="40" s="1"/>
  <c r="Z35" i="12"/>
  <c r="Z42" i="12"/>
  <c r="Z38" i="12"/>
  <c r="E6" i="49" s="1"/>
  <c r="Z27" i="12"/>
  <c r="E6" i="38" s="1"/>
  <c r="Z32" i="12"/>
  <c r="E6" i="43" s="1"/>
  <c r="Z39" i="12"/>
  <c r="Z36" i="12"/>
  <c r="Z34" i="12"/>
  <c r="Z30" i="12"/>
  <c r="E6" i="41" s="1"/>
  <c r="Z41" i="12"/>
  <c r="Z37" i="12"/>
  <c r="AN39" i="12"/>
  <c r="AN28" i="12"/>
  <c r="D9" i="39" s="1"/>
  <c r="AN35" i="12"/>
  <c r="D9" i="46" s="1"/>
  <c r="AN41" i="12"/>
  <c r="AN36" i="12"/>
  <c r="D9" i="47" s="1"/>
  <c r="AN31" i="12"/>
  <c r="D9" i="42" s="1"/>
  <c r="AN38" i="12"/>
  <c r="AN27" i="12"/>
  <c r="D9" i="38" s="1"/>
  <c r="AN34" i="12"/>
  <c r="D9" i="45" s="1"/>
  <c r="AN32" i="12"/>
  <c r="D9" i="43" s="1"/>
  <c r="AN30" i="12"/>
  <c r="AN37" i="12"/>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29"/>
  <c r="A12" i="33"/>
  <c r="D13" i="26"/>
  <c r="A12" i="28"/>
  <c r="D12" i="29"/>
  <c r="B12" i="33"/>
  <c r="E12" i="14"/>
  <c r="E15" i="14"/>
  <c r="D18" i="14"/>
  <c r="A12" i="23"/>
  <c r="B12" i="19"/>
  <c r="B13" i="14"/>
  <c r="E18" i="14"/>
  <c r="D15" i="14"/>
  <c r="C18" i="14"/>
  <c r="C12" i="18"/>
  <c r="A12" i="22"/>
  <c r="A12" i="31"/>
  <c r="A14" i="14"/>
  <c r="E16" i="14"/>
  <c r="A12" i="26"/>
  <c r="A12" i="40"/>
  <c r="A12" i="21"/>
  <c r="C14" i="14"/>
  <c r="A12" i="15"/>
  <c r="A12" i="30"/>
  <c r="A13" i="14"/>
  <c r="E13" i="14"/>
  <c r="D16" i="14"/>
  <c r="A12" i="25"/>
  <c r="C17" i="14"/>
  <c r="E14" i="14"/>
  <c r="B12" i="25"/>
  <c r="A12" i="34"/>
  <c r="A12" i="49"/>
  <c r="A12" i="44"/>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Z10" i="12"/>
  <c r="E6" i="19" s="1"/>
  <c r="AN12" i="12"/>
  <c r="D9" i="21" s="1"/>
  <c r="L15" i="12"/>
  <c r="AN19" i="12"/>
  <c r="D9" i="28" s="1"/>
  <c r="O22" i="12"/>
  <c r="B4" i="31" s="1"/>
  <c r="N26" i="12"/>
  <c r="A4" i="35" s="1"/>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E9" i="51"/>
  <c r="Q43" i="12"/>
  <c r="H9" i="12"/>
  <c r="E2" i="18" s="1"/>
  <c r="Y46" i="12"/>
  <c r="N6" i="12"/>
  <c r="AO6" i="12"/>
  <c r="I10" i="12"/>
  <c r="A3" i="19" s="1"/>
  <c r="P11" i="12"/>
  <c r="C4" i="20" s="1"/>
  <c r="AM12" i="12"/>
  <c r="C9" i="21" s="1"/>
  <c r="X14" i="12"/>
  <c r="A6" i="23" s="1"/>
  <c r="AL19" i="12"/>
  <c r="B9" i="28" s="1"/>
  <c r="Q21" i="12"/>
  <c r="D4" i="30" s="1"/>
  <c r="AO22" i="12"/>
  <c r="E9" i="31" s="1"/>
  <c r="Q25" i="12"/>
  <c r="D4" i="34" s="1"/>
  <c r="E2" i="50"/>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AE11" i="12"/>
  <c r="E7" i="20" s="1"/>
  <c r="AE25" i="12"/>
  <c r="E7" i="34" s="1"/>
  <c r="AE18" i="12"/>
  <c r="E7" i="27" s="1"/>
  <c r="AD26" i="12"/>
  <c r="D7" i="35" s="1"/>
  <c r="T46" i="12"/>
  <c r="T25" i="12"/>
  <c r="B5" i="34" s="1"/>
  <c r="B5" i="43"/>
  <c r="B5" i="40"/>
  <c r="B5" i="52"/>
  <c r="T43" i="12"/>
  <c r="B5" i="54" s="1"/>
  <c r="T10" i="12"/>
  <c r="B5" i="19" s="1"/>
  <c r="T26" i="12"/>
  <c r="B5" i="35" s="1"/>
  <c r="T19" i="12"/>
  <c r="B5" i="28" s="1"/>
  <c r="T11" i="12"/>
  <c r="B5" i="20" s="1"/>
  <c r="B5" i="53"/>
  <c r="T15" i="12"/>
  <c r="B5" i="24" s="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G21" i="12"/>
  <c r="D2" i="30" s="1"/>
  <c r="G43" i="12"/>
  <c r="D2" i="54" s="1"/>
  <c r="D2" i="52"/>
  <c r="D2" i="49"/>
  <c r="G17" i="12"/>
  <c r="D2" i="26" s="1"/>
  <c r="G18" i="12"/>
  <c r="D2" i="27" s="1"/>
  <c r="G15" i="12"/>
  <c r="G11" i="12"/>
  <c r="D2" i="20" s="1"/>
  <c r="D2" i="40"/>
  <c r="D2" i="39"/>
  <c r="D2" i="38"/>
  <c r="G25" i="12"/>
  <c r="D2" i="34" s="1"/>
  <c r="D2" i="48"/>
  <c r="G12" i="12"/>
  <c r="D2" i="21" s="1"/>
  <c r="G23" i="12"/>
  <c r="D2" i="32" s="1"/>
  <c r="G16" i="12"/>
  <c r="D2" i="25" s="1"/>
  <c r="U46" i="12"/>
  <c r="C5" i="51"/>
  <c r="C5" i="44"/>
  <c r="U21" i="12"/>
  <c r="C5" i="30" s="1"/>
  <c r="C5" i="40"/>
  <c r="C5" i="52"/>
  <c r="U43" i="12"/>
  <c r="C5" i="54" s="1"/>
  <c r="C5" i="53"/>
  <c r="C5" i="42"/>
  <c r="U26" i="12"/>
  <c r="C5" i="35" s="1"/>
  <c r="U19" i="12"/>
  <c r="C5" i="28" s="1"/>
  <c r="U11" i="12"/>
  <c r="C5" i="20" s="1"/>
  <c r="U22" i="12"/>
  <c r="C5" i="31" s="1"/>
  <c r="U15" i="12"/>
  <c r="C5" i="24" s="1"/>
  <c r="C5" i="41"/>
  <c r="U18" i="12"/>
  <c r="C5" i="27" s="1"/>
  <c r="U12" i="12"/>
  <c r="C5" i="21" s="1"/>
  <c r="U24" i="12"/>
  <c r="C5" i="33" s="1"/>
  <c r="U14" i="12"/>
  <c r="C5" i="23" s="1"/>
  <c r="AG46" i="12"/>
  <c r="AG21" i="12"/>
  <c r="B8" i="30" s="1"/>
  <c r="AG25" i="12"/>
  <c r="B8" i="34" s="1"/>
  <c r="B8" i="43"/>
  <c r="B8" i="40"/>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5"/>
  <c r="D5" i="42"/>
  <c r="V11" i="12"/>
  <c r="D5" i="20" s="1"/>
  <c r="V22" i="12"/>
  <c r="D5" i="31" s="1"/>
  <c r="V15" i="12"/>
  <c r="D5" i="24" s="1"/>
  <c r="D5" i="53"/>
  <c r="D5" i="50"/>
  <c r="D5" i="41"/>
  <c r="V18" i="12"/>
  <c r="D5" i="27" s="1"/>
  <c r="V12" i="12"/>
  <c r="D5" i="21" s="1"/>
  <c r="V20" i="12"/>
  <c r="D5" i="29" s="1"/>
  <c r="V8" i="12"/>
  <c r="D5" i="17" s="1"/>
  <c r="AH46" i="12"/>
  <c r="C8" i="52"/>
  <c r="C8" i="46"/>
  <c r="C8" i="43"/>
  <c r="C8" i="40"/>
  <c r="C8" i="49"/>
  <c r="AH43" i="12"/>
  <c r="C8" i="54" s="1"/>
  <c r="AH11" i="12"/>
  <c r="C8" i="20" s="1"/>
  <c r="AH26" i="12"/>
  <c r="C8" i="35" s="1"/>
  <c r="AH19" i="12"/>
  <c r="C8" i="28" s="1"/>
  <c r="AH12" i="12"/>
  <c r="C8" i="21" s="1"/>
  <c r="AH15" i="12"/>
  <c r="C8" i="24" s="1"/>
  <c r="C8" i="53"/>
  <c r="C8" i="50"/>
  <c r="AH21" i="12"/>
  <c r="C8" i="30" s="1"/>
  <c r="AH17" i="12"/>
  <c r="C8" i="26" s="1"/>
  <c r="AH8" i="12"/>
  <c r="C8" i="17" s="1"/>
  <c r="D7" i="12"/>
  <c r="I46" i="12"/>
  <c r="I22" i="12"/>
  <c r="A3" i="31" s="1"/>
  <c r="I23" i="12"/>
  <c r="A3" i="32" s="1"/>
  <c r="I20" i="12"/>
  <c r="A3" i="29" s="1"/>
  <c r="I26" i="12"/>
  <c r="A3" i="35" s="1"/>
  <c r="A3" i="47"/>
  <c r="A3" i="44"/>
  <c r="A3" i="50"/>
  <c r="A3" i="51"/>
  <c r="A3" i="40"/>
  <c r="I25" i="12"/>
  <c r="A3" i="34" s="1"/>
  <c r="I21" i="12"/>
  <c r="A3" i="30" s="1"/>
  <c r="I12" i="12"/>
  <c r="A3" i="21" s="1"/>
  <c r="I43" i="12"/>
  <c r="A3" i="54" s="1"/>
  <c r="A3" i="48"/>
  <c r="I24" i="12"/>
  <c r="A3" i="33" s="1"/>
  <c r="I17" i="12"/>
  <c r="A3" i="26" s="1"/>
  <c r="I13" i="12"/>
  <c r="A3" i="22" s="1"/>
  <c r="W46" i="12"/>
  <c r="E5" i="45"/>
  <c r="W22" i="12"/>
  <c r="E5" i="31" s="1"/>
  <c r="W43" i="12"/>
  <c r="E5" i="54" s="1"/>
  <c r="W17" i="12"/>
  <c r="E5" i="26" s="1"/>
  <c r="W23" i="12"/>
  <c r="E5" i="32" s="1"/>
  <c r="W20" i="12"/>
  <c r="E5" i="29" s="1"/>
  <c r="E5" i="48"/>
  <c r="W15" i="12"/>
  <c r="E5" i="24" s="1"/>
  <c r="E5" i="53"/>
  <c r="E5" i="50"/>
  <c r="E5" i="41"/>
  <c r="W18" i="12"/>
  <c r="E5" i="27" s="1"/>
  <c r="W12" i="12"/>
  <c r="E5" i="21" s="1"/>
  <c r="E5" i="43"/>
  <c r="W13" i="12"/>
  <c r="E5" i="22" s="1"/>
  <c r="AI46" i="12"/>
  <c r="D8" i="52"/>
  <c r="D8" i="45"/>
  <c r="D8" i="38"/>
  <c r="AI22" i="12"/>
  <c r="D8" i="31" s="1"/>
  <c r="D8" i="49"/>
  <c r="AI17" i="12"/>
  <c r="D8" i="26" s="1"/>
  <c r="AI43" i="12"/>
  <c r="D8" i="54" s="1"/>
  <c r="AI26" i="12"/>
  <c r="D8" i="35" s="1"/>
  <c r="AI19" i="12"/>
  <c r="D8" i="28" s="1"/>
  <c r="AI12" i="12"/>
  <c r="D8" i="21" s="1"/>
  <c r="AI15" i="12"/>
  <c r="D8" i="24" s="1"/>
  <c r="AI13" i="12"/>
  <c r="D8" i="22" s="1"/>
  <c r="AI6" i="12"/>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C9" i="43"/>
  <c r="B9" i="45"/>
  <c r="D4" i="50"/>
  <c r="E4" i="51"/>
  <c r="C3" i="52"/>
  <c r="E2" i="53"/>
  <c r="D46" i="12"/>
  <c r="D22" i="12"/>
  <c r="D19" i="12"/>
  <c r="A2" i="43"/>
  <c r="D25" i="12"/>
  <c r="A2" i="34" s="1"/>
  <c r="D43" i="12"/>
  <c r="A2" i="54" s="1"/>
  <c r="A2" i="52"/>
  <c r="D26" i="12"/>
  <c r="D9" i="12"/>
  <c r="A2" i="18" s="1"/>
  <c r="A2" i="41"/>
  <c r="D10" i="12"/>
  <c r="A2" i="19" s="1"/>
  <c r="D18" i="12"/>
  <c r="A2" i="27" s="1"/>
  <c r="D15" i="12"/>
  <c r="A2" i="24" s="1"/>
  <c r="D24" i="12"/>
  <c r="A2" i="33" s="1"/>
  <c r="D20" i="12"/>
  <c r="D13" i="12"/>
  <c r="A2" i="22" s="1"/>
  <c r="S46" i="12"/>
  <c r="A5" i="50"/>
  <c r="A5" i="43"/>
  <c r="S20" i="12"/>
  <c r="A5" i="29" s="1"/>
  <c r="S22" i="12"/>
  <c r="A5" i="31" s="1"/>
  <c r="S19" i="12"/>
  <c r="A5" i="28" s="1"/>
  <c r="S25" i="12"/>
  <c r="A5" i="34" s="1"/>
  <c r="A5" i="49"/>
  <c r="S10" i="12"/>
  <c r="A5" i="19" s="1"/>
  <c r="S26" i="12"/>
  <c r="A5" i="35" s="1"/>
  <c r="S11" i="12"/>
  <c r="A5" i="20" s="1"/>
  <c r="A5" i="38"/>
  <c r="S17" i="12"/>
  <c r="A5" i="26" s="1"/>
  <c r="S7" i="12"/>
  <c r="A5" i="15" s="1"/>
  <c r="AE24" i="12"/>
  <c r="E7" i="33" s="1"/>
  <c r="D8" i="12"/>
  <c r="A2" i="17" s="1"/>
  <c r="AF24" i="12"/>
  <c r="A8" i="33" s="1"/>
  <c r="B5" i="47"/>
  <c r="J46" i="12"/>
  <c r="B3" i="53"/>
  <c r="J26" i="12"/>
  <c r="B3" i="35" s="1"/>
  <c r="B3" i="44"/>
  <c r="B3" i="41"/>
  <c r="B3" i="38"/>
  <c r="B3" i="50"/>
  <c r="J21" i="12"/>
  <c r="B3" i="30" s="1"/>
  <c r="J43" i="12"/>
  <c r="B3" i="54" s="1"/>
  <c r="B3" i="48"/>
  <c r="J24" i="12"/>
  <c r="B3" i="33" s="1"/>
  <c r="J17" i="12"/>
  <c r="B3" i="26" s="1"/>
  <c r="J13" i="12"/>
  <c r="B3" i="22" s="1"/>
  <c r="J19" i="12"/>
  <c r="B3" i="28" s="1"/>
  <c r="J9" i="12"/>
  <c r="B3" i="18" s="1"/>
  <c r="X46" i="12"/>
  <c r="X23" i="12"/>
  <c r="A6" i="32" s="1"/>
  <c r="X20" i="12"/>
  <c r="A6" i="29" s="1"/>
  <c r="A6" i="44"/>
  <c r="A6" i="38"/>
  <c r="A6" i="50"/>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A5" i="48"/>
  <c r="F46" i="12"/>
  <c r="C2" i="46"/>
  <c r="C2" i="43"/>
  <c r="C2" i="40"/>
  <c r="F43" i="12"/>
  <c r="C2" i="54" s="1"/>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K14" i="12"/>
  <c r="C3" i="23" s="1"/>
  <c r="K7" i="12"/>
  <c r="C3" i="15" s="1"/>
  <c r="C3" i="43"/>
  <c r="AK46" i="12"/>
  <c r="A9" i="53"/>
  <c r="A9" i="39"/>
  <c r="AK23" i="12"/>
  <c r="A9" i="32" s="1"/>
  <c r="AK16" i="12"/>
  <c r="A9" i="25" s="1"/>
  <c r="AK43" i="12"/>
  <c r="A9" i="54" s="1"/>
  <c r="A9" i="52"/>
  <c r="AK20" i="12"/>
  <c r="A9" i="29" s="1"/>
  <c r="AK26" i="12"/>
  <c r="A9" i="35" s="1"/>
  <c r="A9" i="47"/>
  <c r="A9" i="44"/>
  <c r="A9" i="38"/>
  <c r="A9" i="51"/>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AL14" i="12"/>
  <c r="B9" i="23" s="1"/>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B9" i="46"/>
  <c r="E4" i="53"/>
  <c r="R43" i="12"/>
  <c r="E4" i="54" s="1"/>
  <c r="M46" i="12"/>
  <c r="M43" i="12"/>
  <c r="E3" i="54" s="1"/>
  <c r="E3" i="47"/>
  <c r="M24" i="12"/>
  <c r="E3" i="33" s="1"/>
  <c r="M17" i="12"/>
  <c r="E3" i="26" s="1"/>
  <c r="M18" i="12"/>
  <c r="E3" i="27" s="1"/>
  <c r="M21" i="12"/>
  <c r="E3" i="30" s="1"/>
  <c r="E3" i="48"/>
  <c r="E3" i="46"/>
  <c r="E3" i="38"/>
  <c r="M7" i="12"/>
  <c r="E3" i="15" s="1"/>
  <c r="M20" i="12"/>
  <c r="E3" i="29" s="1"/>
  <c r="M14" i="12"/>
  <c r="M16" i="12"/>
  <c r="E3" i="25" s="1"/>
  <c r="M8" i="12"/>
  <c r="E3" i="17" s="1"/>
  <c r="M22" i="12"/>
  <c r="E3" i="31" s="1"/>
  <c r="Y43" i="12"/>
  <c r="D6" i="54" s="1"/>
  <c r="D6" i="40"/>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AM24" i="12"/>
  <c r="AM17" i="12"/>
  <c r="C9" i="26" s="1"/>
  <c r="C9" i="44"/>
  <c r="C9" i="38"/>
  <c r="AM14" i="12"/>
  <c r="C9" i="23" s="1"/>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N46" i="12"/>
  <c r="N21" i="12"/>
  <c r="A4" i="30" s="1"/>
  <c r="A4" i="53"/>
  <c r="A4" i="42"/>
  <c r="N24" i="12"/>
  <c r="A4" i="33" s="1"/>
  <c r="N15" i="12"/>
  <c r="A4" i="24" s="1"/>
  <c r="A4" i="45"/>
  <c r="A4" i="39"/>
  <c r="A4" i="51"/>
  <c r="N7" i="12"/>
  <c r="A4" i="15" s="1"/>
  <c r="N20" i="12"/>
  <c r="A4" i="29" s="1"/>
  <c r="N14" i="12"/>
  <c r="A4" i="23" s="1"/>
  <c r="N8" i="12"/>
  <c r="A4" i="17" s="1"/>
  <c r="A4" i="49"/>
  <c r="A4" i="50"/>
  <c r="N11" i="12"/>
  <c r="A4" i="20" s="1"/>
  <c r="Z46" i="12"/>
  <c r="Z18" i="12"/>
  <c r="E6" i="27" s="1"/>
  <c r="Z21" i="12"/>
  <c r="E6" i="30" s="1"/>
  <c r="Z15" i="12"/>
  <c r="E6" i="24" s="1"/>
  <c r="E6" i="42"/>
  <c r="E6" i="53"/>
  <c r="E6" i="48"/>
  <c r="E6" i="45"/>
  <c r="E6" i="46"/>
  <c r="E6" i="50"/>
  <c r="Z7" i="12"/>
  <c r="E6" i="15" s="1"/>
  <c r="E6" i="47"/>
  <c r="Z24" i="12"/>
  <c r="E6" i="33" s="1"/>
  <c r="Z17" i="12"/>
  <c r="E6" i="26" s="1"/>
  <c r="Z8" i="12"/>
  <c r="E6" i="17" s="1"/>
  <c r="E6" i="44"/>
  <c r="Z14" i="12"/>
  <c r="E6" i="23" s="1"/>
  <c r="Z11" i="12"/>
  <c r="E6" i="20" s="1"/>
  <c r="AN46" i="12"/>
  <c r="D9" i="50"/>
  <c r="AN18" i="12"/>
  <c r="D9" i="27" s="1"/>
  <c r="AN15" i="12"/>
  <c r="D9" i="24" s="1"/>
  <c r="D9" i="52"/>
  <c r="D9" i="49"/>
  <c r="AN7" i="12"/>
  <c r="D9" i="15" s="1"/>
  <c r="D9" i="4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B3" i="46"/>
  <c r="D2" i="47"/>
  <c r="A2" i="48"/>
  <c r="B9" i="48"/>
  <c r="D7" i="50"/>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39"/>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6"/>
  <c r="D3" i="47"/>
  <c r="C9" i="48"/>
  <c r="B8" i="50"/>
  <c r="C8" i="51"/>
  <c r="E6" i="52"/>
  <c r="Z43" i="12"/>
  <c r="E6" i="54" s="1"/>
  <c r="S43" i="12"/>
  <c r="A5" i="54" s="1"/>
  <c r="P46" i="12"/>
  <c r="C4" i="51"/>
  <c r="C4" i="48"/>
  <c r="C4" i="52"/>
  <c r="P16" i="12"/>
  <c r="C4" i="25" s="1"/>
  <c r="P8" i="12"/>
  <c r="C4" i="49"/>
  <c r="P23" i="12"/>
  <c r="C4" i="32" s="1"/>
  <c r="P19" i="12"/>
  <c r="C4" i="28" s="1"/>
  <c r="P9" i="12"/>
  <c r="C4" i="18" s="1"/>
  <c r="C4" i="46"/>
  <c r="C4" i="47"/>
  <c r="C4" i="41"/>
  <c r="P25" i="12"/>
  <c r="C4" i="34" s="1"/>
  <c r="P12" i="12"/>
  <c r="C4" i="21" s="1"/>
  <c r="AB24" i="12"/>
  <c r="B7" i="45"/>
  <c r="B7" i="39"/>
  <c r="B7" i="51"/>
  <c r="B7" i="48"/>
  <c r="B7" i="47"/>
  <c r="AB17" i="12"/>
  <c r="AB8" i="12"/>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B9" i="39"/>
  <c r="E7" i="42"/>
  <c r="B5" i="45"/>
  <c r="A4" i="46"/>
  <c r="C2" i="48"/>
  <c r="D9" i="48"/>
  <c r="A2" i="50"/>
  <c r="D8" i="50"/>
  <c r="E7" i="53"/>
  <c r="AA43" i="12"/>
  <c r="A7" i="54" s="1"/>
  <c r="A5" i="53"/>
  <c r="Q46" i="12"/>
  <c r="D4" i="42"/>
  <c r="Q26" i="12"/>
  <c r="D4" i="35" s="1"/>
  <c r="D4" i="51"/>
  <c r="D4" i="48"/>
  <c r="Q16" i="12"/>
  <c r="D4" i="25" s="1"/>
  <c r="D4" i="43"/>
  <c r="D4" i="44"/>
  <c r="D4" i="45"/>
  <c r="Q23" i="12"/>
  <c r="D4" i="32" s="1"/>
  <c r="Q9" i="12"/>
  <c r="D4" i="18" s="1"/>
  <c r="D4" i="46"/>
  <c r="Q10" i="12"/>
  <c r="D4" i="19" s="1"/>
  <c r="AC46" i="12"/>
  <c r="C7" i="49"/>
  <c r="AC26" i="12"/>
  <c r="C7" i="35" s="1"/>
  <c r="AC19" i="12"/>
  <c r="C7" i="28" s="1"/>
  <c r="C7" i="53"/>
  <c r="C7" i="45"/>
  <c r="C7" i="39"/>
  <c r="C7" i="48"/>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D5" i="44"/>
  <c r="C5" i="45"/>
  <c r="B4" i="47"/>
  <c r="D3" i="48"/>
  <c r="C2" i="50"/>
  <c r="E8" i="50"/>
  <c r="AB46" i="12"/>
  <c r="AO46" i="12"/>
  <c r="AO30" i="7"/>
  <c r="E19" i="41" s="1"/>
  <c r="AB41" i="7"/>
  <c r="AB43" i="7"/>
  <c r="AM30" i="7"/>
  <c r="G98" i="1"/>
  <c r="H12" i="8" s="1"/>
  <c r="J12" i="10" l="1"/>
  <c r="L21"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37" i="8" s="1"/>
  <c r="BW13" i="1"/>
  <c r="BV13" i="1"/>
  <c r="BW11" i="1"/>
  <c r="BV11" i="1"/>
  <c r="BW9" i="1"/>
  <c r="BV9" i="1"/>
  <c r="BW7" i="1"/>
  <c r="BV7" i="1"/>
  <c r="BW5" i="1"/>
  <c r="BV5" i="1"/>
  <c r="BW4" i="1"/>
  <c r="BV4" i="1"/>
  <c r="Z16" i="1"/>
  <c r="B40" i="1" s="1"/>
  <c r="B39" i="8" s="1"/>
  <c r="AT16" i="1"/>
  <c r="B60" i="1" s="1"/>
  <c r="B17" i="8" s="1"/>
  <c r="BH16" i="1"/>
  <c r="B74" i="1" s="1"/>
  <c r="B35" i="8" s="1"/>
  <c r="T16" i="1"/>
  <c r="B34" i="1" s="1"/>
  <c r="B10" i="8" s="1"/>
  <c r="AF16" i="1"/>
  <c r="B46" i="1" s="1"/>
  <c r="B27" i="8" s="1"/>
  <c r="V16" i="1"/>
  <c r="B36" i="1" s="1"/>
  <c r="B25" i="8" s="1"/>
  <c r="BL16" i="1"/>
  <c r="B78" i="1" s="1"/>
  <c r="B5" i="8" s="1"/>
  <c r="BB16" i="1"/>
  <c r="B68" i="1" s="1"/>
  <c r="B40" i="8" s="1"/>
  <c r="AN16" i="1"/>
  <c r="B54" i="1" s="1"/>
  <c r="B33" i="8" s="1"/>
  <c r="B56" i="1"/>
  <c r="B6" i="8" s="1"/>
  <c r="BX16" i="1"/>
  <c r="B90" i="1" s="1"/>
  <c r="B16" i="8" s="1"/>
  <c r="AX16" i="1"/>
  <c r="B64" i="1" s="1"/>
  <c r="B34" i="8" s="1"/>
  <c r="AD16" i="1"/>
  <c r="B44" i="1" s="1"/>
  <c r="B31" i="8" s="1"/>
  <c r="BR16" i="1"/>
  <c r="B84" i="1" s="1"/>
  <c r="B30" i="8" s="1"/>
  <c r="AR16" i="1"/>
  <c r="B58" i="1" s="1"/>
  <c r="B26" i="8" s="1"/>
  <c r="BP16" i="1"/>
  <c r="B82" i="1" s="1"/>
  <c r="B7" i="8" s="1"/>
  <c r="BZ16" i="1"/>
  <c r="B92" i="1" s="1"/>
  <c r="B32" i="8" s="1"/>
  <c r="X16" i="1"/>
  <c r="B38" i="1" s="1"/>
  <c r="B11" i="8" s="1"/>
  <c r="AL16" i="1"/>
  <c r="B52" i="1" s="1"/>
  <c r="B38" i="8" s="1"/>
  <c r="P16" i="1"/>
  <c r="B30" i="1" s="1"/>
  <c r="B18" i="8" s="1"/>
  <c r="BT16" i="1"/>
  <c r="B86" i="1" s="1"/>
  <c r="B20" i="8" s="1"/>
  <c r="AB16" i="1"/>
  <c r="B42" i="1" s="1"/>
  <c r="B41" i="8" s="1"/>
  <c r="BJ16" i="1"/>
  <c r="B76" i="1" s="1"/>
  <c r="B8" i="8" s="1"/>
  <c r="AV16" i="1"/>
  <c r="B62" i="1" s="1"/>
  <c r="B21" i="8" s="1"/>
  <c r="BF16" i="1"/>
  <c r="B72" i="1" s="1"/>
  <c r="B42" i="8" s="1"/>
  <c r="AH16" i="1"/>
  <c r="B48" i="1" s="1"/>
  <c r="B28" i="8" s="1"/>
  <c r="N16" i="1"/>
  <c r="AZ16" i="1"/>
  <c r="B66" i="1" s="1"/>
  <c r="B29" i="8" s="1"/>
  <c r="R16" i="1"/>
  <c r="B32" i="1" s="1"/>
  <c r="B19" i="8" s="1"/>
  <c r="AJ16" i="1"/>
  <c r="B50" i="1" s="1"/>
  <c r="B9" i="8" s="1"/>
  <c r="BN16" i="1"/>
  <c r="B80" i="1" s="1"/>
  <c r="B23" i="8" s="1"/>
  <c r="BD16" i="1"/>
  <c r="B70" i="1" s="1"/>
  <c r="B22" i="8" s="1"/>
  <c r="L16" i="1"/>
  <c r="B26" i="1" s="1"/>
  <c r="B36" i="8" s="1"/>
  <c r="J16" i="1"/>
  <c r="B24" i="1" s="1"/>
  <c r="B13" i="8" s="1"/>
  <c r="H16" i="1"/>
  <c r="B22" i="1" s="1"/>
  <c r="B24" i="8" s="1"/>
  <c r="F16" i="1"/>
  <c r="B20" i="1" s="1"/>
  <c r="B12" i="8" s="1"/>
  <c r="D16" i="1"/>
  <c r="B18" i="1" s="1"/>
  <c r="B15"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6" i="10" l="1"/>
  <c r="B16" i="10"/>
  <c r="B15" i="10"/>
  <c r="B8" i="10"/>
  <c r="B33" i="10"/>
  <c r="B12" i="10"/>
  <c r="B41" i="10"/>
  <c r="B40" i="10"/>
  <c r="B13" i="10"/>
  <c r="B5" i="10"/>
  <c r="B18" i="10"/>
  <c r="B38" i="10"/>
  <c r="B23" i="10"/>
  <c r="B24" i="10"/>
  <c r="B20" i="10"/>
  <c r="B25" i="10"/>
  <c r="B36" i="10"/>
  <c r="B27" i="10"/>
  <c r="B21" i="10"/>
  <c r="B10" i="10"/>
  <c r="B9" i="10"/>
  <c r="B19" i="10"/>
  <c r="B26" i="10"/>
  <c r="B39" i="10"/>
  <c r="B42" i="10"/>
  <c r="B11" i="10"/>
  <c r="B32" i="10"/>
  <c r="B35" i="10"/>
  <c r="B7" i="10"/>
  <c r="B29" i="10"/>
  <c r="B30" i="10"/>
  <c r="B37" i="10"/>
  <c r="B31" i="10"/>
  <c r="B22" i="10"/>
  <c r="B17" i="10"/>
  <c r="B28" i="10"/>
  <c r="B34"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36"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6" i="8" l="1"/>
  <c r="L101" i="1"/>
  <c r="H36" i="10" s="1"/>
  <c r="BW96" i="1"/>
  <c r="I111" i="1"/>
  <c r="I96" i="1" s="1"/>
  <c r="CC23" i="1"/>
  <c r="E8" i="9"/>
  <c r="CC27" i="1"/>
  <c r="E10" i="9"/>
  <c r="A38" i="1"/>
  <c r="A15" i="9"/>
  <c r="A14" i="8"/>
  <c r="F4" i="12"/>
  <c r="F48" i="12"/>
  <c r="CB27" i="1"/>
  <c r="F10" i="9"/>
  <c r="CB23" i="1"/>
  <c r="F8" i="9"/>
  <c r="CC89" i="1"/>
  <c r="E41" i="9"/>
  <c r="E24" i="8" l="1"/>
  <c r="G24" i="10"/>
  <c r="E37" i="8"/>
  <c r="G37" i="10"/>
  <c r="F36" i="8"/>
  <c r="H101" i="1"/>
  <c r="BV101" i="1"/>
  <c r="A40" i="1"/>
  <c r="A16" i="9"/>
  <c r="A15" i="8"/>
  <c r="F24" i="8" l="1"/>
  <c r="H24" i="10"/>
  <c r="F37" i="8"/>
  <c r="H37"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15" i="8" s="1"/>
  <c r="D95" i="1"/>
  <c r="C15" i="8" s="1"/>
  <c r="L15" i="8" s="1"/>
  <c r="F99" i="1"/>
  <c r="I12" i="8" s="1"/>
  <c r="F95" i="1"/>
  <c r="C12" i="8" s="1"/>
  <c r="L12" i="8" s="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H15" i="8" s="1"/>
  <c r="B4" i="9"/>
  <c r="E12" i="10" l="1"/>
  <c r="C12" i="10" s="1"/>
  <c r="D12" i="10" s="1"/>
  <c r="E15" i="10"/>
  <c r="C15" i="10" s="1"/>
  <c r="D15" i="10" s="1"/>
  <c r="J15" i="10"/>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6"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0" i="8" l="1"/>
  <c r="G30" i="10"/>
  <c r="E26" i="8"/>
  <c r="AR101" i="1"/>
  <c r="H26" i="10" s="1"/>
  <c r="BR101" i="1"/>
  <c r="D4" i="12"/>
  <c r="BM111" i="1"/>
  <c r="Y111" i="1"/>
  <c r="Y96" i="1" s="1"/>
  <c r="E11" i="8" s="1"/>
  <c r="AG111" i="1"/>
  <c r="AK111" i="1"/>
  <c r="S111" i="1"/>
  <c r="S96" i="1" s="1"/>
  <c r="E19" i="8" s="1"/>
  <c r="CB91" i="1"/>
  <c r="CB39" i="1"/>
  <c r="AW111" i="1"/>
  <c r="BU111" i="1"/>
  <c r="BU96" i="1" s="1"/>
  <c r="G20" i="10" s="1"/>
  <c r="AF4" i="12"/>
  <c r="AF48" i="12"/>
  <c r="S4" i="12"/>
  <c r="S48" i="12"/>
  <c r="Q111" i="1"/>
  <c r="Q96" i="1" s="1"/>
  <c r="E18" i="8" s="1"/>
  <c r="P4" i="12"/>
  <c r="P48" i="12"/>
  <c r="J4" i="12"/>
  <c r="J48" i="12"/>
  <c r="AA4" i="12"/>
  <c r="AA48" i="12"/>
  <c r="N4" i="12"/>
  <c r="N48" i="12"/>
  <c r="AI111" i="1"/>
  <c r="B63" i="1"/>
  <c r="F28" i="9" s="1"/>
  <c r="BQ111" i="1"/>
  <c r="BQ96" i="1" s="1"/>
  <c r="E7" i="8" s="1"/>
  <c r="Z4" i="12"/>
  <c r="Z48" i="12"/>
  <c r="T4" i="7"/>
  <c r="AH4" i="12"/>
  <c r="AH48" i="12"/>
  <c r="W4" i="12"/>
  <c r="W48" i="12"/>
  <c r="AC111" i="1"/>
  <c r="AC96" i="1" s="1"/>
  <c r="BC111" i="1"/>
  <c r="BC96" i="1" s="1"/>
  <c r="CC77" i="1"/>
  <c r="E35" i="9"/>
  <c r="Y4" i="12"/>
  <c r="Y48" i="12"/>
  <c r="G4" i="12"/>
  <c r="G48" i="12"/>
  <c r="BY111" i="1"/>
  <c r="BY96" i="1" s="1"/>
  <c r="E16" i="8" s="1"/>
  <c r="B35" i="1"/>
  <c r="F14" i="9" s="1"/>
  <c r="CB25" i="1"/>
  <c r="F9" i="9"/>
  <c r="L4" i="12"/>
  <c r="L48" i="12"/>
  <c r="AJ4" i="12"/>
  <c r="AJ48" i="12"/>
  <c r="AG4" i="12"/>
  <c r="AG48" i="12"/>
  <c r="K111" i="1"/>
  <c r="AM111" i="1"/>
  <c r="AM96" i="1" s="1"/>
  <c r="G38" i="10" s="1"/>
  <c r="B37" i="1"/>
  <c r="F15" i="9" s="1"/>
  <c r="BG111" i="1"/>
  <c r="BG96" i="1" s="1"/>
  <c r="E42" i="8" s="1"/>
  <c r="AD4" i="12"/>
  <c r="AD48" i="12"/>
  <c r="AN4" i="12"/>
  <c r="AN48" i="12"/>
  <c r="AO111" i="1"/>
  <c r="AO96" i="1" s="1"/>
  <c r="G33" i="10" s="1"/>
  <c r="U111" i="1"/>
  <c r="U96" i="1" s="1"/>
  <c r="E10" i="8" s="1"/>
  <c r="B55" i="1"/>
  <c r="F24" i="9" s="1"/>
  <c r="B87" i="1"/>
  <c r="F40" i="9" s="1"/>
  <c r="CC37" i="1"/>
  <c r="E15" i="9"/>
  <c r="AL4" i="12"/>
  <c r="AL48" i="12"/>
  <c r="AN4" i="7"/>
  <c r="AN48" i="7"/>
  <c r="BK111" i="1"/>
  <c r="AE111" i="1"/>
  <c r="AE96" i="1" s="1"/>
  <c r="G31" i="10" s="1"/>
  <c r="W111" i="1"/>
  <c r="W96" i="1" s="1"/>
  <c r="T4" i="12"/>
  <c r="T48" i="12"/>
  <c r="M4" i="12"/>
  <c r="M48" i="12"/>
  <c r="AC4" i="12"/>
  <c r="AC48" i="12"/>
  <c r="BE111" i="1"/>
  <c r="AL4" i="7"/>
  <c r="AL48" i="7"/>
  <c r="Q4" i="12"/>
  <c r="Q48" i="12"/>
  <c r="AI4" i="12"/>
  <c r="AI48" i="12"/>
  <c r="AQ111" i="1"/>
  <c r="AQ96" i="1" s="1"/>
  <c r="E6" i="8" s="1"/>
  <c r="BI111" i="1"/>
  <c r="BI96" i="1" s="1"/>
  <c r="G35"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42" i="8" s="1"/>
  <c r="A19" i="8"/>
  <c r="A20" i="9"/>
  <c r="AU111" i="1"/>
  <c r="AU96" i="1" s="1"/>
  <c r="E17" i="8" s="1"/>
  <c r="B31" i="1"/>
  <c r="F12" i="9" s="1"/>
  <c r="R4" i="12"/>
  <c r="R48" i="12"/>
  <c r="AE4" i="12"/>
  <c r="AE48" i="12"/>
  <c r="O4" i="12"/>
  <c r="O48" i="12"/>
  <c r="AY111" i="1"/>
  <c r="AY96" i="1" s="1"/>
  <c r="K4" i="12"/>
  <c r="K48" i="12"/>
  <c r="AA111" i="1"/>
  <c r="AA96" i="1" s="1"/>
  <c r="G39" i="10"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E15" i="8" s="1"/>
  <c r="CC19" i="1"/>
  <c r="E6" i="9"/>
  <c r="CB19" i="1"/>
  <c r="F6" i="9"/>
  <c r="CB77" i="1"/>
  <c r="C87" i="1"/>
  <c r="G111" i="1"/>
  <c r="G96" i="1" s="1"/>
  <c r="E12" i="8"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G14" i="10" l="1"/>
  <c r="E14" i="8"/>
  <c r="G12" i="10"/>
  <c r="G42" i="10"/>
  <c r="G32" i="10"/>
  <c r="E32" i="8"/>
  <c r="G7" i="10"/>
  <c r="G19" i="10"/>
  <c r="G10" i="10"/>
  <c r="G15" i="10"/>
  <c r="G6" i="10"/>
  <c r="G17" i="10"/>
  <c r="G18" i="10"/>
  <c r="G11" i="10"/>
  <c r="E34" i="8"/>
  <c r="G34" i="10"/>
  <c r="F30" i="8"/>
  <c r="H30" i="10"/>
  <c r="E40" i="8"/>
  <c r="G40" i="10"/>
  <c r="E25" i="8"/>
  <c r="G25" i="10"/>
  <c r="G16" i="10"/>
  <c r="E41" i="8"/>
  <c r="G41" i="10"/>
  <c r="E31" i="8"/>
  <c r="E35" i="8"/>
  <c r="E38" i="8"/>
  <c r="E20" i="8"/>
  <c r="F26" i="8"/>
  <c r="E39" i="8"/>
  <c r="E33" i="8"/>
  <c r="AB101" i="1"/>
  <c r="BH101" i="1"/>
  <c r="H35" i="10" s="1"/>
  <c r="X101" i="1"/>
  <c r="F11" i="8" s="1"/>
  <c r="AD101" i="1"/>
  <c r="H31" i="10" s="1"/>
  <c r="P101" i="1"/>
  <c r="F18" i="8" s="1"/>
  <c r="BF101" i="1"/>
  <c r="F42" i="8" s="1"/>
  <c r="BP101" i="1"/>
  <c r="F7" i="8" s="1"/>
  <c r="AT101" i="1"/>
  <c r="F17" i="8" s="1"/>
  <c r="AL101" i="1"/>
  <c r="H38" i="10" s="1"/>
  <c r="Z101" i="1"/>
  <c r="H39" i="10" s="1"/>
  <c r="BT101" i="1"/>
  <c r="H20" i="10" s="1"/>
  <c r="BZ101" i="1"/>
  <c r="T101" i="1"/>
  <c r="F10" i="8" s="1"/>
  <c r="AP101" i="1"/>
  <c r="F6" i="8" s="1"/>
  <c r="BB101" i="1"/>
  <c r="AN101" i="1"/>
  <c r="H33" i="10" s="1"/>
  <c r="R101" i="1"/>
  <c r="F19" i="8" s="1"/>
  <c r="AX101" i="1"/>
  <c r="BX101" i="1"/>
  <c r="F16" i="8" s="1"/>
  <c r="V101" i="1"/>
  <c r="N101" i="1"/>
  <c r="BO96" i="1"/>
  <c r="BE96" i="1"/>
  <c r="AI96" i="1"/>
  <c r="G28" i="10" s="1"/>
  <c r="K96" i="1"/>
  <c r="E13" i="8" s="1"/>
  <c r="AW96" i="1"/>
  <c r="G21" i="10" s="1"/>
  <c r="AK96" i="1"/>
  <c r="E9" i="8" s="1"/>
  <c r="AG96" i="1"/>
  <c r="BK96" i="1"/>
  <c r="E8" i="8" s="1"/>
  <c r="BA96" i="1"/>
  <c r="G29" i="10" s="1"/>
  <c r="BM96" i="1"/>
  <c r="E5" i="8"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F12" i="8" s="1"/>
  <c r="D101" i="1"/>
  <c r="F15" i="8" s="1"/>
  <c r="D49" i="8"/>
  <c r="AR47" i="7"/>
  <c r="L48" i="8"/>
  <c r="H14" i="10" l="1"/>
  <c r="F14" i="8"/>
  <c r="H12" i="10"/>
  <c r="G13" i="10"/>
  <c r="H42" i="10"/>
  <c r="G8" i="10"/>
  <c r="H32" i="10"/>
  <c r="F32" i="8"/>
  <c r="G5" i="10"/>
  <c r="H7" i="10"/>
  <c r="E23" i="8"/>
  <c r="G23" i="10"/>
  <c r="E27" i="8"/>
  <c r="G27" i="10"/>
  <c r="E22" i="8"/>
  <c r="G22" i="10"/>
  <c r="H19" i="10"/>
  <c r="H10" i="10"/>
  <c r="H15" i="10"/>
  <c r="G9" i="10"/>
  <c r="H6" i="10"/>
  <c r="H17" i="10"/>
  <c r="H18" i="10"/>
  <c r="H11" i="10"/>
  <c r="F34" i="8"/>
  <c r="H34" i="10"/>
  <c r="F40" i="8"/>
  <c r="H40" i="10"/>
  <c r="F25" i="8"/>
  <c r="H25" i="10"/>
  <c r="H16" i="10"/>
  <c r="F41" i="8"/>
  <c r="H41" i="10"/>
  <c r="F31" i="8"/>
  <c r="F35" i="8"/>
  <c r="E29" i="8"/>
  <c r="F38" i="8"/>
  <c r="F20" i="8"/>
  <c r="E21" i="8"/>
  <c r="E28" i="8"/>
  <c r="F39" i="8"/>
  <c r="F33" i="8"/>
  <c r="AV101" i="1"/>
  <c r="H21" i="10" s="1"/>
  <c r="AF101" i="1"/>
  <c r="AJ101" i="1"/>
  <c r="F9" i="8" s="1"/>
  <c r="BL101" i="1"/>
  <c r="F5" i="8" s="1"/>
  <c r="J101" i="1"/>
  <c r="F13" i="8" s="1"/>
  <c r="BD101" i="1"/>
  <c r="AH101" i="1"/>
  <c r="H28" i="10" s="1"/>
  <c r="AZ101" i="1"/>
  <c r="H29" i="10" s="1"/>
  <c r="BN101" i="1"/>
  <c r="BJ101" i="1"/>
  <c r="F8" i="8" s="1"/>
  <c r="A21" i="8"/>
  <c r="A22" i="9"/>
  <c r="CC96" i="1"/>
  <c r="CC101" i="1" s="1"/>
  <c r="E49" i="8"/>
  <c r="AR47" i="12"/>
  <c r="H13" i="10" l="1"/>
  <c r="F23" i="8"/>
  <c r="H23" i="10"/>
  <c r="H5" i="10"/>
  <c r="H8" i="10"/>
  <c r="F22" i="8"/>
  <c r="H22" i="10"/>
  <c r="F27" i="8"/>
  <c r="H27" i="10"/>
  <c r="H9" i="10"/>
  <c r="F29" i="8"/>
  <c r="F21" i="8"/>
  <c r="F28"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3" i="9" l="1"/>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<sst xmlns="http://schemas.openxmlformats.org/spreadsheetml/2006/main" count="449" uniqueCount="256">
  <si>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</si>
  <si>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</si>
  <si>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</si>
  <si>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</si>
  <si>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</si>
  <si>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</si>
  <si>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</si>
  <si>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</si>
  <si>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</si>
  <si>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</si>
  <si>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</si>
  <si>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</si>
  <si>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</si>
  <si>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</si>
  <si>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</si>
  <si>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</si>
  <si>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</si>
  <si>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</si>
  <si>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</si>
  <si>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</si>
  <si>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</si>
  <si>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</si>
  <si>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</si>
  <si>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</si>
  <si>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</si>
  <si>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</si>
  <si>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</si>
  <si>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</si>
  <si>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</si>
  <si>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</si>
  <si>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</si>
  <si>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</si>
  <si>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</si>
  <si>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</si>
  <si>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</si>
  <si>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</si>
  <si>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</si>
  <si>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</si>
  <si>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</si>
  <si>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</si>
  <si>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</si>
  <si>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</si>
  <si>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</si>
  <si>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</si>
  <si>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</si>
  <si>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</si>
  <si>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</si>
  <si>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</si>
  <si>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</si>
  <si>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</si>
  <si>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</si>
  <si>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</si>
  <si>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</si>
  <si>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</si>
  <si>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</si>
  <si>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</si>
  <si>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</si>
  <si>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</si>
  <si>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</si>
  <si>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</si>
  <si>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</si>
  <si>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</si>
  <si>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</si>
  <si>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</si>
  <si>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</si>
  <si>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</si>
  <si>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</si>
  <si>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</si>
  <si>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</si>
  <si>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</si>
  <si>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</si>
  <si>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</si>
  <si>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</si>
  <si>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</si>
  <si>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</si>
  <si>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</si>
  <si>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</si>
  <si>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</si>
  <si>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</si>
  <si>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</si>
  <si>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</si>
  <si>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</si>
  <si>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</si>
  <si>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</si>
  <si>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</si>
  <si>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</si>
  <si>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</si>
  <si>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</si>
  <si>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</si>
  <si>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</si>
  <si>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</si>
  <si>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</si>
  <si>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</si>
  <si>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</si>
  <si>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</si>
  <si>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</si>
  <si>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</si>
  <si>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</si>
  <si>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</si>
  <si>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</si>
  <si>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</si>
  <si>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</si>
  <si>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</si>
  <si>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</si>
  <si>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</si>
  <si>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</si>
  <si>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</si>
  <si>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</si>
  <si>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</si>
  <si>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</si>
  <si>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</si>
  <si>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</si>
  <si>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</si>
  <si>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</si>
  <si>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</si>
  <si>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</si>
  <si>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</si>
  <si>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</si>
  <si>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</si>
  <si>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</si>
  <si>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</si>
  <si>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</si>
  <si>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</si>
  <si>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</si>
  <si>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</si>
  <si>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</si>
  <si>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</si>
  <si>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</si>
  <si>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</si>
  <si>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</si>
  <si>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</si>
  <si>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</si>
  <si>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</si>
  <si>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</si>
  <si>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</si>
  <si>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</si>
  <si>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</si>
  <si>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</si>
  <si>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</si>
  <si>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</si>
  <si>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</si>
  <si>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</si>
  <si>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</si>
  <si>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</si>
  <si>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</si>
  <si>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</si>
  <si>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</si>
  <si>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</si>
  <si>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</si>
  <si>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</si>
  <si>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</si>
  <si>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</si>
  <si>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</si>
  <si>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</si>
  <si>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</si>
  <si>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</si>
  <si>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</si>
  <si>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</si>
  <si>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</si>
  <si>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</si>
  <si>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</si>
  <si>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</si>
  <si>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</si>
  <si>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</si>
  <si>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</si>
  <si>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</si>
  <si>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</si>
  <si>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</si>
  <si>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</si>
  <si>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</si>
  <si>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</si>
  <si>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</si>
  <si>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</si>
  <si>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</si>
  <si>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</si>
  <si>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</si>
  <si>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</si>
  <si>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</si>
  <si>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</si>
  <si>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</si>
  <si>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</si>
  <si>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</si>
  <si>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</si>
  <si>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</si>
  <si>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</si>
  <si>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</si>
  <si>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</si>
  <si>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</si>
  <si>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</si>
  <si>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</si>
  <si>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</si>
  <si>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</si>
  <si>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</si>
  <si>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</si>
  <si>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</si>
  <si>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</si>
  <si>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</si>
  <si>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</si>
  <si>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</si>
  <si>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</si>
  <si>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</si>
  <si>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</si>
  <si>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</si>
  <si>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</si>
  <si>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</si>
  <si>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</si>
  <si>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</si>
  <si>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</si>
  <si>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</si>
  <si>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</si>
  <si>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</si>
  <si>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</si>
  <si>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</si>
  <si>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</si>
  <si>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</si>
  <si>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</si>
  <si>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</si>
  <si>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</si>
  <si>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</si>
  <si>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</si>
  <si>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</si>
  <si>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</si>
  <si>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</si>
  <si>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</si>
  <si>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</si>
  <si>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</si>
  <si>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</si>
  <si>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</si>
  <si>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</si>
  <si>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</si>
  <si>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</si>
  <si>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</si>
  <si>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</si>
  <si>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</si>
  <si>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</si>
  <si>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</si>
  <si>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</si>
  <si>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</si>
  <si>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</si>
  <si>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</si>
  <si>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</si>
  <si>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</si>
  <si>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</si>
  <si>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</si>
  <si>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</si>
  <si>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</si>
  <si>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</si>
  <si>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</si>
  <si>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</si>
  <si>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</si>
  <si>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</si>
  <si>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</si>
  <si>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</si>
  <si>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</si>
  <si>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</si>
  <si>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 xml:space="preserve">Meeste 60-beurten partijen: 8x Marcel Mast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</si>
</sst>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
      <patternFill patternType="solid">
        <fgColor theme="4" tint="0.59999389629810485"/>
        <bgColor rgb="FFE7E7E7"/>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1">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42" fillId="2"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42" fillId="35" borderId="3" xfId="1" applyFont="1" applyFill="1" applyBorder="1" applyProtection="1">
      <protection hidden="1"/>
    </xf>
    <xf numFmtId="0" fontId="16" fillId="36" borderId="3" xfId="1" applyFont="1" applyFill="1" applyBorder="1" applyProtection="1">
      <protection hidden="1"/>
    </xf>
    <xf numFmtId="0" fontId="42" fillId="24" borderId="3" xfId="1" quotePrefix="1" applyFont="1" applyFill="1" applyBorder="1" applyProtection="1">
      <protection hidden="1"/>
    </xf>
    <xf numFmtId="1" fontId="3" fillId="36" borderId="3" xfId="1" applyNumberFormat="1" applyFont="1" applyFill="1" applyBorder="1" applyAlignment="1" applyProtection="1">
      <alignment horizontal="left"/>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14" zoomScale="70" zoomScaleNormal="70" workbookViewId="0">
      <selection activeCell="G38" sqref="G38"/>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46173</v>
      </c>
      <c r="C4" s="120">
        <v>0</v>
      </c>
      <c r="D4" s="117" t="s">
        <v>4</v>
      </c>
      <c r="E4" s="118" t="s">
        <v>5</v>
      </c>
      <c r="F4" s="118" t="s">
        <v>6</v>
      </c>
      <c r="H4" s="142" t="s">
        <v>7</v>
      </c>
    </row>
    <row r="6" spans="1:17" s="122" customFormat="1" ht="21" customHeight="1">
      <c r="A6" s="121">
        <f>'Rooster '!A18</f>
        <v>1</v>
      </c>
      <c r="B6" s="294" t="str">
        <f>'Rooster '!B18</f>
        <v>Alex Rust</v>
      </c>
      <c r="C6" s="295"/>
      <c r="D6" s="296">
        <f>'Rooster '!D95</f>
        <v>36</v>
      </c>
      <c r="E6" s="297">
        <f>'Rooster '!C19</f>
        <v>0.35499999999999998</v>
      </c>
      <c r="F6" s="296">
        <f>'Rooster '!B19</f>
        <v>18</v>
      </c>
      <c r="G6" s="53">
        <v>18</v>
      </c>
      <c r="H6" s="140" t="s">
        <v>9</v>
      </c>
      <c r="I6" s="140" t="s">
        <v>10</v>
      </c>
      <c r="L6" s="114"/>
      <c r="M6" s="114"/>
      <c r="N6" s="114"/>
      <c r="O6" s="114"/>
      <c r="P6" s="114"/>
      <c r="Q6" s="114"/>
    </row>
    <row r="7" spans="1:17" s="122" customFormat="1" ht="21" customHeight="1">
      <c r="A7" s="121">
        <f>'Rooster '!A20</f>
        <v>2</v>
      </c>
      <c r="B7" s="298" t="str">
        <f>'Rooster '!B20</f>
        <v>Alex Stolk</v>
      </c>
      <c r="C7" s="299"/>
      <c r="D7" s="300">
        <f>'Rooster '!F95</f>
        <v>36</v>
      </c>
      <c r="E7" s="301">
        <f>'Rooster '!C21</f>
        <v>0.44400000000000001</v>
      </c>
      <c r="F7" s="300">
        <f>'Rooster '!B21</f>
        <v>23</v>
      </c>
      <c r="G7" s="53">
        <f>'Rooster '!F124</f>
        <v>27</v>
      </c>
      <c r="H7" s="304" t="s">
        <v>12</v>
      </c>
      <c r="I7" s="305">
        <v>10</v>
      </c>
      <c r="J7" s="114"/>
      <c r="L7" s="114"/>
      <c r="M7" s="114"/>
      <c r="N7" s="114"/>
      <c r="O7" s="114"/>
      <c r="P7" s="114"/>
      <c r="Q7" s="114"/>
    </row>
    <row r="8" spans="1:17" s="122" customFormat="1" ht="21" customHeight="1">
      <c r="A8" s="121">
        <f>'Rooster '!A22</f>
        <v>3</v>
      </c>
      <c r="B8" s="294" t="str">
        <f>'Rooster '!B22</f>
        <v>Appie Smink</v>
      </c>
      <c r="C8" s="295"/>
      <c r="D8" s="296">
        <f>'Rooster '!H95</f>
        <v>36</v>
      </c>
      <c r="E8" s="297">
        <f>'Rooster '!C23</f>
        <v>0.36499999999999999</v>
      </c>
      <c r="F8" s="296">
        <f>'Rooster '!B23</f>
        <v>19</v>
      </c>
      <c r="G8" s="53">
        <f>'Rooster '!H124</f>
        <v>19</v>
      </c>
      <c r="H8" s="302">
        <v>0.2</v>
      </c>
      <c r="I8" s="303">
        <v>12</v>
      </c>
      <c r="J8" s="114"/>
      <c r="L8" s="114"/>
      <c r="M8" s="124"/>
      <c r="N8" s="114"/>
      <c r="O8" s="114"/>
      <c r="P8" s="114"/>
      <c r="Q8" s="114"/>
    </row>
    <row r="9" spans="1:17" s="122" customFormat="1" ht="21" customHeight="1">
      <c r="A9" s="121">
        <f>'Rooster '!A24</f>
        <v>4</v>
      </c>
      <c r="B9" s="298" t="str">
        <f>'Rooster '!B24</f>
        <v>Arthur Brouwer</v>
      </c>
      <c r="C9" s="299"/>
      <c r="D9" s="300">
        <f>'Rooster '!J95</f>
        <v>36</v>
      </c>
      <c r="E9" s="301">
        <f>'Rooster '!C25</f>
        <v>0.61399999999999999</v>
      </c>
      <c r="F9" s="300">
        <f>'Rooster '!B25</f>
        <v>31</v>
      </c>
      <c r="G9" s="53">
        <v>31</v>
      </c>
      <c r="H9" s="306">
        <v>0.21</v>
      </c>
      <c r="I9" s="305">
        <v>13</v>
      </c>
      <c r="J9" s="114"/>
      <c r="L9" s="114"/>
      <c r="M9" s="124"/>
      <c r="N9" s="114"/>
      <c r="O9" s="114"/>
      <c r="P9" s="114"/>
      <c r="Q9" s="114"/>
    </row>
    <row r="10" spans="1:17" s="122" customFormat="1" ht="21" customHeight="1">
      <c r="A10" s="121">
        <f>'Rooster '!A26</f>
        <v>5</v>
      </c>
      <c r="B10" s="294" t="str">
        <f>'Rooster '!B26</f>
        <v>Berry Grouwstra</v>
      </c>
      <c r="C10" s="295"/>
      <c r="D10" s="296">
        <f>'Rooster '!L95</f>
        <v>36</v>
      </c>
      <c r="E10" s="297">
        <f>'Rooster '!C27</f>
        <v>0.54700000000000004</v>
      </c>
      <c r="F10" s="296">
        <f>'Rooster '!B27</f>
        <v>27</v>
      </c>
      <c r="G10" s="53">
        <v>25</v>
      </c>
      <c r="H10" s="302">
        <v>0.23</v>
      </c>
      <c r="I10" s="303">
        <v>14</v>
      </c>
      <c r="J10" s="114"/>
      <c r="L10" s="114"/>
      <c r="M10" s="124"/>
      <c r="N10" s="114"/>
      <c r="O10" s="114"/>
      <c r="P10" s="114"/>
      <c r="Q10" s="114"/>
    </row>
    <row r="11" spans="1:17" s="122" customFormat="1" ht="21" customHeight="1">
      <c r="A11" s="121">
        <f>'Rooster '!A28</f>
        <v>6</v>
      </c>
      <c r="B11" s="298" t="str">
        <f>'Rooster '!B28</f>
        <v>Chris Wensveen</v>
      </c>
      <c r="C11" s="299"/>
      <c r="D11" s="300">
        <f>'Rooster '!N95</f>
        <v>36</v>
      </c>
      <c r="E11" s="301">
        <f>'Rooster '!C29</f>
        <v>0.73199999999999998</v>
      </c>
      <c r="F11" s="300">
        <f>'Rooster '!B29</f>
        <v>37</v>
      </c>
      <c r="G11" s="53">
        <v>37</v>
      </c>
      <c r="H11" s="306">
        <v>0.25</v>
      </c>
      <c r="I11" s="305">
        <v>15</v>
      </c>
      <c r="J11" s="114"/>
      <c r="L11" s="114"/>
      <c r="M11" s="124"/>
      <c r="N11" s="114"/>
      <c r="O11" s="114"/>
      <c r="P11" s="114"/>
      <c r="Q11" s="114"/>
    </row>
    <row r="12" spans="1:17" s="122" customFormat="1" ht="21" customHeight="1">
      <c r="A12" s="121">
        <f>'Rooster '!A30</f>
        <v>7</v>
      </c>
      <c r="B12" s="294" t="str">
        <f>'Rooster '!B30</f>
        <v>Cock Smink</v>
      </c>
      <c r="C12" s="295"/>
      <c r="D12" s="296">
        <f>'Rooster '!P95</f>
        <v>36</v>
      </c>
      <c r="E12" s="297">
        <f>'Rooster '!C31</f>
        <v>0.58499999999999996</v>
      </c>
      <c r="F12" s="296">
        <f>'Rooster '!B31</f>
        <v>29</v>
      </c>
      <c r="G12" s="53">
        <v>29</v>
      </c>
      <c r="H12" s="302">
        <v>0.3</v>
      </c>
      <c r="I12" s="303">
        <v>16</v>
      </c>
      <c r="J12" s="114"/>
      <c r="L12" s="114"/>
      <c r="M12" s="124"/>
      <c r="N12" s="114"/>
      <c r="O12" s="114"/>
      <c r="P12" s="114"/>
      <c r="Q12" s="114"/>
    </row>
    <row r="13" spans="1:17" s="122" customFormat="1" ht="21" customHeight="1">
      <c r="A13" s="121">
        <f>'Rooster '!A32</f>
        <v>8</v>
      </c>
      <c r="B13" s="298" t="str">
        <f>'Rooster '!B32</f>
        <v>Cor v Nieuwen.</v>
      </c>
      <c r="C13" s="299"/>
      <c r="D13" s="300">
        <f>'Rooster '!R95</f>
        <v>36</v>
      </c>
      <c r="E13" s="301">
        <f>'Rooster '!C33</f>
        <v>0.34699999999999998</v>
      </c>
      <c r="F13" s="300">
        <f>'Rooster '!B33</f>
        <v>18</v>
      </c>
      <c r="G13" s="53">
        <v>18</v>
      </c>
      <c r="H13" s="306">
        <v>0.32</v>
      </c>
      <c r="I13" s="305">
        <v>17</v>
      </c>
      <c r="J13" s="114"/>
      <c r="L13" s="114"/>
      <c r="M13" s="124"/>
      <c r="N13" s="114"/>
      <c r="O13" s="114"/>
      <c r="P13" s="114"/>
      <c r="Q13" s="114"/>
    </row>
    <row r="14" spans="1:17" s="122" customFormat="1" ht="21" customHeight="1">
      <c r="A14" s="121">
        <f>'Rooster '!A34</f>
        <v>9</v>
      </c>
      <c r="B14" s="294" t="str">
        <f>'Rooster '!B34</f>
        <v xml:space="preserve">Ed Visser </v>
      </c>
      <c r="C14" s="295"/>
      <c r="D14" s="296">
        <f>'Rooster '!T95</f>
        <v>36</v>
      </c>
      <c r="E14" s="297">
        <f>'Rooster '!C35</f>
        <v>0.48899999999999999</v>
      </c>
      <c r="F14" s="296">
        <f>'Rooster '!B35</f>
        <v>25</v>
      </c>
      <c r="G14" s="53">
        <v>25</v>
      </c>
      <c r="H14" s="302">
        <v>0.34</v>
      </c>
      <c r="I14" s="303">
        <v>18</v>
      </c>
      <c r="J14" s="114"/>
      <c r="L14" s="114"/>
      <c r="M14" s="124"/>
      <c r="N14" s="114"/>
      <c r="O14" s="114"/>
      <c r="P14" s="114"/>
      <c r="Q14" s="114"/>
    </row>
    <row r="15" spans="1:17" s="122" customFormat="1" ht="21" customHeight="1">
      <c r="A15" s="121">
        <f>'Rooster '!A36</f>
        <v>10</v>
      </c>
      <c r="B15" s="298" t="str">
        <f>'Rooster '!B36</f>
        <v>Frans Kool</v>
      </c>
      <c r="C15" s="299"/>
      <c r="D15" s="300">
        <f>'Rooster '!V95</f>
        <v>36</v>
      </c>
      <c r="E15" s="301">
        <f>'Rooster '!C37</f>
        <v>0.55900000000000005</v>
      </c>
      <c r="F15" s="300">
        <f>'Rooster '!B37</f>
        <v>27</v>
      </c>
      <c r="G15" s="53">
        <v>27</v>
      </c>
      <c r="H15" s="306">
        <v>0.36</v>
      </c>
      <c r="I15" s="305">
        <v>19</v>
      </c>
      <c r="J15" s="114"/>
      <c r="L15" s="114"/>
      <c r="M15" s="124"/>
      <c r="N15" s="114"/>
      <c r="O15" s="114"/>
      <c r="P15" s="114"/>
      <c r="Q15" s="114"/>
    </row>
    <row r="16" spans="1:17" s="122" customFormat="1" ht="21" customHeight="1">
      <c r="A16" s="121">
        <f>'Rooster '!A38</f>
        <v>11</v>
      </c>
      <c r="B16" s="294" t="str">
        <f>'Rooster '!B38</f>
        <v>Ger Dekker</v>
      </c>
      <c r="C16" s="295"/>
      <c r="D16" s="296">
        <f>'Rooster '!X95</f>
        <v>36</v>
      </c>
      <c r="E16" s="297">
        <f>'Rooster '!C39</f>
        <v>0.372</v>
      </c>
      <c r="F16" s="296">
        <f>'Rooster '!B39</f>
        <v>19</v>
      </c>
      <c r="G16" s="53">
        <v>19</v>
      </c>
      <c r="H16" s="302">
        <v>0.38</v>
      </c>
      <c r="I16" s="303">
        <v>20</v>
      </c>
      <c r="J16" s="114"/>
      <c r="L16" s="114"/>
      <c r="M16" s="114"/>
      <c r="N16" s="114"/>
      <c r="O16" s="114"/>
      <c r="P16" s="114"/>
      <c r="Q16" s="114"/>
    </row>
    <row r="17" spans="1:17" s="122" customFormat="1" ht="21" customHeight="1">
      <c r="A17" s="121">
        <f>'Rooster '!A40</f>
        <v>12</v>
      </c>
      <c r="B17" s="298" t="str">
        <f>'Rooster '!B40</f>
        <v xml:space="preserve">Ger v Velzen </v>
      </c>
      <c r="C17" s="299"/>
      <c r="D17" s="300">
        <f>'Rooster '!Z95</f>
        <v>36</v>
      </c>
      <c r="E17" s="301">
        <f>'Rooster '!C41</f>
        <v>0.24</v>
      </c>
      <c r="F17" s="300">
        <f>'Rooster '!B41</f>
        <v>14</v>
      </c>
      <c r="G17" s="53">
        <v>14</v>
      </c>
      <c r="H17" s="306">
        <v>0.4</v>
      </c>
      <c r="I17" s="305">
        <v>21</v>
      </c>
      <c r="J17" s="114"/>
      <c r="L17" s="114"/>
      <c r="M17" s="124"/>
      <c r="N17" s="114"/>
      <c r="O17" s="114"/>
      <c r="P17" s="114"/>
      <c r="Q17" s="114"/>
    </row>
    <row r="18" spans="1:17" s="122" customFormat="1" ht="21" customHeight="1">
      <c r="A18" s="121">
        <f>'Rooster '!A42</f>
        <v>13</v>
      </c>
      <c r="B18" s="294" t="str">
        <f>'Rooster '!B42</f>
        <v xml:space="preserve">Harold Bloem </v>
      </c>
      <c r="C18" s="295"/>
      <c r="D18" s="296">
        <f>'Rooster '!AB95</f>
        <v>36</v>
      </c>
      <c r="E18" s="297">
        <f>'Rooster '!C43</f>
        <v>0.21299999999999999</v>
      </c>
      <c r="F18" s="296">
        <f>'Rooster '!B43</f>
        <v>13</v>
      </c>
      <c r="G18" s="53">
        <v>13</v>
      </c>
      <c r="H18" s="302">
        <v>0.42</v>
      </c>
      <c r="I18" s="303">
        <v>22</v>
      </c>
      <c r="J18" s="114"/>
      <c r="L18" s="114"/>
      <c r="M18" s="124"/>
      <c r="N18" s="114"/>
      <c r="O18" s="124"/>
      <c r="P18" s="114"/>
      <c r="Q18" s="114"/>
    </row>
    <row r="19" spans="1:17" s="122" customFormat="1" ht="21" customHeight="1">
      <c r="A19" s="121">
        <f>'Rooster '!A44</f>
        <v>14</v>
      </c>
      <c r="B19" s="298" t="str">
        <f>'Rooster '!B44</f>
        <v>Jaap vd Sluis</v>
      </c>
      <c r="C19" s="299"/>
      <c r="D19" s="300">
        <f>'Rooster '!AD95</f>
        <v>36</v>
      </c>
      <c r="E19" s="301">
        <f>'Rooster '!C45</f>
        <v>0.29799999999999999</v>
      </c>
      <c r="F19" s="300">
        <f>'Rooster '!B45</f>
        <v>15</v>
      </c>
      <c r="G19" s="53">
        <v>15</v>
      </c>
      <c r="H19" s="306">
        <v>0.44</v>
      </c>
      <c r="I19" s="305">
        <v>23</v>
      </c>
      <c r="J19" s="114"/>
      <c r="L19" s="114"/>
      <c r="M19" s="124"/>
      <c r="N19" s="114"/>
      <c r="O19" s="114"/>
      <c r="P19" s="114"/>
      <c r="Q19" s="114"/>
    </row>
    <row r="20" spans="1:17" s="122" customFormat="1" ht="21" customHeight="1">
      <c r="A20" s="121">
        <f>'Rooster '!A46</f>
        <v>15</v>
      </c>
      <c r="B20" s="294" t="str">
        <f>'Rooster '!B46</f>
        <v xml:space="preserve">Joop Vermeulen </v>
      </c>
      <c r="C20" s="295"/>
      <c r="D20" s="296">
        <f>'Rooster '!AF95</f>
        <v>36</v>
      </c>
      <c r="E20" s="297">
        <f>'Rooster '!C47</f>
        <v>0.316</v>
      </c>
      <c r="F20" s="296">
        <f>'Rooster '!B47</f>
        <v>16</v>
      </c>
      <c r="G20" s="53">
        <v>17</v>
      </c>
      <c r="H20" s="302">
        <v>0.48</v>
      </c>
      <c r="I20" s="303">
        <v>25</v>
      </c>
      <c r="J20" s="114"/>
      <c r="L20" s="114"/>
      <c r="M20" s="124"/>
      <c r="N20" s="114"/>
      <c r="O20" s="114"/>
      <c r="P20" s="114"/>
      <c r="Q20" s="114"/>
    </row>
    <row r="21" spans="1:17" s="122" customFormat="1" ht="21" customHeight="1">
      <c r="A21" s="121">
        <f>'Rooster '!A48</f>
        <v>16</v>
      </c>
      <c r="B21" s="298" t="str">
        <f>'Rooster '!B48</f>
        <v>Jos v Esschoten</v>
      </c>
      <c r="C21" s="299"/>
      <c r="D21" s="300">
        <f>'Rooster '!AH95</f>
        <v>36</v>
      </c>
      <c r="E21" s="301">
        <f>'Rooster '!C49</f>
        <v>0.33300000000000002</v>
      </c>
      <c r="F21" s="300">
        <f>'Rooster '!B49</f>
        <v>17</v>
      </c>
      <c r="G21" s="53">
        <v>17</v>
      </c>
      <c r="H21" s="306">
        <v>0.52</v>
      </c>
      <c r="I21" s="305">
        <v>27</v>
      </c>
      <c r="J21" s="114"/>
      <c r="L21" s="114"/>
      <c r="M21" s="124"/>
      <c r="N21" s="114"/>
      <c r="O21" s="114"/>
      <c r="P21" s="114"/>
      <c r="Q21" s="114"/>
    </row>
    <row r="22" spans="1:17" s="122" customFormat="1" ht="21" customHeight="1">
      <c r="A22" s="121">
        <f>'Rooster '!A50</f>
        <v>17</v>
      </c>
      <c r="B22" s="294" t="str">
        <f>'Rooster '!B50</f>
        <v>Marcel Boot</v>
      </c>
      <c r="C22" s="295"/>
      <c r="D22" s="296">
        <f>'Rooster '!AJ95</f>
        <v>36</v>
      </c>
      <c r="E22" s="297">
        <f>'Rooster '!C51</f>
        <v>0.81599999999999995</v>
      </c>
      <c r="F22" s="296">
        <f>'Rooster '!B51</f>
        <v>41</v>
      </c>
      <c r="G22" s="53">
        <v>41</v>
      </c>
      <c r="H22" s="302">
        <v>0.56000000000000005</v>
      </c>
      <c r="I22" s="303">
        <v>29</v>
      </c>
      <c r="J22" s="114"/>
      <c r="L22" s="114"/>
      <c r="M22" s="124"/>
      <c r="N22" s="114"/>
      <c r="O22" s="114"/>
      <c r="P22" s="114"/>
      <c r="Q22" s="114"/>
    </row>
    <row r="23" spans="1:17" s="122" customFormat="1" ht="21" customHeight="1">
      <c r="A23" s="121">
        <f>'Rooster '!A52</f>
        <v>18</v>
      </c>
      <c r="B23" s="298" t="str">
        <f>'Rooster '!B52</f>
        <v>Marcel Burg</v>
      </c>
      <c r="C23" s="299"/>
      <c r="D23" s="300">
        <f>'Rooster '!AL95</f>
        <v>36</v>
      </c>
      <c r="E23" s="301">
        <f>'Rooster '!C53</f>
        <v>0.249</v>
      </c>
      <c r="F23" s="300">
        <f>'Rooster '!B53</f>
        <v>14</v>
      </c>
      <c r="G23" s="53">
        <v>14</v>
      </c>
      <c r="H23" s="306">
        <v>0.6</v>
      </c>
      <c r="I23" s="305">
        <v>31</v>
      </c>
      <c r="J23" s="114"/>
      <c r="L23" s="114"/>
      <c r="M23" s="136"/>
      <c r="N23" s="137"/>
      <c r="O23" s="136"/>
      <c r="P23" s="124"/>
      <c r="Q23" s="114"/>
    </row>
    <row r="24" spans="1:17" s="122" customFormat="1" ht="21" customHeight="1">
      <c r="A24" s="121">
        <f>'Rooster '!A54</f>
        <v>19</v>
      </c>
      <c r="B24" s="294" t="str">
        <f>'Rooster '!B54</f>
        <v>Marcel Mast</v>
      </c>
      <c r="C24" s="295"/>
      <c r="D24" s="296">
        <f>'Rooster '!AN95</f>
        <v>36</v>
      </c>
      <c r="E24" s="297">
        <f>'Rooster '!C55</f>
        <v>0.23899999999999999</v>
      </c>
      <c r="F24" s="296">
        <f>'Rooster '!B55</f>
        <v>14</v>
      </c>
      <c r="G24" s="53">
        <v>14</v>
      </c>
      <c r="H24" s="302">
        <v>0.64</v>
      </c>
      <c r="I24" s="303">
        <v>33</v>
      </c>
      <c r="J24" s="114"/>
      <c r="L24" s="114"/>
      <c r="M24" s="136"/>
      <c r="N24" s="137"/>
      <c r="O24" s="136"/>
      <c r="P24" s="124"/>
      <c r="Q24" s="114"/>
    </row>
    <row r="25" spans="1:17" s="122" customFormat="1" ht="21" customHeight="1">
      <c r="A25" s="121">
        <f>'Rooster '!A56</f>
        <v>20</v>
      </c>
      <c r="B25" s="298" t="str">
        <f>'Rooster '!B56</f>
        <v>Marcel den Os</v>
      </c>
      <c r="C25" s="299"/>
      <c r="D25" s="300">
        <f>'Rooster '!AP95</f>
        <v>36</v>
      </c>
      <c r="E25" s="301">
        <f>'Rooster '!C57</f>
        <v>0.47199999999999998</v>
      </c>
      <c r="F25" s="300">
        <f>'Rooster '!B57</f>
        <v>23</v>
      </c>
      <c r="G25" s="53">
        <v>23</v>
      </c>
      <c r="H25" s="306">
        <v>0.68</v>
      </c>
      <c r="I25" s="305">
        <v>35</v>
      </c>
      <c r="J25" s="114"/>
      <c r="L25" s="114"/>
      <c r="M25" s="136"/>
      <c r="N25" s="137"/>
      <c r="O25" s="136"/>
      <c r="P25" s="124"/>
      <c r="Q25" s="114"/>
    </row>
    <row r="26" spans="1:17" s="122" customFormat="1" ht="21" customHeight="1">
      <c r="A26" s="121">
        <f>'Rooster '!A58</f>
        <v>21</v>
      </c>
      <c r="B26" s="294" t="str">
        <f>'Rooster '!B58</f>
        <v>Marco Hessing</v>
      </c>
      <c r="C26" s="295"/>
      <c r="D26" s="296">
        <f>'Rooster '!AR95</f>
        <v>36</v>
      </c>
      <c r="E26" s="297">
        <f>'Rooster '!C59</f>
        <v>0.22800000000000001</v>
      </c>
      <c r="F26" s="296">
        <f>'Rooster '!B59</f>
        <v>13</v>
      </c>
      <c r="G26" s="53">
        <v>13</v>
      </c>
      <c r="H26" s="302">
        <v>0.72</v>
      </c>
      <c r="I26" s="303">
        <v>37</v>
      </c>
      <c r="J26" s="114"/>
      <c r="L26" s="114"/>
      <c r="M26" s="136"/>
      <c r="N26" s="137"/>
      <c r="O26" s="136"/>
      <c r="P26" s="124"/>
      <c r="Q26" s="114"/>
    </row>
    <row r="27" spans="1:17" s="122" customFormat="1" ht="21" customHeight="1">
      <c r="A27" s="121">
        <f>'Rooster '!A60</f>
        <v>22</v>
      </c>
      <c r="B27" s="298" t="str">
        <f>'Rooster '!B60</f>
        <v xml:space="preserve">Micha v Wingeren </v>
      </c>
      <c r="C27" s="299"/>
      <c r="D27" s="300">
        <f>'Rooster '!AT95</f>
        <v>36</v>
      </c>
      <c r="E27" s="301">
        <f>'Rooster '!C61</f>
        <v>0.20399999999999999</v>
      </c>
      <c r="F27" s="300">
        <f>'Rooster '!B61</f>
        <v>12</v>
      </c>
      <c r="G27" s="53">
        <v>12</v>
      </c>
      <c r="H27" s="306">
        <v>0.76</v>
      </c>
      <c r="I27" s="305">
        <v>39</v>
      </c>
      <c r="J27" s="114"/>
      <c r="L27" s="124"/>
      <c r="M27" s="124"/>
      <c r="N27" s="114"/>
      <c r="O27" s="114"/>
      <c r="P27" s="114"/>
      <c r="Q27" s="114"/>
    </row>
    <row r="28" spans="1:17" s="122" customFormat="1" ht="21" customHeight="1">
      <c r="A28" s="121">
        <f>'Rooster '!A62</f>
        <v>23</v>
      </c>
      <c r="B28" s="294" t="str">
        <f>'Rooster '!B62</f>
        <v>Mo Smink</v>
      </c>
      <c r="C28" s="295"/>
      <c r="D28" s="296">
        <f>'Rooster '!AV95</f>
        <v>36</v>
      </c>
      <c r="E28" s="297">
        <f>'Rooster '!C63</f>
        <v>0.874</v>
      </c>
      <c r="F28" s="296">
        <f>'Rooster '!B63</f>
        <v>43</v>
      </c>
      <c r="G28" s="53">
        <v>43</v>
      </c>
      <c r="H28" s="302">
        <v>0.8</v>
      </c>
      <c r="I28" s="303">
        <v>41</v>
      </c>
      <c r="J28" s="114"/>
      <c r="L28" s="114"/>
      <c r="N28" s="114"/>
      <c r="O28" s="114"/>
      <c r="P28" s="114"/>
      <c r="Q28" s="114"/>
    </row>
    <row r="29" spans="1:17" s="122" customFormat="1" ht="21" customHeight="1">
      <c r="A29" s="121">
        <f>'Rooster '!A64</f>
        <v>24</v>
      </c>
      <c r="B29" s="298" t="str">
        <f>'Rooster '!B64</f>
        <v>Paul Staak</v>
      </c>
      <c r="C29" s="299"/>
      <c r="D29" s="300">
        <f>'Rooster '!AX95</f>
        <v>36</v>
      </c>
      <c r="E29" s="301">
        <f>'Rooster '!C65</f>
        <v>0.25</v>
      </c>
      <c r="F29" s="300">
        <f>'Rooster '!B65</f>
        <v>15</v>
      </c>
      <c r="G29" s="53">
        <v>14</v>
      </c>
      <c r="H29" s="306">
        <v>0.84</v>
      </c>
      <c r="I29" s="305">
        <v>43</v>
      </c>
      <c r="J29" s="114"/>
      <c r="L29" s="138"/>
      <c r="M29" s="124"/>
      <c r="N29" s="114"/>
      <c r="O29" s="114"/>
      <c r="P29" s="114"/>
      <c r="Q29" s="114"/>
    </row>
    <row r="30" spans="1:17" s="122" customFormat="1" ht="21" customHeight="1">
      <c r="A30" s="121">
        <f>'Rooster '!A66</f>
        <v>25</v>
      </c>
      <c r="B30" s="294" t="str">
        <f>'Rooster '!B66</f>
        <v>Peet Graafland</v>
      </c>
      <c r="C30" s="295"/>
      <c r="D30" s="296">
        <f>'Rooster '!AZ95</f>
        <v>36</v>
      </c>
      <c r="E30" s="297">
        <f>'Rooster '!C67</f>
        <v>0.32600000000000001</v>
      </c>
      <c r="F30" s="296">
        <f>'Rooster '!B67</f>
        <v>17</v>
      </c>
      <c r="G30" s="53">
        <v>17</v>
      </c>
      <c r="H30" s="302">
        <v>0.88</v>
      </c>
      <c r="I30" s="303">
        <v>45</v>
      </c>
      <c r="J30" s="114"/>
      <c r="L30" s="114"/>
      <c r="M30" s="124"/>
      <c r="N30" s="114"/>
      <c r="O30" s="114"/>
      <c r="P30" s="114"/>
      <c r="Q30" s="114"/>
    </row>
    <row r="31" spans="1:17" s="124" customFormat="1" ht="21" customHeight="1">
      <c r="A31" s="121">
        <f>'Rooster '!A68</f>
        <v>26</v>
      </c>
      <c r="B31" s="298" t="str">
        <f>'Rooster '!B68</f>
        <v xml:space="preserve">Peet Hagman </v>
      </c>
      <c r="C31" s="299"/>
      <c r="D31" s="300">
        <f>'Rooster '!BB95</f>
        <v>36</v>
      </c>
      <c r="E31" s="301">
        <f>'Rooster '!C69</f>
        <v>0.152</v>
      </c>
      <c r="F31" s="300">
        <f>'Rooster '!B69</f>
        <v>10</v>
      </c>
      <c r="G31" s="53">
        <v>10</v>
      </c>
      <c r="H31" s="306">
        <v>0.92</v>
      </c>
      <c r="I31" s="305">
        <v>47</v>
      </c>
      <c r="J31" s="114"/>
      <c r="L31" s="114"/>
      <c r="N31" s="114"/>
      <c r="O31" s="114"/>
      <c r="P31" s="114"/>
      <c r="Q31" s="114"/>
    </row>
    <row r="32" spans="1:17" s="124" customFormat="1" ht="21" customHeight="1">
      <c r="A32" s="121">
        <f>'Rooster '!A70</f>
        <v>27</v>
      </c>
      <c r="B32" s="294" t="str">
        <f>'Rooster '!B70</f>
        <v>Peet Kosterman</v>
      </c>
      <c r="C32" s="295"/>
      <c r="D32" s="296">
        <f>'Rooster '!BD95</f>
        <v>36</v>
      </c>
      <c r="E32" s="297">
        <f>'Rooster '!C71</f>
        <v>0.95499999999999996</v>
      </c>
      <c r="F32" s="296">
        <f>'Rooster '!B71</f>
        <v>47</v>
      </c>
      <c r="G32" s="53">
        <f>'Rooster '!BD124</f>
        <v>47</v>
      </c>
      <c r="H32" s="122"/>
      <c r="I32" s="115"/>
      <c r="J32" s="114"/>
      <c r="L32" s="114"/>
      <c r="N32" s="114"/>
      <c r="O32" s="114"/>
      <c r="P32" s="114"/>
      <c r="Q32" s="114"/>
    </row>
    <row r="33" spans="1:17" s="122" customFormat="1" ht="21" customHeight="1">
      <c r="A33" s="121">
        <f>'Rooster '!A72</f>
        <v>28</v>
      </c>
      <c r="B33" s="298" t="str">
        <f>'Rooster '!B72</f>
        <v>Peet Mannetje</v>
      </c>
      <c r="C33" s="299"/>
      <c r="D33" s="300">
        <f>'Rooster '!BF95</f>
        <v>0</v>
      </c>
      <c r="E33" s="301">
        <f>'Rooster '!C73</f>
        <v>0.245</v>
      </c>
      <c r="F33" s="300">
        <f>'Rooster '!B73</f>
        <v>14</v>
      </c>
      <c r="G33" s="53"/>
      <c r="I33" s="115"/>
      <c r="J33" s="114"/>
      <c r="L33" s="114"/>
      <c r="M33" s="124"/>
      <c r="N33" s="114"/>
      <c r="O33" s="114"/>
      <c r="P33" s="114"/>
      <c r="Q33" s="114"/>
    </row>
    <row r="34" spans="1:17" s="122" customFormat="1" ht="21" customHeight="1">
      <c r="A34" s="121">
        <f>'Rooster '!A74</f>
        <v>29</v>
      </c>
      <c r="B34" s="294" t="str">
        <f>'Rooster '!B74</f>
        <v xml:space="preserve">Piet v/d Hoeven </v>
      </c>
      <c r="C34" s="295"/>
      <c r="D34" s="296">
        <f>'Rooster '!BH95</f>
        <v>36</v>
      </c>
      <c r="E34" s="297">
        <f>'Rooster '!C75</f>
        <v>0.24299999999999999</v>
      </c>
      <c r="F34" s="296">
        <f>'Rooster '!B75</f>
        <v>14</v>
      </c>
      <c r="G34" s="53">
        <v>15</v>
      </c>
      <c r="I34" s="115"/>
      <c r="J34" s="124"/>
      <c r="L34" s="114"/>
      <c r="M34" s="124"/>
      <c r="N34" s="114"/>
      <c r="O34" s="114"/>
      <c r="P34" s="114"/>
      <c r="Q34" s="114"/>
    </row>
    <row r="35" spans="1:17" s="122" customFormat="1" ht="21" customHeight="1">
      <c r="A35" s="121">
        <f>'Rooster '!A76</f>
        <v>30</v>
      </c>
      <c r="B35" s="298" t="str">
        <f>'Rooster '!B76</f>
        <v>Pleun vd Vliet</v>
      </c>
      <c r="C35" s="299"/>
      <c r="D35" s="300">
        <f>'Rooster '!BJ95</f>
        <v>36</v>
      </c>
      <c r="E35" s="301">
        <f>'Rooster '!C77</f>
        <v>0.33</v>
      </c>
      <c r="F35" s="300">
        <f>'Rooster '!B77</f>
        <v>17</v>
      </c>
      <c r="G35" s="53">
        <v>17</v>
      </c>
      <c r="H35" s="139" t="s">
        <v>36</v>
      </c>
      <c r="I35" s="115"/>
      <c r="J35" s="114"/>
      <c r="L35" s="114"/>
      <c r="M35" s="124"/>
      <c r="N35" s="114"/>
      <c r="O35" s="114"/>
      <c r="P35" s="114"/>
      <c r="Q35" s="114"/>
    </row>
    <row r="36" spans="1:17" s="122" customFormat="1" ht="21" customHeight="1">
      <c r="A36" s="121">
        <f>'Rooster '!A78</f>
        <v>31</v>
      </c>
      <c r="B36" s="294" t="str">
        <f>'Rooster '!B78</f>
        <v>Rene den Os</v>
      </c>
      <c r="C36" s="295"/>
      <c r="D36" s="296">
        <f>'Rooster '!BL95</f>
        <v>36</v>
      </c>
      <c r="E36" s="297">
        <f>'Rooster '!C79</f>
        <v>0.55000000000000004</v>
      </c>
      <c r="F36" s="296">
        <f>'Rooster '!B79</f>
        <v>27</v>
      </c>
      <c r="G36" s="53">
        <v>27</v>
      </c>
      <c r="I36" s="115"/>
      <c r="J36" s="114"/>
      <c r="L36" s="114"/>
      <c r="M36" s="124"/>
      <c r="N36" s="114"/>
      <c r="O36" s="114"/>
      <c r="P36" s="114"/>
      <c r="Q36" s="114"/>
    </row>
    <row r="37" spans="1:17" s="122" customFormat="1" ht="21" customHeight="1">
      <c r="A37" s="121">
        <f>'Rooster '!A80</f>
        <v>32</v>
      </c>
      <c r="B37" s="298" t="str">
        <f>'Rooster '!B80</f>
        <v>Richard Venema</v>
      </c>
      <c r="C37" s="299"/>
      <c r="D37" s="300">
        <f>'Rooster '!BN95</f>
        <v>36</v>
      </c>
      <c r="E37" s="301">
        <f>'Rooster '!C81</f>
        <v>0.93899999999999995</v>
      </c>
      <c r="F37" s="300">
        <f>'Rooster '!B81</f>
        <v>47</v>
      </c>
      <c r="G37" s="53">
        <v>47</v>
      </c>
      <c r="I37" s="115"/>
      <c r="J37" s="114"/>
      <c r="K37" s="124"/>
      <c r="L37" s="114"/>
      <c r="M37" s="124"/>
      <c r="N37" s="114"/>
      <c r="O37" s="114"/>
      <c r="P37" s="114"/>
      <c r="Q37" s="114"/>
    </row>
    <row r="38" spans="1:17" s="122" customFormat="1" ht="21" customHeight="1">
      <c r="A38" s="121">
        <f>'Rooster '!A82</f>
        <v>33</v>
      </c>
      <c r="B38" s="294" t="str">
        <f>'Rooster '!B82</f>
        <v>Ronald de Vreede</v>
      </c>
      <c r="C38" s="295"/>
      <c r="D38" s="296">
        <f>'Rooster '!BP95</f>
        <v>36</v>
      </c>
      <c r="E38" s="297">
        <f>'Rooster '!C83</f>
        <v>0.38600000000000001</v>
      </c>
      <c r="F38" s="296">
        <f>'Rooster '!B83</f>
        <v>20</v>
      </c>
      <c r="G38" s="53">
        <v>19</v>
      </c>
      <c r="I38" s="115"/>
      <c r="J38" s="114"/>
      <c r="K38" s="124"/>
      <c r="M38" s="136"/>
      <c r="N38" s="137"/>
      <c r="O38" s="136"/>
      <c r="P38" s="114"/>
      <c r="Q38" s="114"/>
    </row>
    <row r="39" spans="1:17" s="122" customFormat="1" ht="21" customHeight="1">
      <c r="A39" s="121">
        <f>'Rooster '!A84</f>
        <v>34</v>
      </c>
      <c r="B39" s="298" t="str">
        <f>'Rooster '!B84</f>
        <v>Ted Boomkens</v>
      </c>
      <c r="C39" s="299"/>
      <c r="D39" s="300">
        <f>'Rooster '!BR95</f>
        <v>36</v>
      </c>
      <c r="E39" s="301">
        <f>'Rooster '!C85</f>
        <v>0.26</v>
      </c>
      <c r="F39" s="300">
        <f>'Rooster '!B85</f>
        <v>15</v>
      </c>
      <c r="G39" s="53">
        <v>15</v>
      </c>
      <c r="I39" s="115"/>
      <c r="J39" s="114"/>
      <c r="L39" s="114"/>
      <c r="M39" s="124"/>
      <c r="N39" s="114"/>
      <c r="O39" s="114"/>
      <c r="P39" s="114"/>
      <c r="Q39" s="114"/>
    </row>
    <row r="40" spans="1:17" s="122" customFormat="1" ht="21" customHeight="1">
      <c r="A40" s="121">
        <f>'Rooster '!A86</f>
        <v>35</v>
      </c>
      <c r="B40" s="294" t="str">
        <f>'Rooster '!B86</f>
        <v>Theo vd Weide</v>
      </c>
      <c r="C40" s="295"/>
      <c r="D40" s="296">
        <f>'Rooster '!BT95</f>
        <v>36</v>
      </c>
      <c r="E40" s="297">
        <f>'Rooster '!C87</f>
        <v>0.19600000000000001</v>
      </c>
      <c r="F40" s="296">
        <f>'Rooster '!B87</f>
        <v>10</v>
      </c>
      <c r="G40" s="53">
        <v>10</v>
      </c>
      <c r="I40" s="115"/>
      <c r="J40" s="114"/>
      <c r="L40" s="114"/>
      <c r="M40" s="124"/>
      <c r="N40" s="114"/>
      <c r="O40" s="114"/>
      <c r="P40" s="114"/>
      <c r="Q40" s="114"/>
    </row>
    <row r="41" spans="1:17" s="122" customFormat="1" ht="21" customHeight="1">
      <c r="A41" s="121">
        <f>'Rooster '!A88</f>
        <v>36</v>
      </c>
      <c r="B41" s="298" t="str">
        <f>'Rooster '!B88</f>
        <v>Thijs van Oosten</v>
      </c>
      <c r="C41" s="299"/>
      <c r="D41" s="300">
        <f>'Rooster '!BV95</f>
        <v>36</v>
      </c>
      <c r="E41" s="301">
        <f>'Rooster '!C89</f>
        <v>0.16300000000000001</v>
      </c>
      <c r="F41" s="300">
        <f>'Rooster '!B89</f>
        <v>10</v>
      </c>
      <c r="G41" s="53">
        <v>10</v>
      </c>
      <c r="I41" s="115"/>
      <c r="J41" s="114"/>
      <c r="L41" s="114"/>
      <c r="M41" s="124"/>
      <c r="N41" s="114"/>
      <c r="O41" s="114"/>
      <c r="P41" s="114"/>
      <c r="Q41" s="114"/>
    </row>
    <row r="42" spans="1:17" s="122" customFormat="1" ht="21" customHeight="1">
      <c r="A42" s="121">
        <f>'Rooster '!A90</f>
        <v>37</v>
      </c>
      <c r="B42" s="294" t="str">
        <f>'Rooster '!B90</f>
        <v>Wim Berkien</v>
      </c>
      <c r="C42" s="295"/>
      <c r="D42" s="296">
        <f>'Rooster '!BX95</f>
        <v>36</v>
      </c>
      <c r="E42" s="297">
        <f>'Rooster '!C91</f>
        <v>0.26900000000000002</v>
      </c>
      <c r="F42" s="296">
        <f>'Rooster '!B91</f>
        <v>15</v>
      </c>
      <c r="G42" s="53">
        <v>16</v>
      </c>
      <c r="I42" s="115"/>
      <c r="J42" s="114"/>
      <c r="L42" s="114"/>
      <c r="M42" s="124"/>
      <c r="N42" s="114"/>
      <c r="O42" s="114"/>
      <c r="P42" s="114"/>
      <c r="Q42" s="114"/>
    </row>
    <row r="43" spans="1:17" s="122" customFormat="1" ht="21" customHeight="1">
      <c r="A43" s="121">
        <f>'Rooster '!A92</f>
        <v>38</v>
      </c>
      <c r="B43" s="298" t="str">
        <f>'Rooster '!B92</f>
        <v>Wout v Luik</v>
      </c>
      <c r="C43" s="299"/>
      <c r="D43" s="300">
        <f>'Rooster '!BZ95</f>
        <v>36</v>
      </c>
      <c r="E43" s="301">
        <f>'Rooster '!C93</f>
        <v>0.41699999999999998</v>
      </c>
      <c r="F43" s="300">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248</v>
      </c>
    </row>
    <row r="66" spans="2:3" ht="17.5">
      <c r="B66" s="130"/>
      <c r="C66" s="332" t="s">
        <v>249</v>
      </c>
    </row>
    <row r="67" spans="2:3" ht="17.5">
      <c r="B67" s="130" t="s">
        <v>250</v>
      </c>
    </row>
    <row r="68" spans="2:3" ht="17.5">
      <c r="B68" s="130"/>
      <c r="C68" s="332" t="s">
        <v>251</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1</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
      </c>
      <c r="E3" s="79" t="str">
        <f>NogTeSpelen!M9</f>
        <v/>
      </c>
    </row>
    <row r="4" spans="1:41" ht="25" customHeight="1">
      <c r="A4" s="78" t="str">
        <f>NogTeSpelen!N9</f>
        <v/>
      </c>
      <c r="B4" s="67" t="str">
        <f>NogTeSpelen!O9</f>
        <v/>
      </c>
      <c r="C4" s="67" t="str">
        <f>NogTeSpelen!P9</f>
        <v/>
      </c>
      <c r="D4" s="67" t="str">
        <f>NogTeSpelen!Q9</f>
        <v/>
      </c>
      <c r="E4" s="79" t="str">
        <f>NogTeSpelen!R9</f>
        <v/>
      </c>
    </row>
    <row r="5" spans="1:41" s="68" customFormat="1" ht="25" customHeight="1">
      <c r="A5" s="78" t="str">
        <f>NogTeSpelen!S9</f>
        <v/>
      </c>
      <c r="B5" s="67" t="str">
        <f>NogTeSpelen!T9</f>
        <v/>
      </c>
      <c r="C5" s="67" t="str">
        <f>NogTeSpelen!U9</f>
        <v/>
      </c>
      <c r="D5" s="67" t="str">
        <f>NogTeSpelen!V9</f>
        <v/>
      </c>
      <c r="E5" s="79" t="str">
        <f>NogTeSpelen!W9</f>
        <v/>
      </c>
      <c r="Z5" s="66"/>
      <c r="AA5" s="66"/>
      <c r="AB5" s="66"/>
      <c r="AC5" s="66"/>
      <c r="AD5" s="66"/>
      <c r="AO5" s="66"/>
    </row>
    <row r="6" spans="1:41" ht="25" customHeight="1">
      <c r="A6" s="78" t="str">
        <f>NogTeSpelen!X9</f>
        <v/>
      </c>
      <c r="B6" s="101"/>
      <c r="C6" s="101"/>
      <c r="D6" s="67" t="str">
        <f>NogTeSpelen!Y9</f>
        <v/>
      </c>
      <c r="E6" s="79" t="str">
        <f>NogTeSpelen!Z9</f>
        <v/>
      </c>
    </row>
    <row r="7" spans="1:41" ht="25" customHeight="1">
      <c r="A7" s="78" t="str">
        <f>NogTeSpelen!AA9</f>
        <v/>
      </c>
      <c r="B7" s="67" t="str">
        <f>NogTeSpelen!AB9</f>
        <v/>
      </c>
      <c r="C7" s="67" t="str">
        <f>NogTeSpelen!AC9</f>
        <v/>
      </c>
      <c r="D7" s="67" t="str">
        <f>NogTeSpelen!AD9</f>
        <v/>
      </c>
      <c r="E7" s="79" t="str">
        <f>NogTeSpelen!AE9</f>
        <v>peet m</v>
      </c>
    </row>
    <row r="8" spans="1:41" ht="25" customHeight="1">
      <c r="A8" s="78" t="str">
        <f>NogTeSpelen!AF9</f>
        <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
      </c>
      <c r="D9" s="81" t="str">
        <f>NogTeSpelen!AN9</f>
        <v/>
      </c>
      <c r="E9" s="82" t="str">
        <f>NogTeSpelen!AO9</f>
        <v/>
      </c>
    </row>
    <row r="11" spans="1:41" s="72" customFormat="1" ht="25" customHeight="1" thickBot="1">
      <c r="A11" s="74" t="str">
        <f>A1</f>
        <v>Arthur</v>
      </c>
      <c r="B11" s="92">
        <f>Gespeeld!AQ9</f>
        <v>36</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ed</v>
      </c>
      <c r="E13" s="87" t="str">
        <f>Gespeeld!M9</f>
        <v>frans</v>
      </c>
    </row>
    <row r="14" spans="1:41" ht="25" customHeight="1">
      <c r="A14" s="86" t="str">
        <f>Gespeeld!N9</f>
        <v>ger d</v>
      </c>
      <c r="B14" s="69" t="str">
        <f>Gespeeld!O9</f>
        <v>ger v</v>
      </c>
      <c r="C14" s="69" t="str">
        <f>Gespeeld!P9</f>
        <v>harold</v>
      </c>
      <c r="D14" s="69" t="str">
        <f>Gespeeld!Q9</f>
        <v>jaap</v>
      </c>
      <c r="E14" s="87" t="str">
        <f>Gespeeld!R9</f>
        <v>joop</v>
      </c>
    </row>
    <row r="15" spans="1:41" ht="25" customHeight="1">
      <c r="A15" s="86" t="str">
        <f>Gespeeld!S9</f>
        <v>jos</v>
      </c>
      <c r="B15" s="69" t="str">
        <f>Gespeeld!T9</f>
        <v>mars bo</v>
      </c>
      <c r="C15" s="69" t="str">
        <f>Gespeeld!U9</f>
        <v>mars bu</v>
      </c>
      <c r="D15" s="69" t="str">
        <f>Gespeeld!V9</f>
        <v>mars ma</v>
      </c>
      <c r="E15" s="87" t="str">
        <f>Gespeeld!W9</f>
        <v>mars os</v>
      </c>
    </row>
    <row r="16" spans="1:41" ht="25" customHeight="1">
      <c r="A16" s="86" t="str">
        <f>Gespeeld!X9</f>
        <v>marco</v>
      </c>
      <c r="B16" s="333"/>
      <c r="C16" s="333"/>
      <c r="D16" s="69" t="str">
        <f>Gespeeld!Y9</f>
        <v>micha</v>
      </c>
      <c r="E16" s="87" t="str">
        <f>Gespeeld!Z9</f>
        <v>mo</v>
      </c>
    </row>
    <row r="17" spans="1:5" ht="25" customHeight="1">
      <c r="A17" s="86" t="str">
        <f>Gespeeld!AA9</f>
        <v>paul</v>
      </c>
      <c r="B17" s="69" t="str">
        <f>Gespeeld!AB9</f>
        <v>peet g</v>
      </c>
      <c r="C17" s="69" t="str">
        <f>Gespeeld!AC9</f>
        <v>peet h</v>
      </c>
      <c r="D17" s="69" t="str">
        <f>Gespeeld!AD9</f>
        <v>peet k</v>
      </c>
      <c r="E17" s="87" t="str">
        <f>Gespeeld!AE9</f>
        <v/>
      </c>
    </row>
    <row r="18" spans="1:5" ht="25" customHeight="1">
      <c r="A18" s="86" t="str">
        <f>Gespeeld!AF9</f>
        <v>piet</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1</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
      </c>
      <c r="B3" s="67" t="str">
        <f>NogTeSpelen!J10</f>
        <v/>
      </c>
      <c r="C3" s="67" t="str">
        <f>NogTeSpelen!K10</f>
        <v/>
      </c>
      <c r="D3" s="67" t="str">
        <f>NogTeSpelen!L10</f>
        <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peet m</v>
      </c>
    </row>
    <row r="8" spans="1:41" ht="25" customHeight="1">
      <c r="A8" s="78" t="str">
        <f>NogTeSpelen!AF10</f>
        <v/>
      </c>
      <c r="B8" s="67" t="str">
        <f>NogTeSpelen!AG10</f>
        <v/>
      </c>
      <c r="C8" s="67" t="str">
        <f>NogTeSpelen!AH10</f>
        <v/>
      </c>
      <c r="D8" s="67" t="str">
        <f>NogTeSpelen!AI10</f>
        <v/>
      </c>
      <c r="E8" s="79" t="str">
        <f>NogTeSpelen!AJ10</f>
        <v/>
      </c>
    </row>
    <row r="9" spans="1:41" ht="25" customHeight="1" thickBot="1">
      <c r="A9" s="80" t="str">
        <f>NogTeSpelen!AK10</f>
        <v/>
      </c>
      <c r="B9" s="81" t="str">
        <f>NogTeSpelen!AL10</f>
        <v/>
      </c>
      <c r="C9" s="81" t="str">
        <f>NogTeSpelen!AM10</f>
        <v/>
      </c>
      <c r="D9" s="81" t="str">
        <f>NogTeSpelen!AN10</f>
        <v/>
      </c>
      <c r="E9" s="82" t="str">
        <f>NogTeSpelen!AO10</f>
        <v/>
      </c>
    </row>
    <row r="11" spans="1:41" s="72" customFormat="1" ht="25" customHeight="1" thickBot="1">
      <c r="A11" s="74" t="str">
        <f>A1</f>
        <v>Berry</v>
      </c>
      <c r="B11" s="92">
        <f>Gespeeld!AQ10</f>
        <v>36</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chris</v>
      </c>
      <c r="B13" s="69" t="str">
        <f>Gespeeld!J10</f>
        <v>cock</v>
      </c>
      <c r="C13" s="69" t="str">
        <f>Gespeeld!K10</f>
        <v>cor</v>
      </c>
      <c r="D13" s="69" t="str">
        <f>Gespeeld!L10</f>
        <v>ed</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33"/>
      <c r="C16" s="333"/>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
      </c>
    </row>
    <row r="18" spans="1:5" ht="25" customHeight="1">
      <c r="A18" s="86" t="str">
        <f>Gespeeld!AF10</f>
        <v>piet</v>
      </c>
      <c r="B18" s="69" t="str">
        <f>Gespeeld!AG10</f>
        <v>pleun</v>
      </c>
      <c r="C18" s="69" t="str">
        <f>Gespeeld!AH10</f>
        <v>rene</v>
      </c>
      <c r="D18" s="69" t="str">
        <f>Gespeeld!AI10</f>
        <v>richard</v>
      </c>
      <c r="E18" s="87" t="str">
        <f>Gespeeld!AJ10</f>
        <v>ronald</v>
      </c>
    </row>
    <row r="19" spans="1:5" ht="25" customHeight="1" thickBot="1">
      <c r="A19" s="88" t="str">
        <f>Gespeeld!AK10</f>
        <v>ted</v>
      </c>
      <c r="B19" s="89" t="str">
        <f>Gespeeld!AL10</f>
        <v>theo</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1</v>
      </c>
      <c r="C1" s="70" t="s">
        <v>217</v>
      </c>
      <c r="D1" s="70"/>
      <c r="E1" s="70"/>
    </row>
    <row r="2" spans="1:41" s="68" customFormat="1" ht="25" customHeight="1">
      <c r="A2" s="75" t="str">
        <f>NogTeSpelen!D11</f>
        <v/>
      </c>
      <c r="B2" s="76" t="str">
        <f>NogTeSpelen!E11</f>
        <v/>
      </c>
      <c r="C2" s="76" t="str">
        <f>NogTeSpelen!F11</f>
        <v/>
      </c>
      <c r="D2" s="76" t="str">
        <f>NogTeSpelen!G11</f>
        <v/>
      </c>
      <c r="E2" s="77" t="str">
        <f>NogTeSpelen!H11</f>
        <v/>
      </c>
      <c r="AO2" s="66"/>
    </row>
    <row r="3" spans="1:41" ht="25" customHeight="1">
      <c r="A3" s="104">
        <f>NogTeSpelen!I11</f>
        <v>0</v>
      </c>
      <c r="B3" s="67" t="str">
        <f>NogTeSpelen!J11</f>
        <v/>
      </c>
      <c r="C3" s="67" t="str">
        <f>NogTeSpelen!K11</f>
        <v/>
      </c>
      <c r="D3" s="67" t="str">
        <f>NogTeSpelen!L11</f>
        <v/>
      </c>
      <c r="E3" s="79" t="str">
        <f>NogTeSpelen!M11</f>
        <v/>
      </c>
    </row>
    <row r="4" spans="1:41" ht="25" customHeight="1">
      <c r="A4" s="78" t="str">
        <f>NogTeSpelen!N11</f>
        <v/>
      </c>
      <c r="B4" s="67" t="str">
        <f>NogTeSpelen!O11</f>
        <v/>
      </c>
      <c r="C4" s="67" t="str">
        <f>NogTeSpelen!P11</f>
        <v/>
      </c>
      <c r="D4" s="67" t="str">
        <f>NogTeSpelen!Q11</f>
        <v/>
      </c>
      <c r="E4" s="79" t="str">
        <f>NogTeSpelen!R11</f>
        <v/>
      </c>
    </row>
    <row r="5" spans="1:41" s="68" customFormat="1" ht="25" customHeight="1">
      <c r="A5" s="78" t="str">
        <f>NogTeSpelen!S11</f>
        <v/>
      </c>
      <c r="B5" s="67" t="str">
        <f>NogTeSpelen!T11</f>
        <v/>
      </c>
      <c r="C5" s="67" t="str">
        <f>NogTeSpelen!U11</f>
        <v/>
      </c>
      <c r="D5" s="67" t="str">
        <f>NogTeSpelen!V11</f>
        <v/>
      </c>
      <c r="E5" s="79" t="str">
        <f>NogTeSpelen!W11</f>
        <v/>
      </c>
      <c r="Z5" s="66"/>
      <c r="AA5" s="66"/>
      <c r="AB5" s="66"/>
      <c r="AC5" s="66"/>
      <c r="AD5" s="66"/>
      <c r="AO5" s="66"/>
    </row>
    <row r="6" spans="1:41" ht="25" customHeight="1">
      <c r="A6" s="78" t="str">
        <f>NogTeSpelen!X11</f>
        <v/>
      </c>
      <c r="B6" s="101"/>
      <c r="C6" s="101"/>
      <c r="D6" s="67" t="str">
        <f>NogTeSpelen!Y11</f>
        <v/>
      </c>
      <c r="E6" s="79" t="str">
        <f>NogTeSpelen!Z11</f>
        <v/>
      </c>
    </row>
    <row r="7" spans="1:41" ht="25" customHeight="1">
      <c r="A7" s="78" t="str">
        <f>NogTeSpelen!AA11</f>
        <v/>
      </c>
      <c r="B7" s="67" t="str">
        <f>NogTeSpelen!AB11</f>
        <v/>
      </c>
      <c r="C7" s="67" t="str">
        <f>NogTeSpelen!AC11</f>
        <v/>
      </c>
      <c r="D7" s="67" t="str">
        <f>NogTeSpelen!AD11</f>
        <v/>
      </c>
      <c r="E7" s="79" t="str">
        <f>NogTeSpelen!AE11</f>
        <v>peet m</v>
      </c>
    </row>
    <row r="8" spans="1:41" ht="25" customHeight="1">
      <c r="A8" s="78" t="str">
        <f>NogTeSpelen!AF11</f>
        <v/>
      </c>
      <c r="B8" s="67" t="str">
        <f>NogTeSpelen!AG11</f>
        <v/>
      </c>
      <c r="C8" s="67" t="str">
        <f>NogTeSpelen!AH11</f>
        <v/>
      </c>
      <c r="D8" s="67" t="str">
        <f>NogTeSpelen!AI11</f>
        <v/>
      </c>
      <c r="E8" s="79" t="str">
        <f>NogTeSpelen!AJ11</f>
        <v/>
      </c>
    </row>
    <row r="9" spans="1:41" ht="25" customHeight="1" thickBot="1">
      <c r="A9" s="80" t="str">
        <f>NogTeSpelen!AK11</f>
        <v/>
      </c>
      <c r="B9" s="81" t="str">
        <f>NogTeSpelen!AL11</f>
        <v/>
      </c>
      <c r="C9" s="81" t="str">
        <f>NogTeSpelen!AM11</f>
        <v/>
      </c>
      <c r="D9" s="81" t="str">
        <f>NogTeSpelen!AN11</f>
        <v/>
      </c>
      <c r="E9" s="82" t="str">
        <f>NogTeSpelen!AO11</f>
        <v/>
      </c>
    </row>
    <row r="11" spans="1:41" s="72" customFormat="1" ht="25" customHeight="1" thickBot="1">
      <c r="A11" s="74" t="str">
        <f>A1</f>
        <v>Chris</v>
      </c>
      <c r="B11" s="92">
        <f>Gespeeld!AQ11</f>
        <v>36</v>
      </c>
      <c r="C11" s="73" t="s">
        <v>218</v>
      </c>
      <c r="D11" s="73"/>
      <c r="E11" s="73"/>
      <c r="AO11" s="66"/>
    </row>
    <row r="12" spans="1:41" ht="25" customHeight="1">
      <c r="A12" s="83" t="str">
        <f>Gespeeld!D11</f>
        <v>alex r</v>
      </c>
      <c r="B12" s="84" t="str">
        <f>Gespeeld!E11</f>
        <v>alex s</v>
      </c>
      <c r="C12" s="84" t="str">
        <f>Gespeeld!F11</f>
        <v>appie</v>
      </c>
      <c r="D12" s="84" t="str">
        <f>Gespeeld!G11</f>
        <v>arthur</v>
      </c>
      <c r="E12" s="85" t="str">
        <f>Gespeeld!H11</f>
        <v>berry</v>
      </c>
    </row>
    <row r="13" spans="1:41" ht="25" customHeight="1">
      <c r="A13" s="103">
        <f>Gespeeld!I11</f>
        <v>0</v>
      </c>
      <c r="B13" s="69" t="str">
        <f>Gespeeld!J11</f>
        <v>cock</v>
      </c>
      <c r="C13" s="69" t="str">
        <f>Gespeeld!K11</f>
        <v>cor</v>
      </c>
      <c r="D13" s="69" t="str">
        <f>Gespeeld!L11</f>
        <v>ed</v>
      </c>
      <c r="E13" s="87" t="str">
        <f>Gespeeld!M11</f>
        <v>frans</v>
      </c>
    </row>
    <row r="14" spans="1:41" ht="25" customHeight="1">
      <c r="A14" s="86" t="str">
        <f>Gespeeld!N11</f>
        <v>ger d</v>
      </c>
      <c r="B14" s="69" t="str">
        <f>Gespeeld!O11</f>
        <v>ger v</v>
      </c>
      <c r="C14" s="69" t="str">
        <f>Gespeeld!P11</f>
        <v>harold</v>
      </c>
      <c r="D14" s="69" t="str">
        <f>Gespeeld!Q11</f>
        <v>jaap</v>
      </c>
      <c r="E14" s="87" t="str">
        <f>Gespeeld!R11</f>
        <v>joop</v>
      </c>
    </row>
    <row r="15" spans="1:41" ht="25" customHeight="1">
      <c r="A15" s="86" t="str">
        <f>Gespeeld!S11</f>
        <v>jos</v>
      </c>
      <c r="B15" s="69" t="str">
        <f>Gespeeld!T11</f>
        <v>mars bo</v>
      </c>
      <c r="C15" s="69" t="str">
        <f>Gespeeld!U11</f>
        <v>mars bu</v>
      </c>
      <c r="D15" s="69" t="str">
        <f>Gespeeld!V11</f>
        <v>mars ma</v>
      </c>
      <c r="E15" s="87" t="str">
        <f>Gespeeld!W11</f>
        <v>mars os</v>
      </c>
    </row>
    <row r="16" spans="1:41" ht="25" customHeight="1">
      <c r="A16" s="86" t="str">
        <f>Gespeeld!X11</f>
        <v>marco</v>
      </c>
      <c r="B16" s="333"/>
      <c r="C16" s="333"/>
      <c r="D16" s="69" t="str">
        <f>Gespeeld!Y11</f>
        <v>micha</v>
      </c>
      <c r="E16" s="87" t="str">
        <f>Gespeeld!Z11</f>
        <v>mo</v>
      </c>
    </row>
    <row r="17" spans="1:5" ht="25" customHeight="1">
      <c r="A17" s="86" t="str">
        <f>Gespeeld!AA11</f>
        <v>paul</v>
      </c>
      <c r="B17" s="69" t="str">
        <f>Gespeeld!AB11</f>
        <v>peet g</v>
      </c>
      <c r="C17" s="69" t="str">
        <f>Gespeeld!AC11</f>
        <v>peet h</v>
      </c>
      <c r="D17" s="69" t="str">
        <f>Gespeeld!AD11</f>
        <v>peet k</v>
      </c>
      <c r="E17" s="87" t="str">
        <f>Gespeeld!AE11</f>
        <v/>
      </c>
    </row>
    <row r="18" spans="1:5" ht="25" customHeight="1">
      <c r="A18" s="86" t="str">
        <f>Gespeeld!AF11</f>
        <v>piet</v>
      </c>
      <c r="B18" s="69" t="str">
        <f>Gespeeld!AG11</f>
        <v>pleun</v>
      </c>
      <c r="C18" s="69" t="str">
        <f>Gespeeld!AH11</f>
        <v>rene</v>
      </c>
      <c r="D18" s="69" t="str">
        <f>Gespeeld!AI11</f>
        <v>richard</v>
      </c>
      <c r="E18" s="87" t="str">
        <f>Gespeeld!AJ11</f>
        <v>ronald</v>
      </c>
    </row>
    <row r="19" spans="1:5" ht="25" customHeight="1" thickBot="1">
      <c r="A19" s="88" t="str">
        <f>Gespeeld!AK11</f>
        <v>ted</v>
      </c>
      <c r="B19" s="89" t="str">
        <f>Gespeeld!AL11</f>
        <v>theo</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1</v>
      </c>
      <c r="C1" s="70" t="s">
        <v>217</v>
      </c>
      <c r="D1" s="70"/>
      <c r="E1" s="70"/>
    </row>
    <row r="2" spans="1:41" s="68" customFormat="1" ht="25" customHeight="1">
      <c r="A2" s="75" t="str">
        <f>NogTeSpelen!D12</f>
        <v/>
      </c>
      <c r="B2" s="76" t="str">
        <f>NogTeSpelen!E12</f>
        <v/>
      </c>
      <c r="C2" s="76" t="str">
        <f>NogTeSpelen!F12</f>
        <v/>
      </c>
      <c r="D2" s="76" t="str">
        <f>NogTeSpelen!G12</f>
        <v/>
      </c>
      <c r="E2" s="77" t="str">
        <f>NogTeSpelen!H12</f>
        <v/>
      </c>
      <c r="AO2" s="66"/>
    </row>
    <row r="3" spans="1:41" ht="25" customHeight="1">
      <c r="A3" s="78" t="str">
        <f>NogTeSpelen!I12</f>
        <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peet m</v>
      </c>
    </row>
    <row r="8" spans="1:41" ht="25" customHeight="1">
      <c r="A8" s="78" t="str">
        <f>NogTeSpelen!AF12</f>
        <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36</v>
      </c>
      <c r="C11" s="73" t="s">
        <v>218</v>
      </c>
      <c r="D11" s="73"/>
      <c r="E11" s="73"/>
      <c r="AO11" s="66"/>
    </row>
    <row r="12" spans="1:41" ht="25" customHeight="1">
      <c r="A12" s="83" t="str">
        <f>Gespeeld!D12</f>
        <v>alex r</v>
      </c>
      <c r="B12" s="84" t="str">
        <f>Gespeeld!E12</f>
        <v>alex s</v>
      </c>
      <c r="C12" s="84" t="str">
        <f>Gespeeld!F12</f>
        <v>appie</v>
      </c>
      <c r="D12" s="84" t="str">
        <f>Gespeeld!G12</f>
        <v>arthur</v>
      </c>
      <c r="E12" s="85" t="str">
        <f>Gespeeld!H12</f>
        <v>berry</v>
      </c>
    </row>
    <row r="13" spans="1:41" ht="25" customHeight="1">
      <c r="A13" s="86" t="str">
        <f>Gespeeld!I12</f>
        <v>chris</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33"/>
      <c r="C16" s="333"/>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
      </c>
    </row>
    <row r="18" spans="1:5" ht="25" customHeight="1">
      <c r="A18" s="86" t="str">
        <f>Gespeeld!AF12</f>
        <v>piet</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1</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
      </c>
      <c r="Z5" s="66"/>
      <c r="AA5" s="66"/>
      <c r="AB5" s="66"/>
      <c r="AC5" s="66"/>
      <c r="AD5" s="66"/>
      <c r="AO5" s="66"/>
    </row>
    <row r="6" spans="1:41" ht="25" customHeight="1">
      <c r="A6" s="78" t="str">
        <f>NogTeSpelen!X13</f>
        <v/>
      </c>
      <c r="B6" s="101"/>
      <c r="C6" s="101"/>
      <c r="D6" s="67" t="str">
        <f>NogTeSpelen!Y13</f>
        <v/>
      </c>
      <c r="E6" s="79" t="str">
        <f>NogTeSpelen!Z13</f>
        <v/>
      </c>
    </row>
    <row r="7" spans="1:41" ht="25" customHeight="1">
      <c r="A7" s="78" t="str">
        <f>NogTeSpelen!AA13</f>
        <v/>
      </c>
      <c r="B7" s="67" t="str">
        <f>NogTeSpelen!AB13</f>
        <v/>
      </c>
      <c r="C7" s="67" t="str">
        <f>NogTeSpelen!AC13</f>
        <v/>
      </c>
      <c r="D7" s="67" t="str">
        <f>NogTeSpelen!AD13</f>
        <v/>
      </c>
      <c r="E7" s="79" t="str">
        <f>NogTeSpelen!AE13</f>
        <v>peet m</v>
      </c>
    </row>
    <row r="8" spans="1:41" ht="25" customHeight="1">
      <c r="A8" s="78" t="str">
        <f>NogTeSpelen!AF13</f>
        <v/>
      </c>
      <c r="B8" s="67" t="str">
        <f>NogTeSpelen!AG13</f>
        <v/>
      </c>
      <c r="C8" s="67" t="str">
        <f>NogTeSpelen!AH13</f>
        <v/>
      </c>
      <c r="D8" s="67" t="str">
        <f>NogTeSpelen!AI13</f>
        <v/>
      </c>
      <c r="E8" s="79" t="str">
        <f>NogTeSpelen!AJ13</f>
        <v/>
      </c>
    </row>
    <row r="9" spans="1:41" ht="25" customHeight="1" thickBot="1">
      <c r="A9" s="80" t="str">
        <f>NogTeSpelen!AK13</f>
        <v/>
      </c>
      <c r="B9" s="81" t="str">
        <f>NogTeSpelen!AL13</f>
        <v/>
      </c>
      <c r="C9" s="81" t="str">
        <f>NogTeSpelen!AM13</f>
        <v/>
      </c>
      <c r="D9" s="81" t="str">
        <f>NogTeSpelen!AN13</f>
        <v/>
      </c>
      <c r="E9" s="82" t="str">
        <f>NogTeSpelen!AO13</f>
        <v/>
      </c>
    </row>
    <row r="11" spans="1:41" s="72" customFormat="1" ht="25" customHeight="1" thickBot="1">
      <c r="A11" s="74" t="str">
        <f>A1</f>
        <v>Cor</v>
      </c>
      <c r="B11" s="92">
        <f>Gespeeld!AQ13</f>
        <v>36</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chris</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harold</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mars os</v>
      </c>
    </row>
    <row r="16" spans="1:41" ht="25" customHeight="1">
      <c r="A16" s="86" t="str">
        <f>Gespeeld!X13</f>
        <v>marco</v>
      </c>
      <c r="B16" s="333"/>
      <c r="C16" s="333"/>
      <c r="D16" s="69" t="str">
        <f>Gespeeld!Y13</f>
        <v>micha</v>
      </c>
      <c r="E16" s="87" t="str">
        <f>Gespeeld!Z13</f>
        <v>mo</v>
      </c>
    </row>
    <row r="17" spans="1:5" ht="25" customHeight="1">
      <c r="A17" s="86" t="str">
        <f>Gespeeld!AA13</f>
        <v>paul</v>
      </c>
      <c r="B17" s="69" t="str">
        <f>Gespeeld!AB13</f>
        <v>peet g</v>
      </c>
      <c r="C17" s="69" t="str">
        <f>Gespeeld!AC13</f>
        <v>peet h</v>
      </c>
      <c r="D17" s="69" t="str">
        <f>Gespeeld!AD13</f>
        <v>peet k</v>
      </c>
      <c r="E17" s="87" t="str">
        <f>Gespeeld!AE13</f>
        <v/>
      </c>
    </row>
    <row r="18" spans="1:5" ht="25" customHeight="1">
      <c r="A18" s="86" t="str">
        <f>Gespeeld!AF13</f>
        <v>piet</v>
      </c>
      <c r="B18" s="69" t="str">
        <f>Gespeeld!AG13</f>
        <v>pleun</v>
      </c>
      <c r="C18" s="69" t="str">
        <f>Gespeeld!AH13</f>
        <v>rene</v>
      </c>
      <c r="D18" s="69" t="str">
        <f>Gespeeld!AI13</f>
        <v>richard</v>
      </c>
      <c r="E18" s="87" t="str">
        <f>Gespeeld!AJ13</f>
        <v>ronald</v>
      </c>
    </row>
    <row r="19" spans="1:5" ht="25" customHeight="1" thickBot="1">
      <c r="A19" s="88" t="str">
        <f>Gespeeld!AK13</f>
        <v>ted</v>
      </c>
      <c r="B19" s="89" t="str">
        <f>Gespeeld!AL13</f>
        <v>theo</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v>
      </c>
      <c r="C1" s="70" t="s">
        <v>217</v>
      </c>
      <c r="D1" s="70"/>
      <c r="E1" s="70"/>
    </row>
    <row r="2" spans="1:41" s="68" customFormat="1" ht="25" customHeight="1">
      <c r="A2" s="75" t="str">
        <f>NogTeSpelen!D14</f>
        <v/>
      </c>
      <c r="B2" s="76" t="str">
        <f>NogTeSpelen!E14</f>
        <v/>
      </c>
      <c r="C2" s="76" t="str">
        <f>NogTeSpelen!F14</f>
        <v/>
      </c>
      <c r="D2" s="76" t="str">
        <f>NogTeSpelen!G14</f>
        <v/>
      </c>
      <c r="E2" s="77" t="str">
        <f>NogTeSpelen!H14</f>
        <v/>
      </c>
      <c r="AO2" s="66"/>
    </row>
    <row r="3" spans="1:41" ht="25" customHeight="1">
      <c r="A3" s="78" t="str">
        <f>NogTeSpelen!I14</f>
        <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
      </c>
      <c r="C7" s="67" t="str">
        <f>NogTeSpelen!AC14</f>
        <v/>
      </c>
      <c r="D7" s="67" t="str">
        <f>NogTeSpelen!AD14</f>
        <v/>
      </c>
      <c r="E7" s="79" t="str">
        <f>NogTeSpelen!AE14</f>
        <v>peet m</v>
      </c>
    </row>
    <row r="8" spans="1:41" ht="25" customHeight="1">
      <c r="A8" s="78" t="str">
        <f>NogTeSpelen!AF14</f>
        <v/>
      </c>
      <c r="B8" s="67" t="str">
        <f>NogTeSpelen!AG14</f>
        <v/>
      </c>
      <c r="C8" s="67" t="str">
        <f>NogTeSpelen!AH14</f>
        <v/>
      </c>
      <c r="D8" s="67" t="str">
        <f>NogTeSpelen!AI14</f>
        <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36</v>
      </c>
      <c r="C11" s="73" t="s">
        <v>218</v>
      </c>
      <c r="D11" s="73"/>
      <c r="E11" s="73"/>
      <c r="AO11" s="66"/>
    </row>
    <row r="12" spans="1:41" ht="25" customHeight="1">
      <c r="A12" s="83" t="str">
        <f>Gespeeld!D14</f>
        <v>alex r</v>
      </c>
      <c r="B12" s="84" t="str">
        <f>Gespeeld!E14</f>
        <v>alex s</v>
      </c>
      <c r="C12" s="84" t="str">
        <f>Gespeeld!F14</f>
        <v>appie</v>
      </c>
      <c r="D12" s="84" t="str">
        <f>Gespeeld!G14</f>
        <v>arthur</v>
      </c>
      <c r="E12" s="85" t="str">
        <f>Gespeeld!H14</f>
        <v>berry</v>
      </c>
    </row>
    <row r="13" spans="1:41" ht="25" customHeight="1">
      <c r="A13" s="86" t="str">
        <f>Gespeeld!I14</f>
        <v>chris</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33"/>
      <c r="C16" s="333"/>
      <c r="D16" s="69" t="str">
        <f>Gespeeld!Y14</f>
        <v>micha</v>
      </c>
      <c r="E16" s="87" t="str">
        <f>Gespeeld!Z14</f>
        <v>mo</v>
      </c>
    </row>
    <row r="17" spans="1:5" ht="25" customHeight="1">
      <c r="A17" s="86" t="str">
        <f>Gespeeld!AA14</f>
        <v>paul</v>
      </c>
      <c r="B17" s="69" t="str">
        <f>Gespeeld!AB14</f>
        <v>peet g</v>
      </c>
      <c r="C17" s="69" t="str">
        <f>Gespeeld!AC14</f>
        <v>peet h</v>
      </c>
      <c r="D17" s="69" t="str">
        <f>Gespeeld!AD14</f>
        <v>peet k</v>
      </c>
      <c r="E17" s="87" t="str">
        <f>Gespeeld!AE14</f>
        <v/>
      </c>
    </row>
    <row r="18" spans="1:5" ht="25" customHeight="1">
      <c r="A18" s="86" t="str">
        <f>Gespeeld!AF14</f>
        <v>piet</v>
      </c>
      <c r="B18" s="69" t="str">
        <f>Gespeeld!AG14</f>
        <v>pleun</v>
      </c>
      <c r="C18" s="69" t="str">
        <f>Gespeeld!AH14</f>
        <v>rene</v>
      </c>
      <c r="D18" s="69" t="str">
        <f>Gespeeld!AI14</f>
        <v>richard</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v>
      </c>
      <c r="C1" s="70" t="s">
        <v>217</v>
      </c>
      <c r="D1" s="70"/>
      <c r="E1" s="70"/>
    </row>
    <row r="2" spans="1:41" s="68" customFormat="1" ht="25" customHeight="1">
      <c r="A2" s="75" t="str">
        <f>NogTeSpelen!D15</f>
        <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
      </c>
      <c r="B4" s="67" t="str">
        <f>NogTeSpelen!O15</f>
        <v/>
      </c>
      <c r="C4" s="67" t="str">
        <f>NogTeSpelen!P15</f>
        <v/>
      </c>
      <c r="D4" s="67" t="str">
        <f>NogTeSpelen!Q15</f>
        <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
      </c>
      <c r="B6" s="101"/>
      <c r="C6" s="101"/>
      <c r="D6" s="67" t="str">
        <f>NogTeSpelen!Y15</f>
        <v/>
      </c>
      <c r="E6" s="79" t="str">
        <f>NogTeSpelen!Z15</f>
        <v/>
      </c>
    </row>
    <row r="7" spans="1:41" ht="25" customHeight="1">
      <c r="A7" s="78" t="str">
        <f>NogTeSpelen!AA15</f>
        <v/>
      </c>
      <c r="B7" s="67" t="str">
        <f>NogTeSpelen!AB15</f>
        <v/>
      </c>
      <c r="C7" s="67" t="str">
        <f>NogTeSpelen!AC15</f>
        <v/>
      </c>
      <c r="D7" s="67" t="str">
        <f>NogTeSpelen!AD15</f>
        <v/>
      </c>
      <c r="E7" s="79" t="str">
        <f>NogTeSpelen!AE15</f>
        <v>peet m</v>
      </c>
    </row>
    <row r="8" spans="1:41" ht="25" customHeight="1">
      <c r="A8" s="78" t="str">
        <f>NogTeSpelen!AF15</f>
        <v/>
      </c>
      <c r="B8" s="67" t="str">
        <f>NogTeSpelen!AG15</f>
        <v/>
      </c>
      <c r="C8" s="67" t="str">
        <f>NogTeSpelen!AH15</f>
        <v/>
      </c>
      <c r="D8" s="67" t="str">
        <f>NogTeSpelen!AI15</f>
        <v/>
      </c>
      <c r="E8" s="79" t="str">
        <f>NogTeSpelen!AJ15</f>
        <v/>
      </c>
    </row>
    <row r="9" spans="1:41" ht="25" customHeight="1" thickBot="1">
      <c r="A9" s="80" t="str">
        <f>NogTeSpelen!AK15</f>
        <v/>
      </c>
      <c r="B9" s="81" t="str">
        <f>NogTeSpelen!AL15</f>
        <v/>
      </c>
      <c r="C9" s="81" t="str">
        <f>NogTeSpelen!AM15</f>
        <v/>
      </c>
      <c r="D9" s="81" t="str">
        <f>NogTeSpelen!AN15</f>
        <v/>
      </c>
      <c r="E9" s="82" t="str">
        <f>NogTeSpelen!AO15</f>
        <v/>
      </c>
    </row>
    <row r="11" spans="1:41" s="72" customFormat="1" ht="25" customHeight="1" thickBot="1">
      <c r="A11" s="74" t="str">
        <f>A1</f>
        <v>Frans</v>
      </c>
      <c r="B11" s="92">
        <f>Gespeeld!AQ15</f>
        <v>36</v>
      </c>
      <c r="C11" s="73" t="s">
        <v>218</v>
      </c>
      <c r="D11" s="73"/>
      <c r="E11" s="73"/>
      <c r="AO11" s="66"/>
    </row>
    <row r="12" spans="1:41" ht="25" customHeight="1">
      <c r="A12" s="83" t="str">
        <f>Gespeeld!D15</f>
        <v>alex r</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ger d</v>
      </c>
      <c r="B14" s="69" t="str">
        <f>Gespeeld!O15</f>
        <v>ger v</v>
      </c>
      <c r="C14" s="69" t="str">
        <f>Gespeeld!P15</f>
        <v>harold</v>
      </c>
      <c r="D14" s="69" t="str">
        <f>Gespeeld!Q15</f>
        <v>jaap</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marco</v>
      </c>
      <c r="B16" s="333"/>
      <c r="C16" s="333"/>
      <c r="D16" s="69" t="str">
        <f>Gespeeld!Y15</f>
        <v>micha</v>
      </c>
      <c r="E16" s="87" t="str">
        <f>Gespeeld!Z15</f>
        <v>mo</v>
      </c>
    </row>
    <row r="17" spans="1:5" ht="25" customHeight="1">
      <c r="A17" s="86" t="str">
        <f>Gespeeld!AA15</f>
        <v>paul</v>
      </c>
      <c r="B17" s="69" t="str">
        <f>Gespeeld!AB15</f>
        <v>peet g</v>
      </c>
      <c r="C17" s="69" t="str">
        <f>Gespeeld!AC15</f>
        <v>peet h</v>
      </c>
      <c r="D17" s="69" t="str">
        <f>Gespeeld!AD15</f>
        <v>peet k</v>
      </c>
      <c r="E17" s="87" t="str">
        <f>Gespeeld!AE15</f>
        <v/>
      </c>
    </row>
    <row r="18" spans="1:5" ht="25" customHeight="1">
      <c r="A18" s="86" t="str">
        <f>Gespeeld!AF15</f>
        <v>piet</v>
      </c>
      <c r="B18" s="69" t="str">
        <f>Gespeeld!AG15</f>
        <v>pleun</v>
      </c>
      <c r="C18" s="69" t="str">
        <f>Gespeeld!AH15</f>
        <v>rene</v>
      </c>
      <c r="D18" s="69" t="str">
        <f>Gespeeld!AI15</f>
        <v>richard</v>
      </c>
      <c r="E18" s="87" t="str">
        <f>Gespeeld!AJ15</f>
        <v>ronald</v>
      </c>
    </row>
    <row r="19" spans="1:5" ht="25" customHeight="1" thickBot="1">
      <c r="A19" s="88" t="str">
        <f>Gespeeld!AK15</f>
        <v>ted</v>
      </c>
      <c r="B19" s="89" t="str">
        <f>Gespeeld!AL15</f>
        <v>theo</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1</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
      </c>
      <c r="B3" s="67" t="str">
        <f>NogTeSpelen!J16</f>
        <v/>
      </c>
      <c r="C3" s="67" t="str">
        <f>NogTeSpelen!K16</f>
        <v/>
      </c>
      <c r="D3" s="67" t="str">
        <f>NogTeSpelen!L16</f>
        <v/>
      </c>
      <c r="E3" s="79" t="str">
        <f>NogTeSpelen!M16</f>
        <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
      </c>
      <c r="Z5" s="66"/>
      <c r="AA5" s="66"/>
      <c r="AB5" s="66"/>
      <c r="AC5" s="66"/>
      <c r="AD5" s="66"/>
      <c r="AO5" s="66"/>
    </row>
    <row r="6" spans="1:41" ht="25" customHeight="1">
      <c r="A6" s="78" t="str">
        <f>NogTeSpelen!X16</f>
        <v/>
      </c>
      <c r="B6" s="101"/>
      <c r="C6" s="101"/>
      <c r="D6" s="67" t="str">
        <f>NogTeSpelen!Y16</f>
        <v/>
      </c>
      <c r="E6" s="79" t="str">
        <f>NogTeSpelen!Z16</f>
        <v/>
      </c>
    </row>
    <row r="7" spans="1:41" ht="25" customHeight="1">
      <c r="A7" s="78" t="str">
        <f>NogTeSpelen!AA16</f>
        <v/>
      </c>
      <c r="B7" s="67" t="str">
        <f>NogTeSpelen!AB16</f>
        <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
      </c>
      <c r="E8" s="79" t="str">
        <f>NogTeSpelen!AJ16</f>
        <v/>
      </c>
    </row>
    <row r="9" spans="1:41" ht="25" customHeight="1" thickBot="1">
      <c r="A9" s="80" t="str">
        <f>NogTeSpelen!AK16</f>
        <v/>
      </c>
      <c r="B9" s="81" t="str">
        <f>NogTeSpelen!AL16</f>
        <v/>
      </c>
      <c r="C9" s="81" t="str">
        <f>NogTeSpelen!AM16</f>
        <v/>
      </c>
      <c r="D9" s="81" t="str">
        <f>NogTeSpelen!AN16</f>
        <v/>
      </c>
      <c r="E9" s="82" t="str">
        <f>NogTeSpelen!AO16</f>
        <v/>
      </c>
    </row>
    <row r="11" spans="1:41" s="72" customFormat="1" ht="25" customHeight="1" thickBot="1">
      <c r="A11" s="74" t="str">
        <f>A1</f>
        <v>Ger D</v>
      </c>
      <c r="B11" s="92">
        <f>Gespeeld!AQ16</f>
        <v>36</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chris</v>
      </c>
      <c r="B13" s="69" t="str">
        <f>Gespeeld!J16</f>
        <v>cock</v>
      </c>
      <c r="C13" s="69" t="str">
        <f>Gespeeld!K16</f>
        <v>cor</v>
      </c>
      <c r="D13" s="69" t="str">
        <f>Gespeeld!L16</f>
        <v>ed</v>
      </c>
      <c r="E13" s="87" t="str">
        <f>Gespeeld!M16</f>
        <v>frans</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mars os</v>
      </c>
    </row>
    <row r="16" spans="1:41" ht="25" customHeight="1">
      <c r="A16" s="86" t="str">
        <f>Gespeeld!X16</f>
        <v>marco</v>
      </c>
      <c r="B16" s="333"/>
      <c r="C16" s="333"/>
      <c r="D16" s="69" t="str">
        <f>Gespeeld!Y16</f>
        <v>micha</v>
      </c>
      <c r="E16" s="87" t="str">
        <f>Gespeeld!Z16</f>
        <v>mo</v>
      </c>
    </row>
    <row r="17" spans="1:5" ht="25" customHeight="1">
      <c r="A17" s="86" t="str">
        <f>Gespeeld!AA16</f>
        <v>paul</v>
      </c>
      <c r="B17" s="69" t="str">
        <f>Gespeeld!AB16</f>
        <v>peet g</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richard</v>
      </c>
      <c r="E18" s="87" t="str">
        <f>Gespeeld!AJ16</f>
        <v>ronald</v>
      </c>
    </row>
    <row r="19" spans="1:5" ht="25" customHeight="1" thickBot="1">
      <c r="A19" s="88" t="str">
        <f>Gespeeld!AK16</f>
        <v>ted</v>
      </c>
      <c r="B19" s="89" t="str">
        <f>Gespeeld!AL16</f>
        <v>theo</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1</v>
      </c>
      <c r="C1" s="70" t="s">
        <v>217</v>
      </c>
      <c r="D1" s="70"/>
      <c r="E1" s="70"/>
    </row>
    <row r="2" spans="1:41" s="68" customFormat="1" ht="25" customHeight="1">
      <c r="A2" s="75" t="str">
        <f>NogTeSpelen!D17</f>
        <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
      </c>
      <c r="E5" s="79" t="str">
        <f>NogTeSpelen!W17</f>
        <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peet m</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36</v>
      </c>
      <c r="C11" s="73" t="s">
        <v>218</v>
      </c>
      <c r="D11" s="73"/>
      <c r="E11" s="73"/>
      <c r="AO11" s="66"/>
    </row>
    <row r="12" spans="1:41" ht="25" customHeight="1">
      <c r="A12" s="83" t="str">
        <f>Gespeeld!D17</f>
        <v>alex r</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mars ma</v>
      </c>
      <c r="E15" s="87" t="str">
        <f>Gespeeld!W17</f>
        <v>mars os</v>
      </c>
    </row>
    <row r="16" spans="1:41" ht="25" customHeight="1">
      <c r="A16" s="86" t="str">
        <f>Gespeeld!X17</f>
        <v>marco</v>
      </c>
      <c r="B16" s="333"/>
      <c r="C16" s="333"/>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1</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
      </c>
      <c r="B3" s="67" t="str">
        <f>NogTeSpelen!J18</f>
        <v/>
      </c>
      <c r="C3" s="67" t="str">
        <f>NogTeSpelen!K18</f>
        <v/>
      </c>
      <c r="D3" s="67" t="str">
        <f>NogTeSpelen!L18</f>
        <v/>
      </c>
      <c r="E3" s="79" t="str">
        <f>NogTeSpelen!M18</f>
        <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
      </c>
      <c r="B6" s="101"/>
      <c r="C6" s="101"/>
      <c r="D6" s="67" t="str">
        <f>NogTeSpelen!Y18</f>
        <v/>
      </c>
      <c r="E6" s="79" t="str">
        <f>NogTeSpelen!Z18</f>
        <v/>
      </c>
    </row>
    <row r="7" spans="1:41" ht="25" customHeight="1">
      <c r="A7" s="78" t="str">
        <f>NogTeSpelen!AA18</f>
        <v/>
      </c>
      <c r="B7" s="67" t="str">
        <f>NogTeSpelen!AB18</f>
        <v/>
      </c>
      <c r="C7" s="67" t="str">
        <f>NogTeSpelen!AC18</f>
        <v/>
      </c>
      <c r="D7" s="67" t="str">
        <f>NogTeSpelen!AD18</f>
        <v/>
      </c>
      <c r="E7" s="79" t="str">
        <f>NogTeSpelen!AE18</f>
        <v>peet m</v>
      </c>
    </row>
    <row r="8" spans="1:41" ht="25" customHeight="1">
      <c r="A8" s="78" t="str">
        <f>NogTeSpelen!AF18</f>
        <v/>
      </c>
      <c r="B8" s="67" t="str">
        <f>NogTeSpelen!AG18</f>
        <v/>
      </c>
      <c r="C8" s="67" t="str">
        <f>NogTeSpelen!AH18</f>
        <v/>
      </c>
      <c r="D8" s="67" t="str">
        <f>NogTeSpelen!AI18</f>
        <v/>
      </c>
      <c r="E8" s="79" t="str">
        <f>NogTeSpelen!AJ18</f>
        <v/>
      </c>
    </row>
    <row r="9" spans="1:41" ht="25" customHeight="1" thickBot="1">
      <c r="A9" s="80" t="str">
        <f>NogTeSpelen!AK18</f>
        <v/>
      </c>
      <c r="B9" s="81" t="str">
        <f>NogTeSpelen!AL18</f>
        <v/>
      </c>
      <c r="C9" s="81" t="str">
        <f>NogTeSpelen!AM18</f>
        <v/>
      </c>
      <c r="D9" s="81" t="str">
        <f>NogTeSpelen!AN18</f>
        <v/>
      </c>
      <c r="E9" s="82" t="str">
        <f>NogTeSpelen!AO18</f>
        <v/>
      </c>
    </row>
    <row r="11" spans="1:41" s="72" customFormat="1" ht="25" customHeight="1" thickBot="1">
      <c r="A11" s="74" t="str">
        <f>A1</f>
        <v>Harold</v>
      </c>
      <c r="B11" s="92">
        <f>Gespeeld!AQ18</f>
        <v>36</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chris</v>
      </c>
      <c r="B13" s="69" t="str">
        <f>Gespeeld!J18</f>
        <v>cock</v>
      </c>
      <c r="C13" s="69" t="str">
        <f>Gespeeld!K18</f>
        <v>cor</v>
      </c>
      <c r="D13" s="69" t="str">
        <f>Gespeeld!L18</f>
        <v>ed</v>
      </c>
      <c r="E13" s="87" t="str">
        <f>Gespeeld!M18</f>
        <v>frans</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marco</v>
      </c>
      <c r="B16" s="333"/>
      <c r="C16" s="333"/>
      <c r="D16" s="69" t="str">
        <f>Gespeeld!Y18</f>
        <v>micha</v>
      </c>
      <c r="E16" s="87" t="str">
        <f>Gespeeld!Z18</f>
        <v>mo</v>
      </c>
    </row>
    <row r="17" spans="1:5" ht="25" customHeight="1">
      <c r="A17" s="86" t="str">
        <f>Gespeeld!AA18</f>
        <v>paul</v>
      </c>
      <c r="B17" s="69" t="str">
        <f>Gespeeld!AB18</f>
        <v>peet g</v>
      </c>
      <c r="C17" s="69" t="str">
        <f>Gespeeld!AC18</f>
        <v>peet h</v>
      </c>
      <c r="D17" s="69" t="str">
        <f>Gespeeld!AD18</f>
        <v>peet k</v>
      </c>
      <c r="E17" s="87" t="str">
        <f>Gespeeld!AE18</f>
        <v/>
      </c>
    </row>
    <row r="18" spans="1:5" ht="25" customHeight="1">
      <c r="A18" s="86" t="str">
        <f>Gespeeld!AF18</f>
        <v>piet</v>
      </c>
      <c r="B18" s="69" t="str">
        <f>Gespeeld!AG18</f>
        <v>pleun</v>
      </c>
      <c r="C18" s="69" t="str">
        <f>Gespeeld!AH18</f>
        <v>rene</v>
      </c>
      <c r="D18" s="69" t="str">
        <f>Gespeeld!AI18</f>
        <v>richard</v>
      </c>
      <c r="E18" s="87" t="str">
        <f>Gespeeld!AJ18</f>
        <v>ronald</v>
      </c>
    </row>
    <row r="19" spans="1:5" ht="25" customHeight="1" thickBot="1">
      <c r="A19" s="88" t="str">
        <f>Gespeeld!AK18</f>
        <v>ted</v>
      </c>
      <c r="B19" s="89" t="str">
        <f>Gespeeld!AL18</f>
        <v>theo</v>
      </c>
      <c r="C19" s="89" t="str">
        <f>Gespeeld!AM18</f>
        <v>thijs</v>
      </c>
      <c r="D19" s="89" t="str">
        <f>Gespeeld!AN18</f>
        <v>wim</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opLeftCell="A3" zoomScale="70" zoomScaleNormal="70" workbookViewId="0">
      <selection activeCell="N18" sqref="N18"/>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246</v>
      </c>
    </row>
    <row r="2" spans="1:30" ht="18.5">
      <c r="A2" s="119">
        <f>'Deelnemers-moyenne-aantal'!B4</f>
        <v>46173</v>
      </c>
      <c r="B2" s="116" t="s">
        <v>41</v>
      </c>
      <c r="D2" s="138"/>
      <c r="E2" s="166"/>
      <c r="F2" s="138"/>
      <c r="G2" s="138"/>
      <c r="H2" s="138"/>
      <c r="I2" s="170" t="s">
        <v>240</v>
      </c>
      <c r="J2" s="362"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63"/>
      <c r="L3" s="115" t="s">
        <v>46</v>
      </c>
      <c r="M3" s="138"/>
      <c r="N3" s="138"/>
      <c r="P3" s="171" t="s">
        <v>247</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4"/>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353" t="str">
        <f>'Rooster '!B78</f>
        <v>Rene den Os</v>
      </c>
      <c r="C5" s="149">
        <f>'Rooster '!BL95</f>
        <v>36</v>
      </c>
      <c r="D5" s="150">
        <f>'Rooster '!BL97</f>
        <v>858</v>
      </c>
      <c r="E5" s="150">
        <f>'Rooster '!BM96</f>
        <v>908</v>
      </c>
      <c r="F5" s="151">
        <f>'Rooster '!$BL$101</f>
        <v>0.94493392070484583</v>
      </c>
      <c r="G5" s="150">
        <f>'Rooster '!BM100</f>
        <v>1558</v>
      </c>
      <c r="H5" s="340">
        <f>'Rooster '!$BM$98</f>
        <v>0.55070603337612323</v>
      </c>
      <c r="I5" s="152">
        <f>'Rooster '!$BL$99</f>
        <v>0.9</v>
      </c>
      <c r="J5" s="335">
        <f>'Rooster '!$BM$102</f>
        <v>72</v>
      </c>
      <c r="K5" s="138"/>
      <c r="L5" s="151">
        <f t="shared" ref="L5:L42" si="0">C5/($D$50-1)</f>
        <v>0.97297297297297303</v>
      </c>
      <c r="M5" s="138"/>
      <c r="N5" s="138"/>
      <c r="O5" s="138"/>
      <c r="P5" s="149"/>
      <c r="Q5" s="150"/>
      <c r="R5" s="150"/>
      <c r="S5" s="151"/>
      <c r="T5" s="150"/>
      <c r="U5" s="340"/>
      <c r="V5" s="152"/>
      <c r="W5" s="335"/>
      <c r="X5" s="138"/>
      <c r="Y5" s="151"/>
      <c r="Z5" s="138"/>
      <c r="AA5" s="138"/>
      <c r="AB5" s="138"/>
      <c r="AC5" s="138"/>
      <c r="AD5" s="138"/>
    </row>
    <row r="6" spans="1:30" ht="18.5">
      <c r="A6" s="161">
        <f>'Rooster '!A20</f>
        <v>2</v>
      </c>
      <c r="B6" s="360" t="str">
        <f>'Rooster '!B56</f>
        <v>Marcel den Os</v>
      </c>
      <c r="C6" s="149">
        <f>'Rooster '!AP95</f>
        <v>36</v>
      </c>
      <c r="D6" s="150">
        <f>'Rooster '!AP97</f>
        <v>716</v>
      </c>
      <c r="E6" s="150">
        <f>'Rooster '!AQ96</f>
        <v>804</v>
      </c>
      <c r="F6" s="151">
        <f>'Rooster '!$AP$101</f>
        <v>0.89054726368159209</v>
      </c>
      <c r="G6" s="150">
        <f>'Rooster '!AQ100</f>
        <v>1538</v>
      </c>
      <c r="H6" s="340">
        <f>'Rooster '!$AQ$98</f>
        <v>0.46553966189856955</v>
      </c>
      <c r="I6" s="152">
        <f>'Rooster '!$AP$99</f>
        <v>0.8214285714285714</v>
      </c>
      <c r="J6" s="336">
        <f>'Rooster '!$AQ$102</f>
        <v>72</v>
      </c>
      <c r="K6" s="138"/>
      <c r="L6" s="151">
        <f t="shared" si="0"/>
        <v>0.97297297297297303</v>
      </c>
      <c r="M6" s="138"/>
      <c r="N6" s="138"/>
      <c r="O6" s="138"/>
      <c r="P6" s="149"/>
      <c r="Q6" s="150"/>
      <c r="R6" s="150"/>
      <c r="S6" s="151"/>
      <c r="T6" s="150"/>
      <c r="U6" s="340"/>
      <c r="V6" s="152"/>
      <c r="W6" s="336"/>
      <c r="X6" s="138"/>
      <c r="Y6" s="151"/>
      <c r="Z6" s="138"/>
      <c r="AA6" s="138"/>
      <c r="AB6" s="138"/>
      <c r="AC6" s="138"/>
      <c r="AD6" s="138"/>
    </row>
    <row r="7" spans="1:30" ht="18.5">
      <c r="A7" s="162">
        <f>'Rooster '!A22</f>
        <v>3</v>
      </c>
      <c r="B7" s="353" t="str">
        <f>'Rooster '!B82</f>
        <v>Ronald de Vreede</v>
      </c>
      <c r="C7" s="153">
        <f>'Rooster '!BP95</f>
        <v>36</v>
      </c>
      <c r="D7" s="150">
        <f>'Rooster '!BP97</f>
        <v>557</v>
      </c>
      <c r="E7" s="150">
        <f>'Rooster '!BQ96</f>
        <v>624</v>
      </c>
      <c r="F7" s="151">
        <f>'Rooster '!$BP$101</f>
        <v>0.89262820512820518</v>
      </c>
      <c r="G7" s="150">
        <f>'Rooster '!BQ100</f>
        <v>1469</v>
      </c>
      <c r="H7" s="341">
        <f>'Rooster '!$BQ$98</f>
        <v>0.37916950306330838</v>
      </c>
      <c r="I7" s="152">
        <f>'Rooster '!$BP$99</f>
        <v>0.72</v>
      </c>
      <c r="J7" s="337">
        <f>'Rooster '!$BQ$102</f>
        <v>70</v>
      </c>
      <c r="K7" s="138"/>
      <c r="L7" s="151">
        <f t="shared" si="0"/>
        <v>0.97297297297297303</v>
      </c>
      <c r="M7" s="138"/>
      <c r="N7" s="138"/>
      <c r="O7" s="138"/>
      <c r="P7" s="153"/>
      <c r="Q7" s="150"/>
      <c r="R7" s="150"/>
      <c r="S7" s="151"/>
      <c r="T7" s="150"/>
      <c r="U7" s="341"/>
      <c r="V7" s="152"/>
      <c r="W7" s="337"/>
      <c r="X7" s="138"/>
      <c r="Y7" s="151"/>
      <c r="Z7" s="138"/>
      <c r="AA7" s="138"/>
      <c r="AB7" s="138"/>
      <c r="AC7" s="138"/>
      <c r="AD7" s="138"/>
    </row>
    <row r="8" spans="1:30" ht="18.5">
      <c r="A8" s="162">
        <f>'Rooster '!A24</f>
        <v>4</v>
      </c>
      <c r="B8" s="353" t="str">
        <f>'Rooster '!B76</f>
        <v>Pleun vd Vliet</v>
      </c>
      <c r="C8" s="153">
        <f>'Rooster '!BJ95</f>
        <v>36</v>
      </c>
      <c r="D8" s="150">
        <f>'Rooster '!BJ97</f>
        <v>535</v>
      </c>
      <c r="E8" s="150">
        <f>'Rooster '!BK96</f>
        <v>604</v>
      </c>
      <c r="F8" s="151">
        <f>'Rooster '!$BJ$101</f>
        <v>0.88576158940397354</v>
      </c>
      <c r="G8" s="150">
        <f>'Rooster '!BK100</f>
        <v>1583</v>
      </c>
      <c r="H8" s="341">
        <f>'Rooster '!$BK$98</f>
        <v>0.33796588755527479</v>
      </c>
      <c r="I8" s="152">
        <f>'Rooster '!$BJ$99</f>
        <v>0.73913043478260865</v>
      </c>
      <c r="J8" s="337">
        <f>'Rooster '!$BK$102</f>
        <v>65</v>
      </c>
      <c r="K8" s="138"/>
      <c r="L8" s="151">
        <f t="shared" si="0"/>
        <v>0.97297297297297303</v>
      </c>
      <c r="M8" s="138"/>
      <c r="N8" s="138"/>
      <c r="O8" s="138"/>
      <c r="P8" s="153"/>
      <c r="Q8" s="150"/>
      <c r="R8" s="150"/>
      <c r="S8" s="151"/>
      <c r="T8" s="150"/>
      <c r="U8" s="341"/>
      <c r="V8" s="152"/>
      <c r="W8" s="337"/>
      <c r="X8" s="138"/>
      <c r="Y8" s="151"/>
      <c r="Z8" s="138"/>
      <c r="AA8" s="138"/>
      <c r="AB8" s="138"/>
      <c r="AC8" s="138"/>
      <c r="AD8" s="138"/>
    </row>
    <row r="9" spans="1:30" ht="18.5">
      <c r="A9" s="162">
        <f>'Rooster '!A26</f>
        <v>5</v>
      </c>
      <c r="B9" s="353" t="str">
        <f>'Rooster '!B50</f>
        <v>Marcel Boot</v>
      </c>
      <c r="C9" s="153">
        <f>'Rooster '!AJ95</f>
        <v>36</v>
      </c>
      <c r="D9" s="150">
        <f>'Rooster '!AJ97</f>
        <v>1297</v>
      </c>
      <c r="E9" s="150">
        <f>'Rooster '!AK96</f>
        <v>1428</v>
      </c>
      <c r="F9" s="151">
        <f>'Rooster '!$AJ$101</f>
        <v>0.90826330532212884</v>
      </c>
      <c r="G9" s="150">
        <f>'Rooster '!AK100</f>
        <v>1591</v>
      </c>
      <c r="H9" s="341">
        <f>'Rooster '!$AK$98</f>
        <v>0.81521055939660592</v>
      </c>
      <c r="I9" s="152">
        <f>'Rooster '!$AJ$99</f>
        <v>1.1388888888888888</v>
      </c>
      <c r="J9" s="337">
        <f>'Rooster '!$AK$102</f>
        <v>64</v>
      </c>
      <c r="K9" s="138"/>
      <c r="L9" s="151">
        <f t="shared" si="0"/>
        <v>0.97297297297297303</v>
      </c>
      <c r="M9" s="138"/>
      <c r="N9" s="138"/>
      <c r="O9" s="138"/>
      <c r="P9" s="153"/>
      <c r="Q9" s="150"/>
      <c r="R9" s="150"/>
      <c r="S9" s="151"/>
      <c r="T9" s="150"/>
      <c r="U9" s="341"/>
      <c r="V9" s="152"/>
      <c r="W9" s="337"/>
      <c r="X9" s="138"/>
      <c r="Y9" s="151"/>
      <c r="Z9" s="138"/>
      <c r="AA9" s="138"/>
      <c r="AB9" s="138"/>
      <c r="AC9" s="138"/>
      <c r="AD9" s="138"/>
    </row>
    <row r="10" spans="1:30" ht="18.5">
      <c r="A10" s="162">
        <f>'Rooster '!A28</f>
        <v>6</v>
      </c>
      <c r="B10" s="354" t="str">
        <f>'Rooster '!B34</f>
        <v xml:space="preserve">Ed Visser </v>
      </c>
      <c r="C10" s="153">
        <f>'Rooster '!T95</f>
        <v>36</v>
      </c>
      <c r="D10" s="150">
        <f>'Rooster '!T97</f>
        <v>730</v>
      </c>
      <c r="E10" s="150">
        <f>'Rooster '!U96</f>
        <v>844</v>
      </c>
      <c r="F10" s="151">
        <f>'Rooster '!$T$101</f>
        <v>0.86492890995260663</v>
      </c>
      <c r="G10" s="150">
        <f>'Rooster '!U100</f>
        <v>1473</v>
      </c>
      <c r="H10" s="341">
        <f>'Rooster '!$U$98</f>
        <v>0.49558723693143247</v>
      </c>
      <c r="I10" s="152">
        <f>'Rooster '!$T$99</f>
        <v>0.94736842105263153</v>
      </c>
      <c r="J10" s="337">
        <f>'Rooster '!$U$102</f>
        <v>62</v>
      </c>
      <c r="K10" s="138"/>
      <c r="L10" s="151">
        <f t="shared" si="0"/>
        <v>0.97297297297297303</v>
      </c>
      <c r="M10" s="138"/>
      <c r="N10" s="138"/>
      <c r="O10" s="138"/>
      <c r="P10" s="153"/>
      <c r="Q10" s="150"/>
      <c r="R10" s="150"/>
      <c r="S10" s="151"/>
      <c r="T10" s="150"/>
      <c r="U10" s="341"/>
      <c r="V10" s="152"/>
      <c r="W10" s="337"/>
      <c r="X10" s="138"/>
      <c r="Y10" s="151"/>
      <c r="Z10" s="138"/>
      <c r="AA10" s="138"/>
      <c r="AB10" s="138"/>
      <c r="AC10" s="138"/>
      <c r="AD10" s="138"/>
    </row>
    <row r="11" spans="1:30" ht="18.5">
      <c r="A11" s="162">
        <f>'Rooster '!A30</f>
        <v>7</v>
      </c>
      <c r="B11" s="354" t="str">
        <f>'Rooster '!B38</f>
        <v>Ger Dekker</v>
      </c>
      <c r="C11" s="153">
        <f>'Rooster '!X95</f>
        <v>36</v>
      </c>
      <c r="D11" s="150">
        <f>'Rooster '!X97</f>
        <v>587</v>
      </c>
      <c r="E11" s="150">
        <f>'Rooster '!Y96</f>
        <v>684</v>
      </c>
      <c r="F11" s="151">
        <f>'Rooster '!$X$101</f>
        <v>0.85818713450292394</v>
      </c>
      <c r="G11" s="150">
        <f>'Rooster '!Y100</f>
        <v>1567</v>
      </c>
      <c r="H11" s="341">
        <f>'Rooster '!$Y$98</f>
        <v>0.37460114869176769</v>
      </c>
      <c r="I11" s="152">
        <f>'Rooster '!$X$99</f>
        <v>0.65517241379310343</v>
      </c>
      <c r="J11" s="337">
        <f>'Rooster '!$Y$102</f>
        <v>62</v>
      </c>
      <c r="K11" s="138"/>
      <c r="L11" s="151">
        <f t="shared" si="0"/>
        <v>0.97297297297297303</v>
      </c>
      <c r="M11" s="138"/>
      <c r="N11" s="138"/>
      <c r="O11" s="138"/>
      <c r="P11" s="153"/>
      <c r="Q11" s="150"/>
      <c r="R11" s="150"/>
      <c r="S11" s="151"/>
      <c r="T11" s="150"/>
      <c r="U11" s="341"/>
      <c r="V11" s="152"/>
      <c r="W11" s="337"/>
      <c r="X11" s="138"/>
      <c r="Y11" s="151"/>
      <c r="Z11" s="138"/>
      <c r="AA11" s="138"/>
      <c r="AB11" s="138"/>
      <c r="AC11" s="138"/>
      <c r="AD11" s="138"/>
    </row>
    <row r="12" spans="1:30" ht="18.5">
      <c r="A12" s="162">
        <f>'Rooster '!A32</f>
        <v>8</v>
      </c>
      <c r="B12" s="354" t="str">
        <f>'Rooster '!B20</f>
        <v>Alex Stolk</v>
      </c>
      <c r="C12" s="153">
        <f>'Rooster '!F95</f>
        <v>36</v>
      </c>
      <c r="D12" s="150">
        <f>'Rooster '!F97</f>
        <v>716</v>
      </c>
      <c r="E12" s="150">
        <f>'Rooster '!G96</f>
        <v>812</v>
      </c>
      <c r="F12" s="151">
        <f>'Rooster '!$F$101</f>
        <v>0.88177339901477836</v>
      </c>
      <c r="G12" s="150">
        <f>'Rooster '!G100</f>
        <v>1556</v>
      </c>
      <c r="H12" s="341">
        <f>'Rooster '!$G$98</f>
        <v>0.46015424164524421</v>
      </c>
      <c r="I12" s="152">
        <f>'Rooster '!$F$99</f>
        <v>0.88461538461538458</v>
      </c>
      <c r="J12" s="337">
        <f>'Rooster '!$G$102</f>
        <v>61</v>
      </c>
      <c r="K12" s="138"/>
      <c r="L12" s="151">
        <f t="shared" si="0"/>
        <v>0.97297297297297303</v>
      </c>
      <c r="M12" s="138"/>
      <c r="N12" s="138"/>
      <c r="O12" s="138"/>
      <c r="P12" s="153"/>
      <c r="Q12" s="150"/>
      <c r="R12" s="150"/>
      <c r="S12" s="151"/>
      <c r="T12" s="150"/>
      <c r="U12" s="341"/>
      <c r="V12" s="152"/>
      <c r="W12" s="337"/>
      <c r="X12" s="138"/>
      <c r="Y12" s="151"/>
      <c r="Z12" s="138"/>
      <c r="AA12" s="138"/>
      <c r="AB12" s="138"/>
      <c r="AC12" s="138"/>
      <c r="AD12" s="138"/>
    </row>
    <row r="13" spans="1:30" ht="18.5">
      <c r="A13" s="162">
        <f>'Rooster '!A34</f>
        <v>9</v>
      </c>
      <c r="B13" s="361" t="str">
        <f>'Rooster '!B24</f>
        <v>Arthur Brouwer</v>
      </c>
      <c r="C13" s="153">
        <f>'Rooster '!J95</f>
        <v>36</v>
      </c>
      <c r="D13" s="150">
        <f>'Rooster '!J97</f>
        <v>952</v>
      </c>
      <c r="E13" s="150">
        <f>'Rooster '!K96</f>
        <v>1084</v>
      </c>
      <c r="F13" s="151">
        <f>'Rooster '!$J$101</f>
        <v>0.87822878228782286</v>
      </c>
      <c r="G13" s="150">
        <f>'Rooster '!K100</f>
        <v>1564</v>
      </c>
      <c r="H13" s="341">
        <f>'Rooster '!$K$98</f>
        <v>0.60869565217391308</v>
      </c>
      <c r="I13" s="152">
        <f>'Rooster '!$J$99</f>
        <v>1.1481481481481481</v>
      </c>
      <c r="J13" s="337">
        <f>'Rooster '!$K$102</f>
        <v>60</v>
      </c>
      <c r="K13" s="138"/>
      <c r="L13" s="151">
        <f t="shared" si="0"/>
        <v>0.97297297297297303</v>
      </c>
      <c r="M13" s="138"/>
      <c r="N13" s="138"/>
      <c r="O13" s="138"/>
      <c r="P13" s="153"/>
      <c r="Q13" s="150"/>
      <c r="R13" s="150"/>
      <c r="S13" s="151"/>
      <c r="T13" s="150"/>
      <c r="U13" s="341"/>
      <c r="V13" s="152"/>
      <c r="W13" s="337"/>
      <c r="X13" s="138"/>
      <c r="Y13" s="151"/>
      <c r="Z13" s="138"/>
      <c r="AA13" s="138"/>
      <c r="AB13" s="138"/>
      <c r="AC13" s="138"/>
      <c r="AD13" s="138"/>
    </row>
    <row r="14" spans="1:30" ht="18.5">
      <c r="A14" s="162">
        <f>'Rooster '!A36</f>
        <v>10</v>
      </c>
      <c r="B14" s="354" t="str">
        <f>'Rooster '!B28</f>
        <v>Chris Wensveen</v>
      </c>
      <c r="C14" s="153">
        <f>'Rooster '!N95</f>
        <v>36</v>
      </c>
      <c r="D14" s="150">
        <f>'Rooster '!N97</f>
        <v>1196</v>
      </c>
      <c r="E14" s="150">
        <f>'Rooster '!O96</f>
        <v>1364</v>
      </c>
      <c r="F14" s="151">
        <f>'Rooster '!$N$101</f>
        <v>0.87683284457478006</v>
      </c>
      <c r="G14" s="150">
        <f>'Rooster '!O100</f>
        <v>1605</v>
      </c>
      <c r="H14" s="341">
        <f>'Rooster '!$O$98</f>
        <v>0.74517133956386294</v>
      </c>
      <c r="I14" s="152">
        <f>'Rooster '!$N$99</f>
        <v>1.5161290322580645</v>
      </c>
      <c r="J14" s="337">
        <f>'Rooster '!$O$102</f>
        <v>60</v>
      </c>
      <c r="K14" s="138"/>
      <c r="L14" s="151">
        <f t="shared" si="0"/>
        <v>0.97297297297297303</v>
      </c>
      <c r="M14" s="138"/>
      <c r="N14" s="138"/>
      <c r="O14" s="138"/>
      <c r="P14" s="153"/>
      <c r="Q14" s="150"/>
      <c r="R14" s="150"/>
      <c r="S14" s="151"/>
      <c r="T14" s="150"/>
      <c r="U14" s="341"/>
      <c r="V14" s="152"/>
      <c r="W14" s="337"/>
      <c r="X14" s="138"/>
      <c r="Y14" s="151"/>
      <c r="Z14" s="138"/>
      <c r="AA14" s="138"/>
      <c r="AB14" s="138"/>
      <c r="AC14" s="138"/>
      <c r="AD14" s="138"/>
    </row>
    <row r="15" spans="1:30" ht="18.5">
      <c r="A15" s="162">
        <f>'Rooster '!A38</f>
        <v>11</v>
      </c>
      <c r="B15" s="354" t="str">
        <f>'Rooster '!B18</f>
        <v>Alex Rust</v>
      </c>
      <c r="C15" s="153">
        <f>'Rooster '!D95</f>
        <v>36</v>
      </c>
      <c r="D15" s="150">
        <f>'Rooster '!D97</f>
        <v>544</v>
      </c>
      <c r="E15" s="150">
        <f>'Rooster '!E96</f>
        <v>624</v>
      </c>
      <c r="F15" s="151">
        <f>'Rooster '!$D$101</f>
        <v>0.87179487179487181</v>
      </c>
      <c r="G15" s="150">
        <f>'Rooster '!E100</f>
        <v>1544</v>
      </c>
      <c r="H15" s="341">
        <f>'Rooster '!$E$98</f>
        <v>0.35233160621761656</v>
      </c>
      <c r="I15" s="152">
        <f>'Rooster '!$D$99</f>
        <v>0.62962962962962965</v>
      </c>
      <c r="J15" s="337">
        <f>'Rooster '!$E$102</f>
        <v>60</v>
      </c>
      <c r="K15" s="138"/>
      <c r="L15" s="151">
        <f t="shared" si="0"/>
        <v>0.97297297297297303</v>
      </c>
      <c r="M15" s="138"/>
      <c r="N15" s="138"/>
      <c r="O15" s="138"/>
      <c r="P15" s="153"/>
      <c r="Q15" s="150"/>
      <c r="R15" s="150"/>
      <c r="S15" s="151"/>
      <c r="T15" s="150"/>
      <c r="U15" s="341"/>
      <c r="V15" s="152"/>
      <c r="W15" s="337"/>
      <c r="X15" s="138"/>
      <c r="Y15" s="151"/>
      <c r="Z15" s="138"/>
      <c r="AA15" s="138"/>
      <c r="AB15" s="138"/>
      <c r="AC15" s="138"/>
      <c r="AD15" s="138"/>
    </row>
    <row r="16" spans="1:30" ht="18.5">
      <c r="A16" s="162">
        <f>'Rooster '!A40</f>
        <v>12</v>
      </c>
      <c r="B16" s="353" t="str">
        <f>'Rooster '!B90</f>
        <v>Wim Berkien</v>
      </c>
      <c r="C16" s="153">
        <f>'Rooster '!BX95</f>
        <v>36</v>
      </c>
      <c r="D16" s="150">
        <f>'Rooster '!BX97</f>
        <v>467</v>
      </c>
      <c r="E16" s="150">
        <f>'Rooster '!BY96</f>
        <v>540</v>
      </c>
      <c r="F16" s="151">
        <f>'Rooster '!$BX$101</f>
        <v>0.86481481481481481</v>
      </c>
      <c r="G16" s="150">
        <f>'Rooster '!BY100</f>
        <v>1555</v>
      </c>
      <c r="H16" s="341">
        <f>'Rooster '!$BY$98</f>
        <v>0.30032154340836015</v>
      </c>
      <c r="I16" s="152">
        <f>'Rooster '!$BX$99</f>
        <v>0.57692307692307687</v>
      </c>
      <c r="J16" s="337">
        <f>'Rooster '!$BY$102</f>
        <v>60</v>
      </c>
      <c r="K16" s="138"/>
      <c r="L16" s="151">
        <f t="shared" si="0"/>
        <v>0.97297297297297303</v>
      </c>
      <c r="M16" s="138"/>
      <c r="N16" s="138"/>
      <c r="O16" s="138"/>
      <c r="P16" s="153"/>
      <c r="Q16" s="150"/>
      <c r="R16" s="150"/>
      <c r="S16" s="151"/>
      <c r="T16" s="150"/>
      <c r="U16" s="341"/>
      <c r="V16" s="152"/>
      <c r="W16" s="337"/>
      <c r="X16" s="138"/>
      <c r="Y16" s="151"/>
      <c r="Z16" s="138"/>
      <c r="AA16" s="138"/>
      <c r="AB16" s="138"/>
      <c r="AC16" s="138"/>
      <c r="AD16" s="138"/>
    </row>
    <row r="17" spans="1:30" ht="18.5">
      <c r="A17" s="162">
        <f>'Rooster '!A42</f>
        <v>13</v>
      </c>
      <c r="B17" s="353" t="str">
        <f>'Rooster '!B60</f>
        <v xml:space="preserve">Micha v Wingeren </v>
      </c>
      <c r="C17" s="153">
        <f>'Rooster '!AT95</f>
        <v>36</v>
      </c>
      <c r="D17" s="150">
        <f>'Rooster '!AT97</f>
        <v>315</v>
      </c>
      <c r="E17" s="150">
        <f>'Rooster '!AU96</f>
        <v>368</v>
      </c>
      <c r="F17" s="151">
        <f>'Rooster '!$AT$101</f>
        <v>0.85597826086956519</v>
      </c>
      <c r="G17" s="150">
        <f>'Rooster '!AU100</f>
        <v>1550</v>
      </c>
      <c r="H17" s="341">
        <f>'Rooster '!$AU$98</f>
        <v>0.20322580645161289</v>
      </c>
      <c r="I17" s="152">
        <f>'Rooster '!$AT$99</f>
        <v>0.66666666666666663</v>
      </c>
      <c r="J17" s="337">
        <f>'Rooster '!$AU$102</f>
        <v>60</v>
      </c>
      <c r="K17" s="138"/>
      <c r="L17" s="151">
        <f t="shared" si="0"/>
        <v>0.97297297297297303</v>
      </c>
      <c r="M17" s="138"/>
      <c r="N17" s="138"/>
      <c r="O17" s="138"/>
      <c r="P17" s="153"/>
      <c r="Q17" s="150"/>
      <c r="R17" s="150"/>
      <c r="S17" s="151"/>
      <c r="T17" s="150"/>
      <c r="U17" s="341"/>
      <c r="V17" s="152"/>
      <c r="W17" s="337"/>
      <c r="X17" s="138"/>
      <c r="Y17" s="151"/>
      <c r="Z17" s="138"/>
      <c r="AA17" s="138"/>
      <c r="AB17" s="138"/>
      <c r="AC17" s="138"/>
      <c r="AD17" s="138"/>
    </row>
    <row r="18" spans="1:30" ht="18.5">
      <c r="A18" s="162">
        <f>'Rooster '!A44</f>
        <v>14</v>
      </c>
      <c r="B18" s="354" t="str">
        <f>'Rooster '!B30</f>
        <v>Cock Smink</v>
      </c>
      <c r="C18" s="153">
        <f>'Rooster '!P95</f>
        <v>36</v>
      </c>
      <c r="D18" s="150">
        <f>'Rooster '!P97</f>
        <v>966</v>
      </c>
      <c r="E18" s="150">
        <f>'Rooster '!Q96</f>
        <v>1060</v>
      </c>
      <c r="F18" s="151">
        <f>'Rooster '!$P$101</f>
        <v>0.91132075471698115</v>
      </c>
      <c r="G18" s="150">
        <f>'Rooster '!Q100</f>
        <v>1608</v>
      </c>
      <c r="H18" s="341">
        <f>'Rooster '!$Q$98</f>
        <v>0.60074626865671643</v>
      </c>
      <c r="I18" s="152">
        <f>'Rooster '!$P$99</f>
        <v>1.35</v>
      </c>
      <c r="J18" s="337">
        <f>'Rooster '!$Q$102</f>
        <v>59</v>
      </c>
      <c r="K18" s="138"/>
      <c r="L18" s="151">
        <f t="shared" si="0"/>
        <v>0.97297297297297303</v>
      </c>
      <c r="M18" s="138"/>
      <c r="O18" s="138"/>
      <c r="P18" s="153"/>
      <c r="Q18" s="150"/>
      <c r="R18" s="150"/>
      <c r="S18" s="151"/>
      <c r="T18" s="150"/>
      <c r="U18" s="341"/>
      <c r="V18" s="152"/>
      <c r="W18" s="337"/>
      <c r="X18" s="138"/>
      <c r="Y18" s="151"/>
      <c r="Z18" s="138"/>
      <c r="AA18" s="138"/>
      <c r="AB18" s="138"/>
      <c r="AC18" s="138"/>
      <c r="AD18" s="138"/>
    </row>
    <row r="19" spans="1:30" ht="18.5">
      <c r="A19" s="163">
        <f>'Rooster '!A46</f>
        <v>15</v>
      </c>
      <c r="B19" s="354" t="str">
        <f>'Rooster '!B32</f>
        <v>Cor v Nieuwen.</v>
      </c>
      <c r="C19" s="154">
        <f>'Rooster '!R95</f>
        <v>36</v>
      </c>
      <c r="D19" s="155">
        <f>'Rooster '!R97</f>
        <v>605</v>
      </c>
      <c r="E19" s="155">
        <f>'Rooster '!S96</f>
        <v>672</v>
      </c>
      <c r="F19" s="156">
        <f>'Rooster '!$R$101</f>
        <v>0.90029761904761907</v>
      </c>
      <c r="G19" s="155">
        <f>'Rooster '!S100</f>
        <v>1699</v>
      </c>
      <c r="H19" s="342">
        <f>'Rooster '!$S$98</f>
        <v>0.35609181871689227</v>
      </c>
      <c r="I19" s="152">
        <f>'Rooster '!$R$99</f>
        <v>0.625</v>
      </c>
      <c r="J19" s="338">
        <f>'Rooster '!$S$102</f>
        <v>59</v>
      </c>
      <c r="K19" s="157"/>
      <c r="L19" s="156">
        <f t="shared" si="0"/>
        <v>0.97297297297297303</v>
      </c>
      <c r="M19" s="138"/>
      <c r="N19" s="138"/>
      <c r="O19" s="138"/>
      <c r="P19" s="154"/>
      <c r="Q19" s="155"/>
      <c r="R19" s="155"/>
      <c r="S19" s="156"/>
      <c r="T19" s="155"/>
      <c r="U19" s="342"/>
      <c r="V19" s="152"/>
      <c r="W19" s="338"/>
      <c r="X19" s="157"/>
      <c r="Y19" s="156"/>
      <c r="Z19" s="138"/>
      <c r="AA19" s="138"/>
      <c r="AB19" s="138"/>
      <c r="AC19" s="138"/>
      <c r="AD19" s="138"/>
    </row>
    <row r="20" spans="1:30" ht="18.5">
      <c r="A20" s="163">
        <f>'Rooster '!A48</f>
        <v>16</v>
      </c>
      <c r="B20" s="353" t="str">
        <f>'Rooster '!B86</f>
        <v>Theo vd Weide</v>
      </c>
      <c r="C20" s="154">
        <f>'Rooster '!BT95</f>
        <v>36</v>
      </c>
      <c r="D20" s="155">
        <f>'Rooster '!BT97</f>
        <v>292</v>
      </c>
      <c r="E20" s="155">
        <f>'Rooster '!BU96</f>
        <v>360</v>
      </c>
      <c r="F20" s="156">
        <f>'Rooster '!$BT$101</f>
        <v>0.81111111111111112</v>
      </c>
      <c r="G20" s="155">
        <f>'Rooster '!BU100</f>
        <v>1489</v>
      </c>
      <c r="H20" s="342">
        <f>'Rooster '!$BU$98</f>
        <v>0.19610476830087306</v>
      </c>
      <c r="I20" s="152">
        <f>'Rooster '!$BT$99</f>
        <v>0.47619047619047616</v>
      </c>
      <c r="J20" s="338">
        <f>'Rooster '!$BU$102</f>
        <v>59</v>
      </c>
      <c r="K20" s="157"/>
      <c r="L20" s="156">
        <f t="shared" si="0"/>
        <v>0.97297297297297303</v>
      </c>
      <c r="M20" s="138"/>
      <c r="N20" s="138"/>
      <c r="O20" s="138"/>
      <c r="P20" s="154"/>
      <c r="Q20" s="155"/>
      <c r="R20" s="155"/>
      <c r="S20" s="156"/>
      <c r="T20" s="155"/>
      <c r="U20" s="342"/>
      <c r="V20" s="152"/>
      <c r="W20" s="338"/>
      <c r="X20" s="157"/>
      <c r="Y20" s="156"/>
      <c r="Z20" s="138"/>
      <c r="AA20" s="138"/>
      <c r="AB20" s="138"/>
      <c r="AC20" s="138"/>
      <c r="AD20" s="138"/>
    </row>
    <row r="21" spans="1:30" ht="18.5">
      <c r="A21" s="163">
        <f>'Rooster '!A50</f>
        <v>17</v>
      </c>
      <c r="B21" s="353" t="str">
        <f>'Rooster '!B62</f>
        <v>Mo Smink</v>
      </c>
      <c r="C21" s="154">
        <f>'Rooster '!AV95</f>
        <v>36</v>
      </c>
      <c r="D21" s="155">
        <f>'Rooster '!AV97</f>
        <v>1427</v>
      </c>
      <c r="E21" s="155">
        <f>'Rooster '!AW96</f>
        <v>1564</v>
      </c>
      <c r="F21" s="156">
        <f>'Rooster '!$AV$101</f>
        <v>0.91240409207161122</v>
      </c>
      <c r="G21" s="155">
        <f>'Rooster '!AW100</f>
        <v>1624</v>
      </c>
      <c r="H21" s="342">
        <f>'Rooster '!$AW$98</f>
        <v>0.87869458128078815</v>
      </c>
      <c r="I21" s="152">
        <f>'Rooster '!$AV$99</f>
        <v>1.3225806451612903</v>
      </c>
      <c r="J21" s="338">
        <f>'Rooster '!$AW$102</f>
        <v>58</v>
      </c>
      <c r="K21" s="157"/>
      <c r="L21" s="156">
        <f t="shared" si="0"/>
        <v>0.97297297297297303</v>
      </c>
      <c r="M21" s="138"/>
      <c r="N21" s="138"/>
      <c r="O21" s="138"/>
      <c r="P21" s="154"/>
      <c r="Q21" s="155"/>
      <c r="R21" s="155"/>
      <c r="S21" s="156"/>
      <c r="T21" s="155"/>
      <c r="U21" s="342"/>
      <c r="V21" s="152"/>
      <c r="W21" s="338"/>
      <c r="X21" s="157"/>
      <c r="Y21" s="156"/>
      <c r="Z21" s="138"/>
      <c r="AA21" s="138"/>
      <c r="AB21" s="138"/>
      <c r="AC21" s="138"/>
      <c r="AD21" s="138"/>
    </row>
    <row r="22" spans="1:30" ht="18.5">
      <c r="A22" s="163">
        <f>'Rooster '!A52</f>
        <v>18</v>
      </c>
      <c r="B22" s="353" t="str">
        <f>'Rooster '!B70</f>
        <v>Peet Kosterman</v>
      </c>
      <c r="C22" s="158">
        <f>'Rooster '!BD95</f>
        <v>36</v>
      </c>
      <c r="D22" s="155">
        <f>'Rooster '!BD97</f>
        <v>1495</v>
      </c>
      <c r="E22" s="155">
        <f>'Rooster '!BE96</f>
        <v>1660</v>
      </c>
      <c r="F22" s="156">
        <f>'Rooster '!$BD$101</f>
        <v>0.9006024096385542</v>
      </c>
      <c r="G22" s="155">
        <f>'Rooster '!BE100</f>
        <v>1589</v>
      </c>
      <c r="H22" s="342">
        <f>'Rooster '!$BE$98</f>
        <v>0.94084329767149155</v>
      </c>
      <c r="I22" s="152">
        <f>'Rooster '!$BD$99</f>
        <v>1.46875</v>
      </c>
      <c r="J22" s="339">
        <f>'Rooster '!$BE$102</f>
        <v>58</v>
      </c>
      <c r="K22" s="157"/>
      <c r="L22" s="156">
        <f t="shared" si="0"/>
        <v>0.97297297297297303</v>
      </c>
      <c r="M22" s="138"/>
      <c r="N22" s="138"/>
      <c r="O22" s="138"/>
      <c r="P22" s="158"/>
      <c r="Q22" s="155"/>
      <c r="R22" s="155"/>
      <c r="S22" s="156"/>
      <c r="T22" s="155"/>
      <c r="U22" s="342"/>
      <c r="V22" s="152"/>
      <c r="W22" s="339"/>
      <c r="X22" s="157"/>
      <c r="Y22" s="156"/>
      <c r="Z22" s="138"/>
      <c r="AA22" s="138"/>
      <c r="AB22" s="138"/>
      <c r="AC22" s="138"/>
      <c r="AD22" s="138"/>
    </row>
    <row r="23" spans="1:30" ht="18.5">
      <c r="A23" s="163">
        <f>'Rooster '!A54</f>
        <v>19</v>
      </c>
      <c r="B23" s="353" t="str">
        <f>'Rooster '!B80</f>
        <v>Richard Venema</v>
      </c>
      <c r="C23" s="154">
        <f>'Rooster '!BN95</f>
        <v>36</v>
      </c>
      <c r="D23" s="155">
        <f>'Rooster '!BN97</f>
        <v>1458</v>
      </c>
      <c r="E23" s="155">
        <f>'Rooster '!BO96</f>
        <v>1644</v>
      </c>
      <c r="F23" s="156">
        <f>'Rooster '!$BN$101</f>
        <v>0.88686131386861311</v>
      </c>
      <c r="G23" s="155">
        <f>'Rooster '!BO100</f>
        <v>1567</v>
      </c>
      <c r="H23" s="342">
        <f>'Rooster '!$BO$98</f>
        <v>0.93044033184428843</v>
      </c>
      <c r="I23" s="152">
        <f>'Rooster '!$BN$99</f>
        <v>1.3636363636363635</v>
      </c>
      <c r="J23" s="338">
        <f>'Rooster '!$BO$102</f>
        <v>57</v>
      </c>
      <c r="K23" s="157"/>
      <c r="L23" s="156">
        <f t="shared" si="0"/>
        <v>0.97297297297297303</v>
      </c>
      <c r="M23" s="138"/>
      <c r="N23" s="138"/>
      <c r="O23" s="138"/>
      <c r="P23" s="154"/>
      <c r="Q23" s="155"/>
      <c r="R23" s="155"/>
      <c r="S23" s="156"/>
      <c r="T23" s="155"/>
      <c r="U23" s="342"/>
      <c r="V23" s="152"/>
      <c r="W23" s="338"/>
      <c r="X23" s="157"/>
      <c r="Y23" s="156"/>
      <c r="Z23" s="138"/>
      <c r="AA23" s="138"/>
      <c r="AB23" s="138"/>
      <c r="AC23" s="138"/>
      <c r="AD23" s="138"/>
    </row>
    <row r="24" spans="1:30" ht="18.5">
      <c r="A24" s="163">
        <f>'Rooster '!A56</f>
        <v>20</v>
      </c>
      <c r="B24" s="354" t="str">
        <f>'Rooster '!B22</f>
        <v>Appie Smink</v>
      </c>
      <c r="C24" s="154">
        <f>'Rooster '!H95</f>
        <v>36</v>
      </c>
      <c r="D24" s="155">
        <f>'Rooster '!H97</f>
        <v>552</v>
      </c>
      <c r="E24" s="155">
        <f>'Rooster '!I96</f>
        <v>660</v>
      </c>
      <c r="F24" s="156">
        <f>'Rooster '!$H$101</f>
        <v>0.83636363636363631</v>
      </c>
      <c r="G24" s="155">
        <f>'Rooster '!I100</f>
        <v>1530</v>
      </c>
      <c r="H24" s="342">
        <f>'Rooster '!$I$98</f>
        <v>0.36078431372549019</v>
      </c>
      <c r="I24" s="152">
        <f>'Rooster '!$H$99</f>
        <v>0.55882352941176472</v>
      </c>
      <c r="J24" s="338">
        <f>'Rooster '!$I$102</f>
        <v>56</v>
      </c>
      <c r="K24" s="157"/>
      <c r="L24" s="156">
        <f t="shared" si="0"/>
        <v>0.97297297297297303</v>
      </c>
      <c r="M24" s="138"/>
      <c r="N24" s="138"/>
      <c r="O24" s="138"/>
      <c r="P24" s="154"/>
      <c r="Q24" s="155"/>
      <c r="R24" s="155"/>
      <c r="S24" s="156"/>
      <c r="T24" s="155"/>
      <c r="U24" s="342"/>
      <c r="V24" s="152"/>
      <c r="W24" s="338"/>
      <c r="X24" s="157"/>
      <c r="Y24" s="156"/>
      <c r="Z24" s="138"/>
      <c r="AA24" s="138"/>
      <c r="AB24" s="138"/>
      <c r="AC24" s="138"/>
      <c r="AD24" s="138"/>
    </row>
    <row r="25" spans="1:30" ht="18.5">
      <c r="A25" s="163">
        <f>'Rooster '!A58</f>
        <v>21</v>
      </c>
      <c r="B25" s="354" t="str">
        <f>'Rooster '!B36</f>
        <v>Frans Kool</v>
      </c>
      <c r="C25" s="154">
        <f>'Rooster '!V95</f>
        <v>36</v>
      </c>
      <c r="D25" s="155">
        <f>'Rooster '!V97</f>
        <v>865</v>
      </c>
      <c r="E25" s="155">
        <f>'Rooster '!W96</f>
        <v>1004</v>
      </c>
      <c r="F25" s="156">
        <f>'Rooster '!$V$101</f>
        <v>0.86155378486055778</v>
      </c>
      <c r="G25" s="155">
        <f>'Rooster '!W100</f>
        <v>1589</v>
      </c>
      <c r="H25" s="342">
        <f>'Rooster '!$W$98</f>
        <v>0.54436752674638134</v>
      </c>
      <c r="I25" s="152">
        <f>'Rooster '!$V$99</f>
        <v>0.96153846153846156</v>
      </c>
      <c r="J25" s="338">
        <f>'Rooster '!$W$102</f>
        <v>54</v>
      </c>
      <c r="K25" s="157"/>
      <c r="L25" s="156">
        <f t="shared" si="0"/>
        <v>0.97297297297297303</v>
      </c>
      <c r="M25" s="138"/>
      <c r="N25" s="138"/>
      <c r="O25" s="138"/>
      <c r="P25" s="154"/>
      <c r="Q25" s="155"/>
      <c r="R25" s="155"/>
      <c r="S25" s="156"/>
      <c r="T25" s="155"/>
      <c r="U25" s="342"/>
      <c r="V25" s="152"/>
      <c r="W25" s="338"/>
      <c r="X25" s="157"/>
      <c r="Y25" s="156"/>
      <c r="Z25" s="138"/>
      <c r="AA25" s="138"/>
      <c r="AB25" s="138"/>
      <c r="AC25" s="138"/>
      <c r="AD25" s="138"/>
    </row>
    <row r="26" spans="1:30" ht="18.5">
      <c r="A26" s="163">
        <f>'Rooster '!A60</f>
        <v>22</v>
      </c>
      <c r="B26" s="353" t="str">
        <f>'Rooster '!B58</f>
        <v>Marco Hessing</v>
      </c>
      <c r="C26" s="154">
        <f>'Rooster '!AR95</f>
        <v>36</v>
      </c>
      <c r="D26" s="155">
        <f>'Rooster '!AR97</f>
        <v>386</v>
      </c>
      <c r="E26" s="155">
        <f>'Rooster '!AS96</f>
        <v>452</v>
      </c>
      <c r="F26" s="156">
        <f>'Rooster '!$AR$101</f>
        <v>0.85398230088495575</v>
      </c>
      <c r="G26" s="155">
        <f>'Rooster '!AS100</f>
        <v>1700</v>
      </c>
      <c r="H26" s="342">
        <f>'Rooster '!$AS$98</f>
        <v>0.22705882352941176</v>
      </c>
      <c r="I26" s="152">
        <f>'Rooster '!$AR$99</f>
        <v>0.48</v>
      </c>
      <c r="J26" s="338">
        <f>'Rooster '!$AS$102</f>
        <v>53</v>
      </c>
      <c r="K26" s="157"/>
      <c r="L26" s="156">
        <f t="shared" si="0"/>
        <v>0.97297297297297303</v>
      </c>
      <c r="M26" s="138"/>
      <c r="N26" s="138"/>
      <c r="O26" s="138"/>
      <c r="P26" s="154"/>
      <c r="Q26" s="155"/>
      <c r="R26" s="155"/>
      <c r="S26" s="156"/>
      <c r="T26" s="155"/>
      <c r="U26" s="342"/>
      <c r="V26" s="152"/>
      <c r="W26" s="338"/>
      <c r="X26" s="157"/>
      <c r="Y26" s="156"/>
      <c r="Z26" s="138"/>
      <c r="AA26" s="138"/>
      <c r="AB26" s="138"/>
      <c r="AC26" s="138"/>
      <c r="AD26" s="138"/>
    </row>
    <row r="27" spans="1:30" ht="18.5">
      <c r="A27" s="163">
        <f>'Rooster '!A62</f>
        <v>23</v>
      </c>
      <c r="B27" s="353" t="str">
        <f>'Rooster '!B46</f>
        <v xml:space="preserve">Joop Vermeulen </v>
      </c>
      <c r="C27" s="154">
        <f>'Rooster '!AF95</f>
        <v>36</v>
      </c>
      <c r="D27" s="155">
        <f>'Rooster '!AF97</f>
        <v>471</v>
      </c>
      <c r="E27" s="155">
        <f>'Rooster '!AG96</f>
        <v>568</v>
      </c>
      <c r="F27" s="156">
        <f>'Rooster '!$AF$101</f>
        <v>0.82922535211267601</v>
      </c>
      <c r="G27" s="155">
        <f>'Rooster '!AG100</f>
        <v>1487</v>
      </c>
      <c r="H27" s="342">
        <f>'Rooster '!$AG$98</f>
        <v>0.31674512441156694</v>
      </c>
      <c r="I27" s="152">
        <f>'Rooster '!$AF$99</f>
        <v>0.55555555555555558</v>
      </c>
      <c r="J27" s="338">
        <f>'Rooster '!$AG$102</f>
        <v>53</v>
      </c>
      <c r="K27" s="157"/>
      <c r="L27" s="156">
        <f t="shared" si="0"/>
        <v>0.97297297297297303</v>
      </c>
      <c r="M27" s="138"/>
      <c r="N27" s="138"/>
      <c r="O27" s="138"/>
      <c r="P27" s="154"/>
      <c r="Q27" s="155"/>
      <c r="R27" s="155"/>
      <c r="S27" s="156"/>
      <c r="T27" s="155"/>
      <c r="U27" s="342"/>
      <c r="V27" s="152"/>
      <c r="W27" s="338"/>
      <c r="X27" s="157"/>
      <c r="Y27" s="156"/>
      <c r="Z27" s="138"/>
      <c r="AA27" s="138"/>
      <c r="AB27" s="138"/>
      <c r="AC27" s="138"/>
      <c r="AD27" s="138"/>
    </row>
    <row r="28" spans="1:30" ht="18.5">
      <c r="A28" s="163">
        <f>'Rooster '!A64</f>
        <v>24</v>
      </c>
      <c r="B28" s="353" t="str">
        <f>'Rooster '!B48</f>
        <v>Jos v Esschoten</v>
      </c>
      <c r="C28" s="154">
        <f>'Rooster '!AH95</f>
        <v>36</v>
      </c>
      <c r="D28" s="155">
        <f>'Rooster '!AH97</f>
        <v>536</v>
      </c>
      <c r="E28" s="155">
        <f>'Rooster '!AI96</f>
        <v>628</v>
      </c>
      <c r="F28" s="156">
        <f>'Rooster '!$AH$101</f>
        <v>0.85350318471337583</v>
      </c>
      <c r="G28" s="155">
        <f>'Rooster '!AI100</f>
        <v>1641</v>
      </c>
      <c r="H28" s="342">
        <f>'Rooster '!$AI$98</f>
        <v>0.3266301035953687</v>
      </c>
      <c r="I28" s="152">
        <f>'Rooster '!$AH$99</f>
        <v>0.60869565217391308</v>
      </c>
      <c r="J28" s="338">
        <f>'Rooster '!$AI$102</f>
        <v>52</v>
      </c>
      <c r="K28" s="157"/>
      <c r="L28" s="156">
        <f t="shared" si="0"/>
        <v>0.97297297297297303</v>
      </c>
      <c r="M28" s="138"/>
      <c r="N28" s="138"/>
      <c r="O28" s="138"/>
      <c r="P28" s="154"/>
      <c r="Q28" s="155"/>
      <c r="R28" s="155"/>
      <c r="S28" s="156"/>
      <c r="T28" s="155"/>
      <c r="U28" s="342"/>
      <c r="V28" s="152"/>
      <c r="W28" s="338"/>
      <c r="X28" s="157"/>
      <c r="Y28" s="156"/>
      <c r="Z28" s="138"/>
      <c r="AA28" s="138"/>
      <c r="AB28" s="138"/>
      <c r="AC28" s="138"/>
      <c r="AD28" s="138"/>
    </row>
    <row r="29" spans="1:30" ht="18.5">
      <c r="A29" s="163">
        <f>'Rooster '!A66</f>
        <v>25</v>
      </c>
      <c r="B29" s="360" t="str">
        <f>'Rooster '!B66</f>
        <v>Peet Graafland</v>
      </c>
      <c r="C29" s="154">
        <f>'Rooster '!AZ95</f>
        <v>36</v>
      </c>
      <c r="D29" s="155">
        <f>'Rooster '!AZ97</f>
        <v>514</v>
      </c>
      <c r="E29" s="155">
        <f>'Rooster '!BA96</f>
        <v>596</v>
      </c>
      <c r="F29" s="156">
        <f>'Rooster '!$AZ$101</f>
        <v>0.86241610738255037</v>
      </c>
      <c r="G29" s="155">
        <f>'Rooster '!BA100</f>
        <v>1617</v>
      </c>
      <c r="H29" s="342">
        <f>'Rooster '!$BA$98</f>
        <v>0.31787260358688929</v>
      </c>
      <c r="I29" s="152">
        <f>'Rooster '!$AZ$99</f>
        <v>0.58620689655172409</v>
      </c>
      <c r="J29" s="338">
        <f>'Rooster '!BA102</f>
        <v>50</v>
      </c>
      <c r="K29" s="157"/>
      <c r="L29" s="156">
        <f t="shared" si="0"/>
        <v>0.97297297297297303</v>
      </c>
      <c r="M29" s="138"/>
      <c r="N29" s="138"/>
      <c r="O29" s="138"/>
      <c r="P29" s="154"/>
      <c r="Q29" s="155"/>
      <c r="R29" s="155"/>
      <c r="S29" s="156"/>
      <c r="T29" s="155"/>
      <c r="U29" s="342"/>
      <c r="V29" s="152"/>
      <c r="W29" s="338"/>
      <c r="X29" s="157"/>
      <c r="Y29" s="156"/>
      <c r="Z29" s="138"/>
      <c r="AA29" s="138"/>
      <c r="AB29" s="138"/>
      <c r="AC29" s="138"/>
      <c r="AD29" s="138"/>
    </row>
    <row r="30" spans="1:30" ht="18.5">
      <c r="A30" s="163">
        <f>'Rooster '!A68</f>
        <v>26</v>
      </c>
      <c r="B30" s="353" t="str">
        <f>'Rooster '!B84</f>
        <v>Ted Boomkens</v>
      </c>
      <c r="C30" s="154">
        <f>'Rooster '!BR95</f>
        <v>36</v>
      </c>
      <c r="D30" s="155">
        <f>'Rooster '!BR97</f>
        <v>443</v>
      </c>
      <c r="E30" s="155">
        <f>'Rooster '!BS96</f>
        <v>532</v>
      </c>
      <c r="F30" s="156">
        <f>'Rooster '!$BR$101</f>
        <v>0.83270676691729328</v>
      </c>
      <c r="G30" s="155">
        <f>'Rooster '!BS100</f>
        <v>1682</v>
      </c>
      <c r="H30" s="342">
        <f>'Rooster '!$BS$98</f>
        <v>0.26337693222354341</v>
      </c>
      <c r="I30" s="152">
        <f>'Rooster '!$BR$99</f>
        <v>0.51724137931034486</v>
      </c>
      <c r="J30" s="338">
        <f>'Rooster '!$BS$102</f>
        <v>50</v>
      </c>
      <c r="K30" s="157"/>
      <c r="L30" s="156">
        <f t="shared" si="0"/>
        <v>0.97297297297297303</v>
      </c>
      <c r="M30" s="138"/>
      <c r="N30" s="138"/>
      <c r="O30" s="138"/>
      <c r="P30" s="154"/>
      <c r="Q30" s="155"/>
      <c r="R30" s="155"/>
      <c r="S30" s="156"/>
      <c r="T30" s="155"/>
      <c r="U30" s="342"/>
      <c r="V30" s="152"/>
      <c r="W30" s="338"/>
      <c r="X30" s="157"/>
      <c r="Y30" s="156"/>
      <c r="Z30" s="138"/>
      <c r="AA30" s="138"/>
      <c r="AB30" s="138"/>
      <c r="AC30" s="138"/>
      <c r="AD30" s="138"/>
    </row>
    <row r="31" spans="1:30" ht="18.5">
      <c r="A31" s="163">
        <f>'Rooster '!A70</f>
        <v>27</v>
      </c>
      <c r="B31" s="354" t="str">
        <f>'Rooster '!B44</f>
        <v>Jaap vd Sluis</v>
      </c>
      <c r="C31" s="154">
        <f>'Rooster '!AD95</f>
        <v>36</v>
      </c>
      <c r="D31" s="155">
        <f>'Rooster '!AD97</f>
        <v>487</v>
      </c>
      <c r="E31" s="155">
        <f>'Rooster '!AE96</f>
        <v>556</v>
      </c>
      <c r="F31" s="156">
        <f>'Rooster '!$AD$101</f>
        <v>0.87589928057553956</v>
      </c>
      <c r="G31" s="155">
        <f>'Rooster '!AE100</f>
        <v>1679</v>
      </c>
      <c r="H31" s="342">
        <f>'Rooster '!$AE$98</f>
        <v>0.29005360333531865</v>
      </c>
      <c r="I31" s="152">
        <f>'Rooster '!$AD$99</f>
        <v>0.55555555555555558</v>
      </c>
      <c r="J31" s="338">
        <f>'Rooster '!$AE$102</f>
        <v>48</v>
      </c>
      <c r="K31" s="157"/>
      <c r="L31" s="156">
        <f t="shared" si="0"/>
        <v>0.97297297297297303</v>
      </c>
      <c r="M31" s="138"/>
      <c r="N31" s="138"/>
      <c r="O31" s="138"/>
      <c r="P31" s="154"/>
      <c r="Q31" s="155"/>
      <c r="R31" s="155"/>
      <c r="S31" s="156"/>
      <c r="T31" s="155"/>
      <c r="U31" s="342"/>
      <c r="V31" s="152"/>
      <c r="W31" s="338"/>
      <c r="X31" s="157"/>
      <c r="Y31" s="156"/>
      <c r="Z31" s="138"/>
      <c r="AA31" s="138"/>
      <c r="AB31" s="138"/>
      <c r="AC31" s="138"/>
      <c r="AD31" s="138"/>
    </row>
    <row r="32" spans="1:30" ht="18.5">
      <c r="A32" s="163">
        <f>'Rooster '!A72</f>
        <v>28</v>
      </c>
      <c r="B32" s="358" t="str">
        <f>'Rooster '!B92</f>
        <v>Wout v Luik</v>
      </c>
      <c r="C32" s="154">
        <f>'Rooster '!BZ95</f>
        <v>36</v>
      </c>
      <c r="D32" s="155">
        <f>'Rooster '!BZ97</f>
        <v>609</v>
      </c>
      <c r="E32" s="155">
        <f>'Rooster '!CA96</f>
        <v>764</v>
      </c>
      <c r="F32" s="156">
        <f>'Rooster '!$BZ$101</f>
        <v>0.79712041884816753</v>
      </c>
      <c r="G32" s="155">
        <f>'Rooster '!CA100</f>
        <v>1478</v>
      </c>
      <c r="H32" s="342">
        <f>'Rooster '!$CA$98</f>
        <v>0.41204330175913395</v>
      </c>
      <c r="I32" s="152">
        <f>'Rooster '!$BZ$99</f>
        <v>0.78260869565217395</v>
      </c>
      <c r="J32" s="338">
        <f>'Rooster '!$CA$102</f>
        <v>47</v>
      </c>
      <c r="K32" s="157"/>
      <c r="L32" s="156">
        <f t="shared" si="0"/>
        <v>0.97297297297297303</v>
      </c>
      <c r="M32" s="138"/>
      <c r="N32" s="138"/>
      <c r="O32" s="138"/>
      <c r="P32" s="154"/>
      <c r="Q32" s="155"/>
      <c r="R32" s="155"/>
      <c r="S32" s="156"/>
      <c r="T32" s="155"/>
      <c r="U32" s="342"/>
      <c r="V32" s="152"/>
      <c r="W32" s="338"/>
      <c r="X32" s="157"/>
      <c r="Y32" s="156"/>
      <c r="Z32" s="138"/>
      <c r="AA32" s="138"/>
      <c r="AB32" s="138"/>
      <c r="AC32" s="138"/>
      <c r="AD32" s="138"/>
    </row>
    <row r="33" spans="1:30" ht="18.5">
      <c r="A33" s="163">
        <f>'Rooster '!A74</f>
        <v>29</v>
      </c>
      <c r="B33" s="353" t="str">
        <f>'Rooster '!B54</f>
        <v>Marcel Mast</v>
      </c>
      <c r="C33" s="154">
        <f>'Rooster '!AN95</f>
        <v>36</v>
      </c>
      <c r="D33" s="155">
        <f>'Rooster '!AN97</f>
        <v>388</v>
      </c>
      <c r="E33" s="155">
        <f>'Rooster '!AO96</f>
        <v>496</v>
      </c>
      <c r="F33" s="156">
        <f>'Rooster '!$AN$101</f>
        <v>0.782258064516129</v>
      </c>
      <c r="G33" s="155">
        <f>'Rooster '!AO100</f>
        <v>1651</v>
      </c>
      <c r="H33" s="342">
        <f>'Rooster '!$AO$98</f>
        <v>0.2350090854027862</v>
      </c>
      <c r="I33" s="152">
        <f>'Rooster '!$AN$99</f>
        <v>0.66666666666666663</v>
      </c>
      <c r="J33" s="338">
        <f>'Rooster '!$AO$102</f>
        <v>46</v>
      </c>
      <c r="K33" s="157"/>
      <c r="L33" s="156">
        <f t="shared" si="0"/>
        <v>0.97297297297297303</v>
      </c>
      <c r="M33" s="138"/>
      <c r="N33" s="138"/>
      <c r="O33" s="138"/>
      <c r="P33" s="154"/>
      <c r="Q33" s="155"/>
      <c r="R33" s="155"/>
      <c r="S33" s="156"/>
      <c r="T33" s="155"/>
      <c r="U33" s="342"/>
      <c r="V33" s="152"/>
      <c r="W33" s="338"/>
      <c r="X33" s="157"/>
      <c r="Y33" s="156"/>
      <c r="Z33" s="138"/>
      <c r="AA33" s="138"/>
      <c r="AB33" s="138"/>
      <c r="AC33" s="138"/>
      <c r="AD33" s="138"/>
    </row>
    <row r="34" spans="1:30" ht="18.5">
      <c r="A34" s="163">
        <f>'Rooster '!A76</f>
        <v>30</v>
      </c>
      <c r="B34" s="353" t="str">
        <f>'Rooster '!B64</f>
        <v>Paul Staak</v>
      </c>
      <c r="C34" s="154">
        <f>'Rooster '!AX95</f>
        <v>36</v>
      </c>
      <c r="D34" s="155">
        <f>'Rooster '!AX97</f>
        <v>383</v>
      </c>
      <c r="E34" s="155">
        <f>'Rooster '!AY96</f>
        <v>492</v>
      </c>
      <c r="F34" s="156">
        <f>'Rooster '!$AX$101</f>
        <v>0.77845528455284552</v>
      </c>
      <c r="G34" s="155">
        <f>'Rooster '!AY100</f>
        <v>1602</v>
      </c>
      <c r="H34" s="342">
        <f>'Rooster '!$AY$98</f>
        <v>0.23907615480649189</v>
      </c>
      <c r="I34" s="152">
        <f>'Rooster '!$AX$99</f>
        <v>0.44117647058823528</v>
      </c>
      <c r="J34" s="338">
        <f>'Rooster '!$AY$102</f>
        <v>46</v>
      </c>
      <c r="K34" s="157"/>
      <c r="L34" s="156">
        <f t="shared" si="0"/>
        <v>0.97297297297297303</v>
      </c>
      <c r="M34" s="138"/>
      <c r="N34" s="138"/>
      <c r="O34" s="138"/>
      <c r="P34" s="154"/>
      <c r="Q34" s="155"/>
      <c r="R34" s="155"/>
      <c r="S34" s="156"/>
      <c r="T34" s="155"/>
      <c r="U34" s="342"/>
      <c r="V34" s="152"/>
      <c r="W34" s="338"/>
      <c r="X34" s="157"/>
      <c r="Y34" s="156"/>
      <c r="Z34" s="138"/>
      <c r="AA34" s="138"/>
      <c r="AB34" s="138"/>
      <c r="AC34" s="138"/>
      <c r="AD34" s="138"/>
    </row>
    <row r="35" spans="1:30" ht="18.5">
      <c r="A35" s="163">
        <f>'Rooster '!A78</f>
        <v>31</v>
      </c>
      <c r="B35" s="353" t="str">
        <f>'Rooster '!B74</f>
        <v xml:space="preserve">Piet v/d Hoeven </v>
      </c>
      <c r="C35" s="154">
        <f>'Rooster '!BH95</f>
        <v>36</v>
      </c>
      <c r="D35" s="155">
        <f>'Rooster '!BH97</f>
        <v>386</v>
      </c>
      <c r="E35" s="155">
        <f>'Rooster '!BI96</f>
        <v>496</v>
      </c>
      <c r="F35" s="156">
        <f>'Rooster '!$BH$101</f>
        <v>0.77822580645161288</v>
      </c>
      <c r="G35" s="155">
        <f>'Rooster '!BI100</f>
        <v>1562</v>
      </c>
      <c r="H35" s="342">
        <f>'Rooster '!$BI$98</f>
        <v>0.24711907810499359</v>
      </c>
      <c r="I35" s="152">
        <f>'Rooster '!$BH$99</f>
        <v>0.5</v>
      </c>
      <c r="J35" s="338">
        <f>'Rooster '!$BI$102</f>
        <v>45</v>
      </c>
      <c r="K35" s="157"/>
      <c r="L35" s="156">
        <f t="shared" si="0"/>
        <v>0.97297297297297303</v>
      </c>
      <c r="M35" s="138"/>
      <c r="N35" s="138"/>
      <c r="O35" s="138"/>
      <c r="P35" s="154"/>
      <c r="Q35" s="155"/>
      <c r="R35" s="155"/>
      <c r="S35" s="156"/>
      <c r="T35" s="155"/>
      <c r="U35" s="342"/>
      <c r="V35" s="152"/>
      <c r="W35" s="338"/>
      <c r="X35" s="157"/>
      <c r="Y35" s="156"/>
      <c r="Z35" s="138"/>
      <c r="AA35" s="138"/>
      <c r="AB35" s="138"/>
      <c r="AC35" s="138"/>
      <c r="AD35" s="138"/>
    </row>
    <row r="36" spans="1:30" ht="18.5">
      <c r="A36" s="163">
        <f>'Rooster '!A80</f>
        <v>32</v>
      </c>
      <c r="B36" s="359" t="str">
        <f>'Rooster '!B26</f>
        <v>Berry Grouwstra</v>
      </c>
      <c r="C36" s="154">
        <f>'Rooster '!L95</f>
        <v>36</v>
      </c>
      <c r="D36" s="155">
        <f>'Rooster '!L97</f>
        <v>828</v>
      </c>
      <c r="E36" s="155">
        <f>'Rooster '!M96</f>
        <v>1036</v>
      </c>
      <c r="F36" s="156">
        <f>'Rooster '!$L$101</f>
        <v>0.79922779922779918</v>
      </c>
      <c r="G36" s="155">
        <f>'Rooster '!M100</f>
        <v>1599</v>
      </c>
      <c r="H36" s="342">
        <f>'Rooster '!$M$98</f>
        <v>0.51782363977485923</v>
      </c>
      <c r="I36" s="152">
        <f>'Rooster '!$L$99</f>
        <v>1.0689655172413792</v>
      </c>
      <c r="J36" s="338">
        <f>'Rooster '!$M$102</f>
        <v>42</v>
      </c>
      <c r="K36" s="157"/>
      <c r="L36" s="156">
        <f t="shared" si="0"/>
        <v>0.97297297297297303</v>
      </c>
      <c r="M36" s="138"/>
      <c r="N36" s="138"/>
      <c r="O36" s="138"/>
      <c r="P36" s="154"/>
      <c r="Q36" s="155"/>
      <c r="R36" s="155"/>
      <c r="S36" s="156"/>
      <c r="T36" s="155"/>
      <c r="U36" s="342"/>
      <c r="V36" s="152"/>
      <c r="W36" s="338"/>
      <c r="X36" s="157"/>
      <c r="Y36" s="156"/>
      <c r="Z36" s="138"/>
      <c r="AA36" s="138"/>
      <c r="AB36" s="138"/>
      <c r="AC36" s="138"/>
      <c r="AD36" s="138"/>
    </row>
    <row r="37" spans="1:30" ht="18.5">
      <c r="A37" s="163">
        <f>'Rooster '!A82</f>
        <v>33</v>
      </c>
      <c r="B37" s="353" t="str">
        <f>'Rooster '!B88</f>
        <v>Thijs van Oosten</v>
      </c>
      <c r="C37" s="154">
        <f>'Rooster '!BV95</f>
        <v>36</v>
      </c>
      <c r="D37" s="155">
        <f>'Rooster '!BV97</f>
        <v>262</v>
      </c>
      <c r="E37" s="155">
        <f>'Rooster '!BW96</f>
        <v>360</v>
      </c>
      <c r="F37" s="156">
        <f>'Rooster '!$BV$101</f>
        <v>0.72777777777777775</v>
      </c>
      <c r="G37" s="155">
        <f>'Rooster '!BW100</f>
        <v>1575</v>
      </c>
      <c r="H37" s="342">
        <f>'Rooster '!$BW$98</f>
        <v>0.16634920634920636</v>
      </c>
      <c r="I37" s="152">
        <f>'Rooster '!$BV$99</f>
        <v>0.35714285714285715</v>
      </c>
      <c r="J37" s="338">
        <f>'Rooster '!$BW$102</f>
        <v>40</v>
      </c>
      <c r="K37" s="157"/>
      <c r="L37" s="156">
        <f t="shared" si="0"/>
        <v>0.97297297297297303</v>
      </c>
      <c r="M37" s="138"/>
      <c r="N37" s="138"/>
      <c r="O37" s="138"/>
      <c r="P37" s="154"/>
      <c r="Q37" s="155"/>
      <c r="R37" s="155"/>
      <c r="S37" s="156"/>
      <c r="T37" s="155"/>
      <c r="U37" s="342"/>
      <c r="V37" s="152"/>
      <c r="W37" s="338"/>
      <c r="X37" s="157"/>
      <c r="Y37" s="156"/>
      <c r="Z37" s="138"/>
      <c r="AA37" s="138"/>
      <c r="AB37" s="138"/>
      <c r="AC37" s="138"/>
      <c r="AD37" s="138"/>
    </row>
    <row r="38" spans="1:30" ht="18.5">
      <c r="A38" s="163">
        <f>'Rooster '!A84</f>
        <v>34</v>
      </c>
      <c r="B38" s="353" t="str">
        <f>'Rooster '!B52</f>
        <v>Marcel Burg</v>
      </c>
      <c r="C38" s="154">
        <f>'Rooster '!AL95</f>
        <v>36</v>
      </c>
      <c r="D38" s="155">
        <f>'Rooster '!AL97</f>
        <v>391</v>
      </c>
      <c r="E38" s="155">
        <f>'Rooster '!AM96</f>
        <v>512</v>
      </c>
      <c r="F38" s="156">
        <f>'Rooster '!$AL$101</f>
        <v>0.763671875</v>
      </c>
      <c r="G38" s="155">
        <f>'Rooster '!AM100</f>
        <v>1574</v>
      </c>
      <c r="H38" s="342">
        <f>'Rooster '!$AM$98</f>
        <v>0.24841168996188057</v>
      </c>
      <c r="I38" s="152">
        <f>'Rooster '!$AL$99</f>
        <v>0.60869565217391308</v>
      </c>
      <c r="J38" s="338">
        <f>'Rooster '!$AM$102</f>
        <v>39</v>
      </c>
      <c r="K38" s="157"/>
      <c r="L38" s="156">
        <f t="shared" si="0"/>
        <v>0.97297297297297303</v>
      </c>
      <c r="M38" s="138"/>
      <c r="N38" s="138"/>
      <c r="O38" s="138"/>
      <c r="P38" s="154"/>
      <c r="Q38" s="155"/>
      <c r="R38" s="155"/>
      <c r="S38" s="156"/>
      <c r="T38" s="155"/>
      <c r="U38" s="342"/>
      <c r="V38" s="152"/>
      <c r="W38" s="338"/>
      <c r="X38" s="157"/>
      <c r="Y38" s="156"/>
      <c r="Z38" s="138"/>
      <c r="AA38" s="138"/>
      <c r="AB38" s="138"/>
      <c r="AC38" s="138"/>
      <c r="AD38" s="138"/>
    </row>
    <row r="39" spans="1:30" ht="18.5">
      <c r="A39" s="163">
        <f>'Rooster '!A86</f>
        <v>35</v>
      </c>
      <c r="B39" s="357" t="str">
        <f>'Rooster '!B40</f>
        <v xml:space="preserve">Ger v Velzen </v>
      </c>
      <c r="C39" s="154">
        <f>'Rooster '!Z95</f>
        <v>36</v>
      </c>
      <c r="D39" s="155">
        <f>'Rooster '!Z97</f>
        <v>405</v>
      </c>
      <c r="E39" s="155">
        <f>'Rooster '!AA96</f>
        <v>520</v>
      </c>
      <c r="F39" s="156">
        <f>'Rooster '!$Z$101</f>
        <v>0.77884615384615385</v>
      </c>
      <c r="G39" s="155">
        <f>'Rooster '!AA100</f>
        <v>1663</v>
      </c>
      <c r="H39" s="342">
        <f>'Rooster '!$AA$98</f>
        <v>0.24353577871316898</v>
      </c>
      <c r="I39" s="152">
        <f>'Rooster '!$Z$99</f>
        <v>0.42424242424242425</v>
      </c>
      <c r="J39" s="338">
        <f>'Rooster '!$AA$102</f>
        <v>38</v>
      </c>
      <c r="K39" s="157"/>
      <c r="L39" s="156">
        <f t="shared" si="0"/>
        <v>0.97297297297297303</v>
      </c>
      <c r="M39" s="138"/>
      <c r="N39" s="138"/>
      <c r="O39" s="138"/>
      <c r="P39" s="154"/>
      <c r="Q39" s="155"/>
      <c r="R39" s="155"/>
      <c r="S39" s="156"/>
      <c r="T39" s="155"/>
      <c r="U39" s="342"/>
      <c r="V39" s="152"/>
      <c r="W39" s="338"/>
      <c r="X39" s="157"/>
      <c r="Y39" s="156"/>
      <c r="Z39" s="138"/>
      <c r="AA39" s="138"/>
      <c r="AB39" s="138"/>
      <c r="AC39" s="138"/>
      <c r="AD39" s="138"/>
    </row>
    <row r="40" spans="1:30" s="160" customFormat="1" ht="18.5">
      <c r="A40" s="163">
        <f>'Rooster '!A88</f>
        <v>36</v>
      </c>
      <c r="B40" s="353" t="str">
        <f>'Rooster '!B68</f>
        <v xml:space="preserve">Peet Hagman </v>
      </c>
      <c r="C40" s="154">
        <f>'Rooster '!BB95</f>
        <v>36</v>
      </c>
      <c r="D40" s="155">
        <f>'Rooster '!BB97</f>
        <v>234</v>
      </c>
      <c r="E40" s="155">
        <f>'Rooster '!BC96</f>
        <v>360</v>
      </c>
      <c r="F40" s="156">
        <f>'Rooster '!$BB$101</f>
        <v>0.65</v>
      </c>
      <c r="G40" s="155">
        <f>'Rooster '!BC100</f>
        <v>1560</v>
      </c>
      <c r="H40" s="342">
        <f>'Rooster '!$BC$98</f>
        <v>0.15</v>
      </c>
      <c r="I40" s="152">
        <f>'Rooster '!$BB$99</f>
        <v>0.37037037037037035</v>
      </c>
      <c r="J40" s="338">
        <f>'Rooster '!$BC$102</f>
        <v>37</v>
      </c>
      <c r="K40" s="157"/>
      <c r="L40" s="156">
        <f t="shared" si="0"/>
        <v>0.97297297297297303</v>
      </c>
      <c r="M40" s="159"/>
      <c r="O40" s="159"/>
      <c r="P40" s="154"/>
      <c r="Q40" s="155"/>
      <c r="R40" s="155"/>
      <c r="S40" s="156"/>
      <c r="T40" s="155"/>
      <c r="U40" s="342"/>
      <c r="V40" s="152"/>
      <c r="W40" s="338"/>
      <c r="X40" s="157"/>
      <c r="Y40" s="156"/>
      <c r="Z40" s="159"/>
      <c r="AA40" s="159"/>
      <c r="AB40" s="159"/>
      <c r="AC40" s="159"/>
      <c r="AD40" s="159"/>
    </row>
    <row r="41" spans="1:30" ht="18.5">
      <c r="A41" s="163">
        <f>'Rooster '!A90</f>
        <v>37</v>
      </c>
      <c r="B41" s="354" t="str">
        <f>'Rooster '!B42</f>
        <v xml:space="preserve">Harold Bloem </v>
      </c>
      <c r="C41" s="154">
        <f>'Rooster '!AB95</f>
        <v>36</v>
      </c>
      <c r="D41" s="155">
        <f>'Rooster '!AB97</f>
        <v>351</v>
      </c>
      <c r="E41" s="155">
        <f>'Rooster '!AC96</f>
        <v>460</v>
      </c>
      <c r="F41" s="156">
        <f>'Rooster '!$AB$101</f>
        <v>0.7630434782608696</v>
      </c>
      <c r="G41" s="155">
        <f>'Rooster '!AC100</f>
        <v>1632</v>
      </c>
      <c r="H41" s="342">
        <f>'Rooster '!$AC$98</f>
        <v>0.21507352941176472</v>
      </c>
      <c r="I41" s="152">
        <f>'Rooster '!$AB$99</f>
        <v>0.4642857142857143</v>
      </c>
      <c r="J41" s="338">
        <f>'Rooster '!$AC$102</f>
        <v>36</v>
      </c>
      <c r="K41" s="157"/>
      <c r="L41" s="156">
        <f t="shared" si="0"/>
        <v>0.97297297297297303</v>
      </c>
      <c r="M41" s="138"/>
      <c r="N41" s="138"/>
      <c r="O41" s="138"/>
      <c r="P41" s="154"/>
      <c r="Q41" s="155"/>
      <c r="R41" s="155"/>
      <c r="S41" s="156"/>
      <c r="T41" s="155"/>
      <c r="U41" s="342"/>
      <c r="V41" s="152"/>
      <c r="W41" s="338"/>
      <c r="X41" s="157"/>
      <c r="Y41" s="156"/>
      <c r="Z41" s="138"/>
      <c r="AA41" s="138"/>
      <c r="AB41" s="138"/>
      <c r="AC41" s="138"/>
      <c r="AD41" s="138"/>
    </row>
    <row r="42" spans="1:30" ht="18.5">
      <c r="A42" s="163">
        <f>'Rooster '!A92</f>
        <v>38</v>
      </c>
      <c r="B42" s="198" t="str">
        <f>'Rooster '!B72</f>
        <v>Peet Mannetje</v>
      </c>
      <c r="C42" s="154">
        <f>'Rooster '!BF95</f>
        <v>0</v>
      </c>
      <c r="D42" s="155">
        <f>'Rooster '!BF97</f>
        <v>0</v>
      </c>
      <c r="E42" s="155">
        <f>'Rooster '!BG96</f>
        <v>0</v>
      </c>
      <c r="F42" s="156" t="str">
        <f>'Rooster '!$BF$101</f>
        <v/>
      </c>
      <c r="G42" s="155">
        <f>'Rooster '!BG100</f>
        <v>0</v>
      </c>
      <c r="H42" s="342" t="str">
        <f>'Rooster '!$BG$98</f>
        <v/>
      </c>
      <c r="I42" s="152">
        <f>'Rooster '!$BF$99</f>
        <v>0</v>
      </c>
      <c r="J42" s="338">
        <f>'Rooster '!$BG$102</f>
        <v>0</v>
      </c>
      <c r="K42" s="157"/>
      <c r="L42" s="156">
        <f t="shared" si="0"/>
        <v>0</v>
      </c>
      <c r="M42" s="138"/>
      <c r="N42" s="138"/>
      <c r="O42" s="138"/>
      <c r="P42" s="154"/>
      <c r="Q42" s="155"/>
      <c r="R42" s="155"/>
      <c r="S42" s="156"/>
      <c r="T42" s="155"/>
      <c r="U42" s="342"/>
      <c r="V42" s="152"/>
      <c r="W42" s="338"/>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666</v>
      </c>
      <c r="E47" s="148"/>
      <c r="F47" s="145" t="s">
        <v>170</v>
      </c>
      <c r="G47" s="145"/>
      <c r="H47" s="145"/>
      <c r="I47" s="147">
        <f>SUM(D5:D42)</f>
        <v>24204</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58550</v>
      </c>
      <c r="K48" s="145"/>
      <c r="L48" s="343">
        <f>D47/D48</f>
        <v>0.94736842105263153</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37</v>
      </c>
      <c r="E49" s="148" t="str">
        <f>IF(D49-NogTeSpelen!AR45=0,"","Fout bij nog te spelen wedstrijden!")</f>
        <v/>
      </c>
      <c r="F49" s="145" t="s">
        <v>237</v>
      </c>
      <c r="G49" s="145"/>
      <c r="H49" s="145"/>
      <c r="I49" s="334">
        <f>I47/I48</f>
        <v>0.41339026473099916</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49">
        <v>38</v>
      </c>
      <c r="F50" s="145" t="s">
        <v>235</v>
      </c>
      <c r="G50" s="145"/>
      <c r="H50" s="145"/>
      <c r="I50" s="147">
        <f>SUM(J5:J42)</f>
        <v>2010</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v>
      </c>
      <c r="C1" s="70" t="s">
        <v>217</v>
      </c>
      <c r="D1" s="70"/>
      <c r="E1" s="70"/>
    </row>
    <row r="2" spans="1:41" s="68" customFormat="1" ht="25" customHeight="1">
      <c r="A2" s="75" t="str">
        <f>NogTeSpelen!D19</f>
        <v/>
      </c>
      <c r="B2" s="76" t="str">
        <f>NogTeSpelen!E19</f>
        <v/>
      </c>
      <c r="C2" s="76" t="str">
        <f>NogTeSpelen!F19</f>
        <v/>
      </c>
      <c r="D2" s="76" t="str">
        <f>NogTeSpelen!G19</f>
        <v/>
      </c>
      <c r="E2" s="77" t="str">
        <f>NogTeSpelen!H19</f>
        <v/>
      </c>
      <c r="AO2" s="66"/>
    </row>
    <row r="3" spans="1:41" ht="25" customHeight="1">
      <c r="A3" s="78" t="str">
        <f>NogTeSpelen!I19</f>
        <v/>
      </c>
      <c r="B3" s="67" t="str">
        <f>NogTeSpelen!J19</f>
        <v/>
      </c>
      <c r="C3" s="67" t="str">
        <f>NogTeSpelen!K19</f>
        <v/>
      </c>
      <c r="D3" s="67" t="str">
        <f>NogTeSpelen!L19</f>
        <v/>
      </c>
      <c r="E3" s="79" t="str">
        <f>NogTeSpelen!M19</f>
        <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
      </c>
      <c r="B5" s="67" t="str">
        <f>NogTeSpelen!T19</f>
        <v/>
      </c>
      <c r="C5" s="67" t="str">
        <f>NogTeSpelen!U19</f>
        <v/>
      </c>
      <c r="D5" s="67" t="str">
        <f>NogTeSpelen!V19</f>
        <v/>
      </c>
      <c r="E5" s="79" t="str">
        <f>NogTeSpelen!W19</f>
        <v/>
      </c>
      <c r="Z5" s="66"/>
      <c r="AA5" s="66"/>
      <c r="AB5" s="66"/>
      <c r="AC5" s="66"/>
      <c r="AD5" s="66"/>
      <c r="AO5" s="66"/>
    </row>
    <row r="6" spans="1:41" ht="25" customHeight="1">
      <c r="A6" s="78" t="str">
        <f>NogTeSpelen!X19</f>
        <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peet m</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
      </c>
      <c r="D9" s="81" t="str">
        <f>NogTeSpelen!AN19</f>
        <v/>
      </c>
      <c r="E9" s="82" t="str">
        <f>NogTeSpelen!AO19</f>
        <v/>
      </c>
    </row>
    <row r="11" spans="1:41" s="72" customFormat="1" ht="25" customHeight="1" thickBot="1">
      <c r="A11" s="74" t="str">
        <f>A1</f>
        <v>Jaap</v>
      </c>
      <c r="B11" s="92">
        <f>Gespeeld!AQ19</f>
        <v>36</v>
      </c>
      <c r="C11" s="73" t="s">
        <v>218</v>
      </c>
      <c r="D11" s="73"/>
      <c r="E11" s="73"/>
      <c r="AO11" s="66"/>
    </row>
    <row r="12" spans="1:41" ht="25" customHeight="1">
      <c r="A12" s="83" t="str">
        <f>Gespeeld!D19</f>
        <v>alex r</v>
      </c>
      <c r="B12" s="84" t="str">
        <f>Gespeeld!E19</f>
        <v>alex s</v>
      </c>
      <c r="C12" s="84" t="str">
        <f>Gespeeld!F19</f>
        <v>appie</v>
      </c>
      <c r="D12" s="84" t="str">
        <f>Gespeeld!G19</f>
        <v>arthur</v>
      </c>
      <c r="E12" s="85" t="str">
        <f>Gespeeld!H19</f>
        <v>berry</v>
      </c>
    </row>
    <row r="13" spans="1:41" ht="25" customHeight="1">
      <c r="A13" s="86" t="str">
        <f>Gespeeld!I19</f>
        <v>chris</v>
      </c>
      <c r="B13" s="69" t="str">
        <f>Gespeeld!J19</f>
        <v>cock</v>
      </c>
      <c r="C13" s="69" t="str">
        <f>Gespeeld!K19</f>
        <v>cor</v>
      </c>
      <c r="D13" s="69" t="str">
        <f>Gespeeld!L19</f>
        <v>ed</v>
      </c>
      <c r="E13" s="87" t="str">
        <f>Gespeeld!M19</f>
        <v>frans</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jos</v>
      </c>
      <c r="B15" s="69" t="str">
        <f>Gespeeld!T19</f>
        <v>mars bo</v>
      </c>
      <c r="C15" s="69" t="str">
        <f>Gespeeld!U19</f>
        <v>mars bu</v>
      </c>
      <c r="D15" s="69" t="str">
        <f>Gespeeld!V19</f>
        <v>mars ma</v>
      </c>
      <c r="E15" s="87" t="str">
        <f>Gespeeld!W19</f>
        <v>mars os</v>
      </c>
    </row>
    <row r="16" spans="1:41" ht="25" customHeight="1">
      <c r="A16" s="86" t="str">
        <f>Gespeeld!X19</f>
        <v>marco</v>
      </c>
      <c r="B16" s="333"/>
      <c r="C16" s="333"/>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1</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peet m</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
      </c>
      <c r="D9" s="81" t="str">
        <f>NogTeSpelen!AN20</f>
        <v/>
      </c>
      <c r="E9" s="82" t="str">
        <f>NogTeSpelen!AO20</f>
        <v/>
      </c>
    </row>
    <row r="11" spans="1:41" s="72" customFormat="1" ht="25" customHeight="1" thickBot="1">
      <c r="A11" s="74" t="str">
        <f>A1</f>
        <v>Joop</v>
      </c>
      <c r="B11" s="92">
        <f>Gespeeld!AQ20</f>
        <v>36</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chris</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marco</v>
      </c>
      <c r="B16" s="333"/>
      <c r="C16" s="333"/>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thijs</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1</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peet m</v>
      </c>
    </row>
    <row r="8" spans="1:41" ht="25" customHeight="1">
      <c r="A8" s="78" t="str">
        <f>NogTeSpelen!AF21</f>
        <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36</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jaap</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33"/>
      <c r="C16" s="333"/>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
      </c>
    </row>
    <row r="18" spans="1:5" ht="25" customHeight="1">
      <c r="A18" s="86" t="str">
        <f>Gespeeld!AF21</f>
        <v>piet</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1</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
      </c>
      <c r="Z5" s="66"/>
      <c r="AA5" s="66"/>
      <c r="AB5" s="66"/>
      <c r="AC5" s="66"/>
      <c r="AD5" s="66"/>
      <c r="AO5" s="66"/>
    </row>
    <row r="6" spans="1:41" ht="25" customHeight="1">
      <c r="A6" s="78" t="str">
        <f>NogTeSpelen!X22</f>
        <v/>
      </c>
      <c r="B6" s="101"/>
      <c r="C6" s="101"/>
      <c r="D6" s="67" t="str">
        <f>NogTeSpelen!Y22</f>
        <v/>
      </c>
      <c r="E6" s="79" t="str">
        <f>NogTeSpelen!Z22</f>
        <v/>
      </c>
    </row>
    <row r="7" spans="1:41" ht="25" customHeight="1">
      <c r="A7" s="78" t="str">
        <f>NogTeSpelen!AA22</f>
        <v/>
      </c>
      <c r="B7" s="67" t="str">
        <f>NogTeSpelen!AB22</f>
        <v/>
      </c>
      <c r="C7" s="67" t="str">
        <f>NogTeSpelen!AC22</f>
        <v/>
      </c>
      <c r="D7" s="67" t="str">
        <f>NogTeSpelen!AD22</f>
        <v/>
      </c>
      <c r="E7" s="79" t="str">
        <f>NogTeSpelen!AE22</f>
        <v>peet m</v>
      </c>
    </row>
    <row r="8" spans="1:41" ht="25" customHeight="1">
      <c r="A8" s="78" t="str">
        <f>NogTeSpelen!AF22</f>
        <v/>
      </c>
      <c r="B8" s="67" t="str">
        <f>NogTeSpelen!AG22</f>
        <v/>
      </c>
      <c r="C8" s="67" t="str">
        <f>NogTeSpelen!AH22</f>
        <v/>
      </c>
      <c r="D8" s="67" t="str">
        <f>NogTeSpelen!AI22</f>
        <v/>
      </c>
      <c r="E8" s="79" t="str">
        <f>NogTeSpelen!AJ22</f>
        <v/>
      </c>
    </row>
    <row r="9" spans="1:41" ht="25" customHeight="1" thickBot="1">
      <c r="A9" s="80" t="str">
        <f>NogTeSpelen!AK22</f>
        <v/>
      </c>
      <c r="B9" s="81" t="str">
        <f>NogTeSpelen!AL22</f>
        <v/>
      </c>
      <c r="C9" s="81" t="str">
        <f>NogTeSpelen!AM22</f>
        <v/>
      </c>
      <c r="D9" s="81" t="str">
        <f>NogTeSpelen!AN22</f>
        <v/>
      </c>
      <c r="E9" s="82" t="str">
        <f>NogTeSpelen!AO22</f>
        <v/>
      </c>
    </row>
    <row r="11" spans="1:41" s="72" customFormat="1" ht="25" customHeight="1" thickBot="1">
      <c r="A11" s="74" t="str">
        <f>A1</f>
        <v>Mars Bo</v>
      </c>
      <c r="B11" s="92">
        <f>Gespeeld!AQ22</f>
        <v>36</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chris</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mars os</v>
      </c>
    </row>
    <row r="16" spans="1:41" ht="25" customHeight="1">
      <c r="A16" s="86" t="str">
        <f>Gespeeld!X22</f>
        <v>marco</v>
      </c>
      <c r="B16" s="333"/>
      <c r="C16" s="333"/>
      <c r="D16" s="69" t="str">
        <f>Gespeeld!Y22</f>
        <v>micha</v>
      </c>
      <c r="E16" s="87" t="str">
        <f>Gespeeld!Z22</f>
        <v>mo</v>
      </c>
    </row>
    <row r="17" spans="1:5" ht="25" customHeight="1">
      <c r="A17" s="86" t="str">
        <f>Gespeeld!AA22</f>
        <v>paul</v>
      </c>
      <c r="B17" s="69" t="str">
        <f>Gespeeld!AB22</f>
        <v>peet g</v>
      </c>
      <c r="C17" s="69" t="str">
        <f>Gespeeld!AC22</f>
        <v>peet h</v>
      </c>
      <c r="D17" s="69" t="str">
        <f>Gespeeld!AD22</f>
        <v>peet k</v>
      </c>
      <c r="E17" s="87" t="str">
        <f>Gespeeld!AE22</f>
        <v/>
      </c>
    </row>
    <row r="18" spans="1:5" ht="25" customHeight="1">
      <c r="A18" s="86" t="str">
        <f>Gespeeld!AF22</f>
        <v>piet</v>
      </c>
      <c r="B18" s="69" t="str">
        <f>Gespeeld!AG22</f>
        <v>pleun</v>
      </c>
      <c r="C18" s="69" t="str">
        <f>Gespeeld!AH22</f>
        <v>rene</v>
      </c>
      <c r="D18" s="69" t="str">
        <f>Gespeeld!AI22</f>
        <v>richard</v>
      </c>
      <c r="E18" s="87" t="str">
        <f>Gespeeld!AJ22</f>
        <v>ronald</v>
      </c>
    </row>
    <row r="19" spans="1:5" ht="25" customHeight="1" thickBot="1">
      <c r="A19" s="88" t="str">
        <f>Gespeeld!AK22</f>
        <v>ted</v>
      </c>
      <c r="B19" s="89" t="str">
        <f>Gespeeld!AL22</f>
        <v>theo</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v>
      </c>
      <c r="C1" s="70" t="s">
        <v>217</v>
      </c>
      <c r="D1" s="70"/>
      <c r="E1" s="70"/>
    </row>
    <row r="2" spans="1:41" s="68" customFormat="1" ht="25" customHeight="1">
      <c r="A2" s="75" t="str">
        <f>NogTeSpelen!D23</f>
        <v/>
      </c>
      <c r="B2" s="76" t="str">
        <f>NogTeSpelen!E23</f>
        <v/>
      </c>
      <c r="C2" s="76" t="str">
        <f>NogTeSpelen!F23</f>
        <v/>
      </c>
      <c r="D2" s="76" t="str">
        <f>NogTeSpelen!G23</f>
        <v/>
      </c>
      <c r="E2" s="77" t="str">
        <f>NogTeSpelen!H23</f>
        <v/>
      </c>
      <c r="AO2" s="66"/>
    </row>
    <row r="3" spans="1:41" ht="25" customHeight="1">
      <c r="A3" s="78" t="str">
        <f>NogTeSpelen!I23</f>
        <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
      </c>
      <c r="E4" s="79" t="str">
        <f>NogTeSpelen!R23</f>
        <v/>
      </c>
    </row>
    <row r="5" spans="1:41" s="68" customFormat="1" ht="25"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5" customHeight="1">
      <c r="A6" s="78" t="str">
        <f>NogTeSpelen!X23</f>
        <v/>
      </c>
      <c r="B6" s="101"/>
      <c r="C6" s="101"/>
      <c r="D6" s="67" t="str">
        <f>NogTeSpelen!Y23</f>
        <v/>
      </c>
      <c r="E6" s="79" t="str">
        <f>NogTeSpelen!Z23</f>
        <v/>
      </c>
    </row>
    <row r="7" spans="1:41" ht="25" customHeight="1">
      <c r="A7" s="78" t="str">
        <f>NogTeSpelen!AA23</f>
        <v/>
      </c>
      <c r="B7" s="67" t="str">
        <f>NogTeSpelen!AB23</f>
        <v/>
      </c>
      <c r="C7" s="67" t="str">
        <f>NogTeSpelen!AC23</f>
        <v/>
      </c>
      <c r="D7" s="67" t="str">
        <f>NogTeSpelen!AD23</f>
        <v/>
      </c>
      <c r="E7" s="79" t="str">
        <f>NogTeSpelen!AE23</f>
        <v>peet m</v>
      </c>
    </row>
    <row r="8" spans="1:41" ht="25" customHeight="1">
      <c r="A8" s="78" t="str">
        <f>NogTeSpelen!AF23</f>
        <v/>
      </c>
      <c r="B8" s="67" t="str">
        <f>NogTeSpelen!AG23</f>
        <v/>
      </c>
      <c r="C8" s="67" t="str">
        <f>NogTeSpelen!AH23</f>
        <v/>
      </c>
      <c r="D8" s="67" t="str">
        <f>NogTeSpelen!AI23</f>
        <v/>
      </c>
      <c r="E8" s="79" t="str">
        <f>NogTeSpelen!AJ23</f>
        <v/>
      </c>
    </row>
    <row r="9" spans="1:41" ht="25" customHeight="1" thickBot="1">
      <c r="A9" s="80" t="str">
        <f>NogTeSpelen!AK23</f>
        <v/>
      </c>
      <c r="B9" s="81" t="str">
        <f>NogTeSpelen!AL23</f>
        <v/>
      </c>
      <c r="C9" s="81" t="str">
        <f>NogTeSpelen!AM23</f>
        <v/>
      </c>
      <c r="D9" s="81" t="str">
        <f>NogTeSpelen!AN23</f>
        <v/>
      </c>
      <c r="E9" s="82" t="str">
        <f>NogTeSpelen!AO23</f>
        <v/>
      </c>
    </row>
    <row r="11" spans="1:41" s="72" customFormat="1" ht="25" customHeight="1" thickBot="1">
      <c r="A11" s="74" t="str">
        <f>A1</f>
        <v>Mars Bu</v>
      </c>
      <c r="B11" s="92">
        <f>Gespeeld!AQ23</f>
        <v>36</v>
      </c>
      <c r="C11" s="73" t="s">
        <v>218</v>
      </c>
      <c r="D11" s="73"/>
      <c r="E11" s="73"/>
      <c r="AO11" s="66"/>
    </row>
    <row r="12" spans="1:41" ht="25" customHeight="1">
      <c r="A12" s="83" t="str">
        <f>Gespeeld!D23</f>
        <v>alex r</v>
      </c>
      <c r="B12" s="84" t="str">
        <f>Gespeeld!E23</f>
        <v>alex s</v>
      </c>
      <c r="C12" s="84" t="str">
        <f>Gespeeld!F23</f>
        <v>appie</v>
      </c>
      <c r="D12" s="84" t="str">
        <f>Gespeeld!G23</f>
        <v>arthur</v>
      </c>
      <c r="E12" s="85" t="str">
        <f>Gespeeld!H23</f>
        <v>berry</v>
      </c>
    </row>
    <row r="13" spans="1:41" ht="25" customHeight="1">
      <c r="A13" s="86" t="str">
        <f>Gespeeld!I23</f>
        <v>chris</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jaap</v>
      </c>
      <c r="E14" s="87" t="str">
        <f>Gespeeld!R23</f>
        <v>joop</v>
      </c>
    </row>
    <row r="15" spans="1:41" ht="25" customHeight="1">
      <c r="A15" s="86" t="str">
        <f>Gespeeld!S23</f>
        <v>jos</v>
      </c>
      <c r="B15" s="69" t="str">
        <f>Gespeeld!T23</f>
        <v>mars bo</v>
      </c>
      <c r="C15" s="102">
        <f>Gespeeld!U23</f>
        <v>0</v>
      </c>
      <c r="D15" s="69" t="str">
        <f>Gespeeld!V23</f>
        <v>mars ma</v>
      </c>
      <c r="E15" s="87" t="str">
        <f>Gespeeld!W23</f>
        <v>mars os</v>
      </c>
    </row>
    <row r="16" spans="1:41" ht="25" customHeight="1">
      <c r="A16" s="86" t="str">
        <f>Gespeeld!X23</f>
        <v>marco</v>
      </c>
      <c r="B16" s="102"/>
      <c r="C16" s="102"/>
      <c r="D16" s="69" t="str">
        <f>Gespeeld!Y23</f>
        <v>micha</v>
      </c>
      <c r="E16" s="87" t="str">
        <f>Gespeeld!Z23</f>
        <v>mo</v>
      </c>
    </row>
    <row r="17" spans="1:5" ht="25" customHeight="1">
      <c r="A17" s="86" t="str">
        <f>Gespeeld!AA23</f>
        <v>paul</v>
      </c>
      <c r="B17" s="69" t="str">
        <f>Gespeeld!AB23</f>
        <v>peet g</v>
      </c>
      <c r="C17" s="69" t="str">
        <f>Gespeeld!AC23</f>
        <v>peet h</v>
      </c>
      <c r="D17" s="69" t="str">
        <f>Gespeeld!AD23</f>
        <v>peet k</v>
      </c>
      <c r="E17" s="87" t="str">
        <f>Gespeeld!AE23</f>
        <v/>
      </c>
    </row>
    <row r="18" spans="1:5" ht="25" customHeight="1">
      <c r="A18" s="86" t="str">
        <f>Gespeeld!AF23</f>
        <v>piet</v>
      </c>
      <c r="B18" s="69" t="str">
        <f>Gespeeld!AG23</f>
        <v>pleun</v>
      </c>
      <c r="C18" s="69" t="str">
        <f>Gespeeld!AH23</f>
        <v>rene</v>
      </c>
      <c r="D18" s="69" t="str">
        <f>Gespeeld!AI23</f>
        <v>richard</v>
      </c>
      <c r="E18" s="87" t="str">
        <f>Gespeeld!AJ23</f>
        <v>ronald</v>
      </c>
    </row>
    <row r="19" spans="1:5" ht="25" customHeight="1" thickBot="1">
      <c r="A19" s="88" t="str">
        <f>Gespeeld!AK23</f>
        <v>ted</v>
      </c>
      <c r="B19" s="89" t="str">
        <f>Gespeeld!AL23</f>
        <v>theo</v>
      </c>
      <c r="C19" s="89" t="str">
        <f>Gespeeld!AM23</f>
        <v>thijs</v>
      </c>
      <c r="D19" s="89" t="str">
        <f>Gespeeld!AN23</f>
        <v>wim</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1</v>
      </c>
      <c r="C1" s="70" t="s">
        <v>217</v>
      </c>
      <c r="D1" s="70"/>
      <c r="E1" s="70"/>
    </row>
    <row r="2" spans="1:41" s="68" customFormat="1" ht="25" customHeight="1">
      <c r="A2" s="75" t="str">
        <f>NogTeSpelen!D24</f>
        <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
      </c>
      <c r="B6" s="101"/>
      <c r="C6" s="101"/>
      <c r="D6" s="67" t="str">
        <f>NogTeSpelen!Y24</f>
        <v/>
      </c>
      <c r="E6" s="79" t="str">
        <f>NogTeSpelen!Z24</f>
        <v/>
      </c>
    </row>
    <row r="7" spans="1:41" ht="25" customHeight="1">
      <c r="A7" s="78" t="str">
        <f>NogTeSpelen!AA24</f>
        <v/>
      </c>
      <c r="B7" s="67" t="str">
        <f>NogTeSpelen!AB24</f>
        <v/>
      </c>
      <c r="C7" s="67" t="str">
        <f>NogTeSpelen!AC24</f>
        <v/>
      </c>
      <c r="D7" s="67" t="str">
        <f>NogTeSpelen!AD24</f>
        <v/>
      </c>
      <c r="E7" s="79" t="str">
        <f>NogTeSpelen!AE24</f>
        <v>peet m</v>
      </c>
    </row>
    <row r="8" spans="1:41" ht="25" customHeight="1">
      <c r="A8" s="78" t="str">
        <f>NogTeSpelen!AF24</f>
        <v/>
      </c>
      <c r="B8" s="67" t="str">
        <f>NogTeSpelen!AG24</f>
        <v/>
      </c>
      <c r="C8" s="67" t="str">
        <f>NogTeSpelen!AH24</f>
        <v/>
      </c>
      <c r="D8" s="67" t="str">
        <f>NogTeSpelen!AI24</f>
        <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36</v>
      </c>
      <c r="C11" s="73" t="s">
        <v>218</v>
      </c>
      <c r="D11" s="73"/>
      <c r="E11" s="73"/>
      <c r="AO11" s="66"/>
    </row>
    <row r="12" spans="1:41" ht="25" customHeight="1">
      <c r="A12" s="83" t="str">
        <f>Gespeeld!D24</f>
        <v>alex r</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ger v</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marco</v>
      </c>
      <c r="B16" s="102"/>
      <c r="C16" s="102"/>
      <c r="D16" s="69" t="str">
        <f>Gespeeld!Y24</f>
        <v>micha</v>
      </c>
      <c r="E16" s="87" t="str">
        <f>Gespeeld!Z24</f>
        <v>mo</v>
      </c>
    </row>
    <row r="17" spans="1:5" ht="25" customHeight="1">
      <c r="A17" s="86" t="str">
        <f>Gespeeld!AA24</f>
        <v>paul</v>
      </c>
      <c r="B17" s="69" t="str">
        <f>Gespeeld!AB24</f>
        <v>peet g</v>
      </c>
      <c r="C17" s="69" t="str">
        <f>Gespeeld!AC24</f>
        <v>peet h</v>
      </c>
      <c r="D17" s="69" t="str">
        <f>Gespeeld!AD24</f>
        <v>peet k</v>
      </c>
      <c r="E17" s="87" t="str">
        <f>Gespeeld!AE24</f>
        <v/>
      </c>
    </row>
    <row r="18" spans="1:5" ht="25" customHeight="1">
      <c r="A18" s="86" t="str">
        <f>Gespeeld!AF24</f>
        <v>piet</v>
      </c>
      <c r="B18" s="69" t="str">
        <f>Gespeeld!AG24</f>
        <v>pleun</v>
      </c>
      <c r="C18" s="69" t="str">
        <f>Gespeeld!AH24</f>
        <v>rene</v>
      </c>
      <c r="D18" s="69" t="str">
        <f>Gespeeld!AI24</f>
        <v>richard</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v>
      </c>
      <c r="C1" s="70" t="s">
        <v>217</v>
      </c>
      <c r="D1" s="70"/>
      <c r="E1" s="70"/>
    </row>
    <row r="2" spans="1:41" s="68" customFormat="1" ht="25" customHeight="1">
      <c r="A2" s="75" t="str">
        <f>NogTeSpelen!D25</f>
        <v/>
      </c>
      <c r="B2" s="76" t="str">
        <f>NogTeSpelen!E25</f>
        <v/>
      </c>
      <c r="C2" s="76" t="str">
        <f>NogTeSpelen!F25</f>
        <v/>
      </c>
      <c r="D2" s="76" t="str">
        <f>NogTeSpelen!G25</f>
        <v/>
      </c>
      <c r="E2" s="77" t="str">
        <f>NogTeSpelen!H25</f>
        <v/>
      </c>
      <c r="AO2" s="66"/>
    </row>
    <row r="3" spans="1:41" ht="25" customHeight="1">
      <c r="A3" s="78" t="str">
        <f>NogTeSpelen!I25</f>
        <v/>
      </c>
      <c r="B3" s="67" t="str">
        <f>NogTeSpelen!J25</f>
        <v/>
      </c>
      <c r="C3" s="67" t="str">
        <f>NogTeSpelen!K25</f>
        <v/>
      </c>
      <c r="D3" s="67" t="str">
        <f>NogTeSpelen!L25</f>
        <v/>
      </c>
      <c r="E3" s="79" t="str">
        <f>NogTeSpelen!M25</f>
        <v/>
      </c>
    </row>
    <row r="4" spans="1:41" ht="25" customHeight="1">
      <c r="A4" s="78" t="str">
        <f>NogTeSpelen!N25</f>
        <v/>
      </c>
      <c r="B4" s="67" t="str">
        <f>NogTeSpelen!O25</f>
        <v/>
      </c>
      <c r="C4" s="67" t="str">
        <f>NogTeSpelen!P25</f>
        <v/>
      </c>
      <c r="D4" s="67" t="str">
        <f>NogTeSpelen!Q25</f>
        <v/>
      </c>
      <c r="E4" s="79" t="str">
        <f>NogTeSpelen!R25</f>
        <v/>
      </c>
    </row>
    <row r="5" spans="1:41" s="68" customFormat="1" ht="25" customHeight="1">
      <c r="A5" s="78" t="str">
        <f>NogTeSpelen!S25</f>
        <v/>
      </c>
      <c r="B5" s="67" t="str">
        <f>NogTeSpelen!T25</f>
        <v/>
      </c>
      <c r="C5" s="67" t="str">
        <f>NogTeSpelen!U25</f>
        <v/>
      </c>
      <c r="D5" s="67" t="str">
        <f>NogTeSpelen!V25</f>
        <v/>
      </c>
      <c r="E5" s="100">
        <f>NogTeSpelen!W25</f>
        <v>0</v>
      </c>
      <c r="Z5" s="66"/>
      <c r="AA5" s="66"/>
      <c r="AB5" s="66"/>
      <c r="AC5" s="66"/>
      <c r="AD5" s="66"/>
      <c r="AO5" s="66"/>
    </row>
    <row r="6" spans="1:41" ht="25" customHeight="1">
      <c r="A6" s="78" t="str">
        <f>NogTeSpelen!X25</f>
        <v/>
      </c>
      <c r="B6" s="101"/>
      <c r="C6" s="101"/>
      <c r="D6" s="67" t="str">
        <f>NogTeSpelen!Y25</f>
        <v/>
      </c>
      <c r="E6" s="79" t="str">
        <f>NogTeSpelen!Z25</f>
        <v/>
      </c>
    </row>
    <row r="7" spans="1:41" ht="25" customHeight="1">
      <c r="A7" s="78" t="str">
        <f>NogTeSpelen!AA25</f>
        <v/>
      </c>
      <c r="B7" s="67" t="str">
        <f>NogTeSpelen!AB25</f>
        <v/>
      </c>
      <c r="C7" s="67" t="str">
        <f>NogTeSpelen!AC25</f>
        <v/>
      </c>
      <c r="D7" s="67" t="str">
        <f>NogTeSpelen!AD25</f>
        <v/>
      </c>
      <c r="E7" s="79" t="str">
        <f>NogTeSpelen!AE25</f>
        <v>peet m</v>
      </c>
    </row>
    <row r="8" spans="1:41" ht="25" customHeight="1">
      <c r="A8" s="78" t="str">
        <f>NogTeSpelen!AF25</f>
        <v/>
      </c>
      <c r="B8" s="67" t="str">
        <f>NogTeSpelen!AG25</f>
        <v/>
      </c>
      <c r="C8" s="67" t="str">
        <f>NogTeSpelen!AH25</f>
        <v/>
      </c>
      <c r="D8" s="67" t="str">
        <f>NogTeSpelen!AI25</f>
        <v/>
      </c>
      <c r="E8" s="79" t="str">
        <f>NogTeSpelen!AJ25</f>
        <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36</v>
      </c>
      <c r="C11" s="73" t="s">
        <v>218</v>
      </c>
      <c r="D11" s="73"/>
      <c r="E11" s="73"/>
      <c r="AO11" s="66"/>
    </row>
    <row r="12" spans="1:41" ht="25" customHeight="1">
      <c r="A12" s="83" t="str">
        <f>Gespeeld!D25</f>
        <v>alex r</v>
      </c>
      <c r="B12" s="84" t="str">
        <f>Gespeeld!E25</f>
        <v>alex s</v>
      </c>
      <c r="C12" s="84" t="str">
        <f>Gespeeld!F25</f>
        <v>appie</v>
      </c>
      <c r="D12" s="84" t="str">
        <f>Gespeeld!G25</f>
        <v>arthur</v>
      </c>
      <c r="E12" s="85" t="str">
        <f>Gespeeld!H25</f>
        <v>berry</v>
      </c>
    </row>
    <row r="13" spans="1:41" ht="25" customHeight="1">
      <c r="A13" s="86" t="str">
        <f>Gespeeld!I25</f>
        <v>chris</v>
      </c>
      <c r="B13" s="69" t="str">
        <f>Gespeeld!J25</f>
        <v>cock</v>
      </c>
      <c r="C13" s="69" t="str">
        <f>Gespeeld!K25</f>
        <v>cor</v>
      </c>
      <c r="D13" s="69" t="str">
        <f>Gespeeld!L25</f>
        <v>ed</v>
      </c>
      <c r="E13" s="87" t="str">
        <f>Gespeeld!M25</f>
        <v>frans</v>
      </c>
    </row>
    <row r="14" spans="1:41" ht="25" customHeight="1">
      <c r="A14" s="86" t="str">
        <f>Gespeeld!N25</f>
        <v>ger d</v>
      </c>
      <c r="B14" s="69" t="str">
        <f>Gespeeld!O25</f>
        <v>ger v</v>
      </c>
      <c r="C14" s="69" t="str">
        <f>Gespeeld!P25</f>
        <v>harold</v>
      </c>
      <c r="D14" s="69" t="str">
        <f>Gespeeld!Q25</f>
        <v>jaap</v>
      </c>
      <c r="E14" s="87" t="str">
        <f>Gespeeld!R25</f>
        <v>joop</v>
      </c>
    </row>
    <row r="15" spans="1:41" ht="25" customHeight="1">
      <c r="A15" s="86" t="str">
        <f>Gespeeld!S25</f>
        <v>jos</v>
      </c>
      <c r="B15" s="69" t="str">
        <f>Gespeeld!T25</f>
        <v>mars bo</v>
      </c>
      <c r="C15" s="69" t="str">
        <f>Gespeeld!U25</f>
        <v>mars bu</v>
      </c>
      <c r="D15" s="69" t="str">
        <f>Gespeeld!V25</f>
        <v>mars ma</v>
      </c>
      <c r="E15" s="99">
        <f>Gespeeld!W25</f>
        <v>0</v>
      </c>
    </row>
    <row r="16" spans="1:41" ht="25" customHeight="1">
      <c r="A16" s="86" t="str">
        <f>Gespeeld!X25</f>
        <v>marco</v>
      </c>
      <c r="B16" s="102"/>
      <c r="C16" s="102"/>
      <c r="D16" s="69" t="str">
        <f>Gespeeld!Y25</f>
        <v>micha</v>
      </c>
      <c r="E16" s="87" t="str">
        <f>Gespeeld!Z25</f>
        <v>mo</v>
      </c>
    </row>
    <row r="17" spans="1:5" ht="25" customHeight="1">
      <c r="A17" s="86" t="str">
        <f>Gespeeld!AA25</f>
        <v>paul</v>
      </c>
      <c r="B17" s="69" t="str">
        <f>Gespeeld!AB25</f>
        <v>peet g</v>
      </c>
      <c r="C17" s="69" t="str">
        <f>Gespeeld!AC25</f>
        <v>peet h</v>
      </c>
      <c r="D17" s="69" t="str">
        <f>Gespeeld!AD25</f>
        <v>peet k</v>
      </c>
      <c r="E17" s="87" t="str">
        <f>Gespeeld!AE25</f>
        <v/>
      </c>
    </row>
    <row r="18" spans="1:5" ht="25" customHeight="1">
      <c r="A18" s="86" t="str">
        <f>Gespeeld!AF25</f>
        <v>piet</v>
      </c>
      <c r="B18" s="69" t="str">
        <f>Gespeeld!AG25</f>
        <v>pleun</v>
      </c>
      <c r="C18" s="69" t="str">
        <f>Gespeeld!AH25</f>
        <v>rene</v>
      </c>
      <c r="D18" s="69" t="str">
        <f>Gespeeld!AI25</f>
        <v>richard</v>
      </c>
      <c r="E18" s="87" t="str">
        <f>Gespeeld!AJ25</f>
        <v>ronald</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
      </c>
    </row>
    <row r="4" spans="1:41" ht="25" customHeight="1">
      <c r="A4" s="78" t="str">
        <f>NogTeSpelen!N26</f>
        <v/>
      </c>
      <c r="B4" s="67" t="str">
        <f>NogTeSpelen!O26</f>
        <v/>
      </c>
      <c r="C4" s="67" t="str">
        <f>NogTeSpelen!P26</f>
        <v/>
      </c>
      <c r="D4" s="67" t="str">
        <f>NogTeSpelen!Q26</f>
        <v/>
      </c>
      <c r="E4" s="79" t="str">
        <f>NogTeSpelen!R26</f>
        <v/>
      </c>
    </row>
    <row r="5" spans="1:41" s="68" customFormat="1" ht="25" customHeight="1">
      <c r="A5" s="78" t="str">
        <f>NogTeSpelen!S26</f>
        <v/>
      </c>
      <c r="B5" s="67" t="str">
        <f>NogTeSpelen!T26</f>
        <v/>
      </c>
      <c r="C5" s="67" t="str">
        <f>NogTeSpelen!U26</f>
        <v/>
      </c>
      <c r="D5" s="67" t="str">
        <f>NogTeSpelen!V26</f>
        <v/>
      </c>
      <c r="E5" s="79" t="str">
        <f>NogTeSpelen!W26</f>
        <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peet m</v>
      </c>
    </row>
    <row r="8" spans="1:41" ht="25" customHeight="1">
      <c r="A8" s="78" t="str">
        <f>NogTeSpelen!AF26</f>
        <v/>
      </c>
      <c r="B8" s="67" t="str">
        <f>NogTeSpelen!AG26</f>
        <v/>
      </c>
      <c r="C8" s="67" t="str">
        <f>NogTeSpelen!AH26</f>
        <v/>
      </c>
      <c r="D8" s="67" t="str">
        <f>NogTeSpelen!AI26</f>
        <v/>
      </c>
      <c r="E8" s="79" t="str">
        <f>NogTeSpelen!AJ26</f>
        <v/>
      </c>
    </row>
    <row r="9" spans="1:41" ht="25" customHeight="1" thickBot="1">
      <c r="A9" s="80" t="str">
        <f>NogTeSpelen!AK26</f>
        <v/>
      </c>
      <c r="B9" s="81" t="str">
        <f>NogTeSpelen!AL26</f>
        <v/>
      </c>
      <c r="C9" s="81" t="str">
        <f>NogTeSpelen!AM26</f>
        <v/>
      </c>
      <c r="D9" s="81" t="str">
        <f>NogTeSpelen!AN26</f>
        <v/>
      </c>
      <c r="E9" s="82" t="str">
        <f>NogTeSpelen!AO26</f>
        <v/>
      </c>
    </row>
    <row r="11" spans="1:41" s="72" customFormat="1" ht="25" customHeight="1" thickBot="1">
      <c r="A11" s="74" t="str">
        <f>A1</f>
        <v>Marco</v>
      </c>
      <c r="B11" s="92">
        <f>Gespeeld!AQ26</f>
        <v>36</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frans</v>
      </c>
    </row>
    <row r="14" spans="1:41" ht="25" customHeight="1">
      <c r="A14" s="86" t="str">
        <f>Gespeeld!N26</f>
        <v>ger d</v>
      </c>
      <c r="B14" s="69" t="str">
        <f>Gespeeld!O26</f>
        <v>ger v</v>
      </c>
      <c r="C14" s="69" t="str">
        <f>Gespeeld!P26</f>
        <v>harold</v>
      </c>
      <c r="D14" s="69" t="str">
        <f>Gespeeld!Q26</f>
        <v>jaap</v>
      </c>
      <c r="E14" s="87" t="str">
        <f>Gespeeld!R26</f>
        <v>joop</v>
      </c>
    </row>
    <row r="15" spans="1:41" ht="25" customHeight="1">
      <c r="A15" s="86" t="str">
        <f>Gespeeld!S26</f>
        <v>jos</v>
      </c>
      <c r="B15" s="69" t="str">
        <f>Gespeeld!T26</f>
        <v>mars bo</v>
      </c>
      <c r="C15" s="69" t="str">
        <f>Gespeeld!U26</f>
        <v>mars bu</v>
      </c>
      <c r="D15" s="69" t="str">
        <f>Gespeeld!V26</f>
        <v>mars ma</v>
      </c>
      <c r="E15" s="87" t="str">
        <f>Gespeeld!W26</f>
        <v>mars os</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
      </c>
    </row>
    <row r="18" spans="1:5" ht="25" customHeight="1">
      <c r="A18" s="86" t="str">
        <f>Gespeeld!AF26</f>
        <v>piet</v>
      </c>
      <c r="B18" s="69" t="str">
        <f>Gespeeld!AG26</f>
        <v>pleun</v>
      </c>
      <c r="C18" s="69" t="str">
        <f>Gespeeld!AH26</f>
        <v>rene</v>
      </c>
      <c r="D18" s="69" t="str">
        <f>Gespeeld!AI26</f>
        <v>richard</v>
      </c>
      <c r="E18" s="87" t="str">
        <f>Gespeeld!AJ26</f>
        <v>ronald</v>
      </c>
    </row>
    <row r="19" spans="1:5" ht="25" customHeight="1" thickBot="1">
      <c r="A19" s="88" t="str">
        <f>Gespeeld!AK26</f>
        <v>ted</v>
      </c>
      <c r="B19" s="89" t="str">
        <f>Gespeeld!AL26</f>
        <v>theo</v>
      </c>
      <c r="C19" s="89" t="str">
        <f>Gespeeld!AM26</f>
        <v>thijs</v>
      </c>
      <c r="D19" s="89" t="str">
        <f>Gespeeld!AN26</f>
        <v>wim</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1</v>
      </c>
      <c r="C1" s="70" t="s">
        <v>217</v>
      </c>
      <c r="D1" s="70"/>
      <c r="E1" s="70"/>
    </row>
    <row r="2" spans="1:41" s="68" customFormat="1" ht="25" customHeight="1">
      <c r="A2" s="75" t="str">
        <f>NogTeSpelen!D27</f>
        <v/>
      </c>
      <c r="B2" s="76" t="str">
        <f>NogTeSpelen!E27</f>
        <v/>
      </c>
      <c r="C2" s="76" t="str">
        <f>NogTeSpelen!F27</f>
        <v/>
      </c>
      <c r="D2" s="76" t="str">
        <f>NogTeSpelen!G27</f>
        <v/>
      </c>
      <c r="E2" s="77" t="str">
        <f>NogTeSpelen!H27</f>
        <v/>
      </c>
      <c r="AO2" s="66"/>
    </row>
    <row r="3" spans="1:41" ht="25" customHeight="1">
      <c r="A3" s="78" t="str">
        <f>NogTeSpelen!I27</f>
        <v/>
      </c>
      <c r="B3" s="67" t="str">
        <f>NogTeSpelen!J27</f>
        <v/>
      </c>
      <c r="C3" s="67" t="str">
        <f>NogTeSpelen!K27</f>
        <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
      </c>
      <c r="C5" s="67" t="str">
        <f>NogTeSpelen!U27</f>
        <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
      </c>
      <c r="D7" s="67" t="str">
        <f>NogTeSpelen!AD27</f>
        <v/>
      </c>
      <c r="E7" s="79" t="str">
        <f>NogTeSpelen!AE27</f>
        <v>peet m</v>
      </c>
    </row>
    <row r="8" spans="1:41" ht="25" customHeight="1">
      <c r="A8" s="78" t="str">
        <f>NogTeSpelen!AF27</f>
        <v/>
      </c>
      <c r="B8" s="67" t="str">
        <f>NogTeSpelen!AG27</f>
        <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36</v>
      </c>
      <c r="C11" s="73" t="s">
        <v>218</v>
      </c>
      <c r="D11" s="73"/>
      <c r="E11" s="73"/>
      <c r="AO11" s="66"/>
    </row>
    <row r="12" spans="1:41" ht="25" customHeight="1">
      <c r="A12" s="83" t="str">
        <f>Gespeeld!D27</f>
        <v>alex r</v>
      </c>
      <c r="B12" s="84" t="str">
        <f>Gespeeld!E27</f>
        <v>alex s</v>
      </c>
      <c r="C12" s="84" t="str">
        <f>Gespeeld!F27</f>
        <v>appie</v>
      </c>
      <c r="D12" s="84" t="str">
        <f>Gespeeld!G27</f>
        <v>arthur</v>
      </c>
      <c r="E12" s="85" t="str">
        <f>Gespeeld!H27</f>
        <v>berry</v>
      </c>
    </row>
    <row r="13" spans="1:41" ht="25" customHeight="1">
      <c r="A13" s="86" t="str">
        <f>Gespeeld!I27</f>
        <v>chris</v>
      </c>
      <c r="B13" s="69" t="str">
        <f>Gespeeld!J27</f>
        <v>cock</v>
      </c>
      <c r="C13" s="69" t="str">
        <f>Gespeeld!K27</f>
        <v>cor</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mars bo</v>
      </c>
      <c r="C15" s="69" t="str">
        <f>Gespeeld!U27</f>
        <v>mars bu</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peet h</v>
      </c>
      <c r="D17" s="69" t="str">
        <f>Gespeeld!AD27</f>
        <v>peet k</v>
      </c>
      <c r="E17" s="87" t="str">
        <f>Gespeeld!AE27</f>
        <v/>
      </c>
    </row>
    <row r="18" spans="1:5" ht="25" customHeight="1">
      <c r="A18" s="86" t="str">
        <f>Gespeeld!AF27</f>
        <v>piet</v>
      </c>
      <c r="B18" s="69" t="str">
        <f>Gespeeld!AG27</f>
        <v>pleun</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v>
      </c>
      <c r="C1" s="70" t="s">
        <v>217</v>
      </c>
      <c r="D1" s="70"/>
      <c r="E1" s="70"/>
    </row>
    <row r="2" spans="1:41" s="68" customFormat="1" ht="25" customHeight="1">
      <c r="A2" s="75" t="str">
        <f>NogTeSpelen!D28</f>
        <v/>
      </c>
      <c r="B2" s="76" t="str">
        <f>NogTeSpelen!E28</f>
        <v/>
      </c>
      <c r="C2" s="76" t="str">
        <f>NogTeSpelen!F28</f>
        <v/>
      </c>
      <c r="D2" s="76" t="str">
        <f>NogTeSpelen!G28</f>
        <v/>
      </c>
      <c r="E2" s="77" t="str">
        <f>NogTeSpelen!H28</f>
        <v/>
      </c>
      <c r="AO2" s="66"/>
    </row>
    <row r="3" spans="1:41" ht="25" customHeight="1">
      <c r="A3" s="78" t="str">
        <f>NogTeSpelen!I28</f>
        <v/>
      </c>
      <c r="B3" s="67" t="str">
        <f>NogTeSpelen!J28</f>
        <v/>
      </c>
      <c r="C3" s="67" t="str">
        <f>NogTeSpelen!K28</f>
        <v/>
      </c>
      <c r="D3" s="67" t="str">
        <f>NogTeSpelen!L28</f>
        <v/>
      </c>
      <c r="E3" s="79" t="str">
        <f>NogTeSpelen!M28</f>
        <v/>
      </c>
    </row>
    <row r="4" spans="1:41" ht="25" customHeight="1">
      <c r="A4" s="78" t="str">
        <f>NogTeSpelen!N28</f>
        <v/>
      </c>
      <c r="B4" s="67" t="str">
        <f>NogTeSpelen!O28</f>
        <v/>
      </c>
      <c r="C4" s="67" t="str">
        <f>NogTeSpelen!P28</f>
        <v/>
      </c>
      <c r="D4" s="67" t="str">
        <f>NogTeSpelen!Q28</f>
        <v/>
      </c>
      <c r="E4" s="79" t="str">
        <f>NogTeSpelen!R28</f>
        <v/>
      </c>
    </row>
    <row r="5" spans="1:41" s="68" customFormat="1" ht="25"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
      </c>
      <c r="B8" s="67" t="str">
        <f>NogTeSpelen!AG28</f>
        <v/>
      </c>
      <c r="C8" s="67" t="str">
        <f>NogTeSpelen!AH28</f>
        <v/>
      </c>
      <c r="D8" s="67" t="str">
        <f>NogTeSpelen!AI28</f>
        <v/>
      </c>
      <c r="E8" s="79" t="str">
        <f>NogTeSpelen!AJ28</f>
        <v/>
      </c>
    </row>
    <row r="9" spans="1:41" ht="25" customHeight="1" thickBot="1">
      <c r="A9" s="80" t="str">
        <f>NogTeSpelen!AK28</f>
        <v/>
      </c>
      <c r="B9" s="81" t="str">
        <f>NogTeSpelen!AL28</f>
        <v/>
      </c>
      <c r="C9" s="81" t="str">
        <f>NogTeSpelen!AM28</f>
        <v/>
      </c>
      <c r="D9" s="81" t="str">
        <f>NogTeSpelen!AN28</f>
        <v/>
      </c>
      <c r="E9" s="82" t="str">
        <f>NogTeSpelen!AO28</f>
        <v/>
      </c>
    </row>
    <row r="11" spans="1:41" s="72" customFormat="1" ht="25" customHeight="1" thickBot="1">
      <c r="A11" s="74" t="str">
        <f>A1</f>
        <v>Mo</v>
      </c>
      <c r="B11" s="92">
        <f>Gespeeld!AQ28</f>
        <v>36</v>
      </c>
      <c r="C11" s="73" t="s">
        <v>218</v>
      </c>
      <c r="D11" s="73"/>
      <c r="E11" s="73"/>
      <c r="AO11" s="66"/>
    </row>
    <row r="12" spans="1:41" ht="25" customHeight="1">
      <c r="A12" s="83" t="str">
        <f>Gespeeld!D28</f>
        <v>alex r</v>
      </c>
      <c r="B12" s="84" t="str">
        <f>Gespeeld!E28</f>
        <v>alex s</v>
      </c>
      <c r="C12" s="84" t="str">
        <f>Gespeeld!F28</f>
        <v>appie</v>
      </c>
      <c r="D12" s="84" t="str">
        <f>Gespeeld!G28</f>
        <v>arthur</v>
      </c>
      <c r="E12" s="85" t="str">
        <f>Gespeeld!H28</f>
        <v>berry</v>
      </c>
    </row>
    <row r="13" spans="1:41" ht="25" customHeight="1">
      <c r="A13" s="86" t="str">
        <f>Gespeeld!I28</f>
        <v>chris</v>
      </c>
      <c r="B13" s="69" t="str">
        <f>Gespeeld!J28</f>
        <v>cock</v>
      </c>
      <c r="C13" s="69" t="str">
        <f>Gespeeld!K28</f>
        <v>cor</v>
      </c>
      <c r="D13" s="69" t="str">
        <f>Gespeeld!L28</f>
        <v>ed</v>
      </c>
      <c r="E13" s="87" t="str">
        <f>Gespeeld!M28</f>
        <v>frans</v>
      </c>
    </row>
    <row r="14" spans="1:41" ht="25" customHeight="1">
      <c r="A14" s="86" t="str">
        <f>Gespeeld!N28</f>
        <v>ger d</v>
      </c>
      <c r="B14" s="69" t="str">
        <f>Gespeeld!O28</f>
        <v>ger v</v>
      </c>
      <c r="C14" s="69" t="str">
        <f>Gespeeld!P28</f>
        <v>harold</v>
      </c>
      <c r="D14" s="69" t="str">
        <f>Gespeeld!Q28</f>
        <v>jaap</v>
      </c>
      <c r="E14" s="87" t="str">
        <f>Gespeeld!R28</f>
        <v>joop</v>
      </c>
    </row>
    <row r="15" spans="1:41" ht="25" customHeight="1">
      <c r="A15" s="86" t="str">
        <f>Gespeeld!S28</f>
        <v>jos</v>
      </c>
      <c r="B15" s="69" t="str">
        <f>Gespeeld!T28</f>
        <v>mars bo</v>
      </c>
      <c r="C15" s="69" t="str">
        <f>Gespeeld!U28</f>
        <v>mars bu</v>
      </c>
      <c r="D15" s="69" t="str">
        <f>Gespeeld!V28</f>
        <v>mars ma</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piet</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theo</v>
      </c>
      <c r="C19" s="89" t="str">
        <f>Gespeeld!AM28</f>
        <v>thijs</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topLeftCell="A2" zoomScaleNormal="100" workbookViewId="0">
      <selection activeCell="M9" sqref="M9"/>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1"/>
      <c r="D1" s="8"/>
      <c r="E1" s="9"/>
      <c r="G1" s="2"/>
      <c r="O1" s="171" t="s">
        <v>252</v>
      </c>
      <c r="P1" s="8"/>
      <c r="Q1" s="9"/>
      <c r="S1" s="2"/>
    </row>
    <row r="2" spans="1:23" ht="18.5">
      <c r="A2" s="6">
        <f>'Deelnemers-moyenne-aantal'!B4</f>
        <v>46173</v>
      </c>
      <c r="B2" s="352" t="s">
        <v>41</v>
      </c>
      <c r="C2" s="22"/>
      <c r="E2" s="22"/>
      <c r="K2" s="2"/>
      <c r="O2" s="23"/>
      <c r="Q2" s="22"/>
      <c r="W2" s="2"/>
    </row>
    <row r="3" spans="1:23" ht="18.5">
      <c r="A3" s="5"/>
      <c r="B3" s="7"/>
      <c r="C3" s="344" t="s">
        <v>167</v>
      </c>
      <c r="D3" s="7" t="s">
        <v>155</v>
      </c>
      <c r="E3" s="10" t="s">
        <v>164</v>
      </c>
      <c r="F3" s="7" t="s">
        <v>81</v>
      </c>
      <c r="G3" s="24" t="s">
        <v>156</v>
      </c>
      <c r="H3" s="25" t="s">
        <v>45</v>
      </c>
      <c r="I3" s="7"/>
      <c r="J3" s="7"/>
      <c r="K3" s="7"/>
      <c r="O3" s="172" t="s">
        <v>253</v>
      </c>
      <c r="W3" s="2"/>
    </row>
    <row r="4" spans="1:23" ht="18.5">
      <c r="A4" s="5"/>
      <c r="B4" s="26" t="s">
        <v>47</v>
      </c>
      <c r="C4" s="344" t="s">
        <v>168</v>
      </c>
      <c r="D4" s="350">
        <f>'Actuele Stand'!D50-1</f>
        <v>37</v>
      </c>
      <c r="E4" s="24" t="s">
        <v>165</v>
      </c>
      <c r="F4" s="7" t="s">
        <v>48</v>
      </c>
      <c r="G4" s="24" t="s">
        <v>48</v>
      </c>
      <c r="H4" s="7" t="s">
        <v>48</v>
      </c>
      <c r="I4" s="24" t="s">
        <v>163</v>
      </c>
      <c r="J4" s="7" t="s">
        <v>51</v>
      </c>
      <c r="K4" s="24" t="s">
        <v>166</v>
      </c>
      <c r="W4" s="2"/>
    </row>
    <row r="5" spans="1:23" ht="18.5">
      <c r="A5" s="27">
        <v>1</v>
      </c>
      <c r="B5" s="54" t="str">
        <f>'Rooster '!B78</f>
        <v>Rene den Os</v>
      </c>
      <c r="C5" s="345">
        <f t="shared" ref="C5" si="0">IF(K5=0,0,K5/E5)</f>
        <v>2</v>
      </c>
      <c r="D5" s="65">
        <f t="shared" ref="D5" si="1">C5*$D$4</f>
        <v>74</v>
      </c>
      <c r="E5" s="12">
        <f>'Rooster '!BL95</f>
        <v>36</v>
      </c>
      <c r="F5" s="13">
        <f>'Rooster '!BL97</f>
        <v>858</v>
      </c>
      <c r="G5" s="14">
        <f>'Rooster '!BM96</f>
        <v>908</v>
      </c>
      <c r="H5" s="15">
        <f>'Rooster '!$BL$101</f>
        <v>0.94493392070484583</v>
      </c>
      <c r="I5" s="14">
        <f>'Rooster '!BM100</f>
        <v>1558</v>
      </c>
      <c r="J5" s="59">
        <f>'Rooster '!$BM$98</f>
        <v>0.55070603337612323</v>
      </c>
      <c r="K5" s="16">
        <f>'Rooster '!$BM$102</f>
        <v>72</v>
      </c>
      <c r="O5" s="345"/>
      <c r="P5" s="65"/>
      <c r="Q5" s="12"/>
      <c r="R5" s="13"/>
      <c r="S5" s="14"/>
      <c r="T5" s="15"/>
      <c r="U5" s="14"/>
      <c r="V5" s="59"/>
      <c r="W5" s="16"/>
    </row>
    <row r="6" spans="1:23" ht="18.5">
      <c r="A6" s="27">
        <f t="shared" ref="A6:A42" si="2">A5+1</f>
        <v>2</v>
      </c>
      <c r="B6" s="63" t="str">
        <f>'Rooster '!B56</f>
        <v>Marcel den Os</v>
      </c>
      <c r="C6" s="345">
        <f t="shared" ref="C6:C42" si="3">IF(K6=0,0,K6/E6)</f>
        <v>2</v>
      </c>
      <c r="D6" s="65">
        <f t="shared" ref="D6:D42" si="4">C6*$D$4</f>
        <v>74</v>
      </c>
      <c r="E6" s="12">
        <f>'Rooster '!AP95</f>
        <v>36</v>
      </c>
      <c r="F6" s="13">
        <f>'Rooster '!AP97</f>
        <v>716</v>
      </c>
      <c r="G6" s="14">
        <f>'Rooster '!AQ96</f>
        <v>804</v>
      </c>
      <c r="H6" s="15">
        <f>'Rooster '!$AP$101</f>
        <v>0.89054726368159209</v>
      </c>
      <c r="I6" s="14">
        <f>'Rooster '!AQ100</f>
        <v>1538</v>
      </c>
      <c r="J6" s="59">
        <f>'Rooster '!$AQ$98</f>
        <v>0.46553966189856955</v>
      </c>
      <c r="K6" s="14">
        <f>'Rooster '!$AQ$102</f>
        <v>72</v>
      </c>
      <c r="O6" s="345"/>
      <c r="P6" s="65"/>
      <c r="Q6" s="12"/>
      <c r="R6" s="13"/>
      <c r="S6" s="14"/>
      <c r="T6" s="15"/>
      <c r="U6" s="14"/>
      <c r="V6" s="59"/>
      <c r="W6" s="14"/>
    </row>
    <row r="7" spans="1:23" ht="18.5">
      <c r="A7" s="24">
        <f t="shared" si="2"/>
        <v>3</v>
      </c>
      <c r="B7" s="54" t="str">
        <f>'Rooster '!B82</f>
        <v>Ronald de Vreede</v>
      </c>
      <c r="C7" s="346">
        <f t="shared" si="3"/>
        <v>1.9444444444444444</v>
      </c>
      <c r="D7" s="65">
        <f t="shared" si="4"/>
        <v>71.944444444444443</v>
      </c>
      <c r="E7" s="18">
        <f>'Rooster '!BP95</f>
        <v>36</v>
      </c>
      <c r="F7" s="13">
        <f>'Rooster '!BP97</f>
        <v>557</v>
      </c>
      <c r="G7" s="19">
        <f>'Rooster '!BQ96</f>
        <v>624</v>
      </c>
      <c r="H7" s="15">
        <f>'Rooster '!$BP$101</f>
        <v>0.89262820512820518</v>
      </c>
      <c r="I7" s="19">
        <f>'Rooster '!BQ100</f>
        <v>1469</v>
      </c>
      <c r="J7" s="59">
        <f>'Rooster '!$BQ$98</f>
        <v>0.37916950306330838</v>
      </c>
      <c r="K7" s="19">
        <f>'Rooster '!$BQ$102</f>
        <v>70</v>
      </c>
      <c r="O7" s="346"/>
      <c r="P7" s="65"/>
      <c r="Q7" s="18"/>
      <c r="R7" s="13"/>
      <c r="S7" s="19"/>
      <c r="T7" s="15"/>
      <c r="U7" s="19"/>
      <c r="V7" s="59"/>
      <c r="W7" s="19"/>
    </row>
    <row r="8" spans="1:23" ht="18.5">
      <c r="A8" s="24">
        <f t="shared" si="2"/>
        <v>4</v>
      </c>
      <c r="B8" s="54" t="str">
        <f>'Rooster '!B76</f>
        <v>Pleun vd Vliet</v>
      </c>
      <c r="C8" s="346">
        <f t="shared" si="3"/>
        <v>1.8055555555555556</v>
      </c>
      <c r="D8" s="65">
        <f t="shared" si="4"/>
        <v>66.805555555555557</v>
      </c>
      <c r="E8" s="18">
        <f>'Rooster '!BJ95</f>
        <v>36</v>
      </c>
      <c r="F8" s="13">
        <f>'Rooster '!BJ97</f>
        <v>535</v>
      </c>
      <c r="G8" s="19">
        <f>'Rooster '!BK96</f>
        <v>604</v>
      </c>
      <c r="H8" s="15">
        <f>'Rooster '!$BJ$101</f>
        <v>0.88576158940397354</v>
      </c>
      <c r="I8" s="19">
        <f>'Rooster '!BK100</f>
        <v>1583</v>
      </c>
      <c r="J8" s="59">
        <f>'Rooster '!$BK$98</f>
        <v>0.33796588755527479</v>
      </c>
      <c r="K8" s="19">
        <f>'Rooster '!$BK$102</f>
        <v>65</v>
      </c>
      <c r="O8" s="346"/>
      <c r="P8" s="65"/>
      <c r="Q8" s="18"/>
      <c r="R8" s="13"/>
      <c r="S8" s="19"/>
      <c r="T8" s="15"/>
      <c r="U8" s="19"/>
      <c r="V8" s="59"/>
      <c r="W8" s="19"/>
    </row>
    <row r="9" spans="1:23" ht="18.5">
      <c r="A9" s="24">
        <f t="shared" si="2"/>
        <v>5</v>
      </c>
      <c r="B9" s="54" t="str">
        <f>'Rooster '!B50</f>
        <v>Marcel Boot</v>
      </c>
      <c r="C9" s="346">
        <f t="shared" si="3"/>
        <v>1.7777777777777777</v>
      </c>
      <c r="D9" s="65">
        <f t="shared" si="4"/>
        <v>65.777777777777771</v>
      </c>
      <c r="E9" s="18">
        <f>'Rooster '!AJ95</f>
        <v>36</v>
      </c>
      <c r="F9" s="13">
        <f>'Rooster '!AJ97</f>
        <v>1297</v>
      </c>
      <c r="G9" s="19">
        <f>'Rooster '!AK96</f>
        <v>1428</v>
      </c>
      <c r="H9" s="15">
        <f>'Rooster '!$AJ$101</f>
        <v>0.90826330532212884</v>
      </c>
      <c r="I9" s="19">
        <f>'Rooster '!AK100</f>
        <v>1591</v>
      </c>
      <c r="J9" s="59">
        <f>'Rooster '!$AK$98</f>
        <v>0.81521055939660592</v>
      </c>
      <c r="K9" s="19">
        <f>'Rooster '!$AK$102</f>
        <v>64</v>
      </c>
      <c r="O9" s="346"/>
      <c r="P9" s="65"/>
      <c r="Q9" s="18"/>
      <c r="R9" s="13"/>
      <c r="S9" s="19"/>
      <c r="T9" s="15"/>
      <c r="U9" s="19"/>
      <c r="V9" s="59"/>
      <c r="W9" s="19"/>
    </row>
    <row r="10" spans="1:23" ht="18.5">
      <c r="A10" s="24">
        <f t="shared" si="2"/>
        <v>6</v>
      </c>
      <c r="B10" s="17" t="str">
        <f>'Rooster '!B34</f>
        <v xml:space="preserve">Ed Visser </v>
      </c>
      <c r="C10" s="346">
        <f t="shared" si="3"/>
        <v>1.7222222222222223</v>
      </c>
      <c r="D10" s="65">
        <f t="shared" si="4"/>
        <v>63.722222222222229</v>
      </c>
      <c r="E10" s="18">
        <f>'Rooster '!T95</f>
        <v>36</v>
      </c>
      <c r="F10" s="13">
        <f>'Rooster '!T97</f>
        <v>730</v>
      </c>
      <c r="G10" s="19">
        <f>'Rooster '!U96</f>
        <v>844</v>
      </c>
      <c r="H10" s="15">
        <f>'Rooster '!$T$101</f>
        <v>0.86492890995260663</v>
      </c>
      <c r="I10" s="19">
        <f>'Rooster '!U100</f>
        <v>1473</v>
      </c>
      <c r="J10" s="59">
        <f>'Rooster '!$U$98</f>
        <v>0.49558723693143247</v>
      </c>
      <c r="K10" s="19">
        <f>'Rooster '!$U$102</f>
        <v>62</v>
      </c>
      <c r="O10" s="346"/>
      <c r="P10" s="65"/>
      <c r="Q10" s="18"/>
      <c r="R10" s="13"/>
      <c r="S10" s="19"/>
      <c r="T10" s="15"/>
      <c r="U10" s="19"/>
      <c r="V10" s="59"/>
      <c r="W10" s="19"/>
    </row>
    <row r="11" spans="1:23" ht="18.5">
      <c r="A11" s="24">
        <f t="shared" si="2"/>
        <v>7</v>
      </c>
      <c r="B11" s="17" t="str">
        <f>'Rooster '!B38</f>
        <v>Ger Dekker</v>
      </c>
      <c r="C11" s="346">
        <f t="shared" si="3"/>
        <v>1.7222222222222223</v>
      </c>
      <c r="D11" s="65">
        <f t="shared" si="4"/>
        <v>63.722222222222229</v>
      </c>
      <c r="E11" s="18">
        <f>'Rooster '!X95</f>
        <v>36</v>
      </c>
      <c r="F11" s="13">
        <f>'Rooster '!X97</f>
        <v>587</v>
      </c>
      <c r="G11" s="19">
        <f>'Rooster '!Y96</f>
        <v>684</v>
      </c>
      <c r="H11" s="15">
        <f>'Rooster '!$X$101</f>
        <v>0.85818713450292394</v>
      </c>
      <c r="I11" s="19">
        <f>'Rooster '!Y100</f>
        <v>1567</v>
      </c>
      <c r="J11" s="59">
        <f>'Rooster '!$Y$98</f>
        <v>0.37460114869176769</v>
      </c>
      <c r="K11" s="19">
        <f>'Rooster '!$Y$102</f>
        <v>62</v>
      </c>
      <c r="O11" s="346"/>
      <c r="P11" s="65"/>
      <c r="Q11" s="18"/>
      <c r="R11" s="13"/>
      <c r="S11" s="19"/>
      <c r="T11" s="15"/>
      <c r="U11" s="19"/>
      <c r="V11" s="59"/>
      <c r="W11" s="19"/>
    </row>
    <row r="12" spans="1:23" ht="18.5">
      <c r="A12" s="24">
        <f t="shared" si="2"/>
        <v>8</v>
      </c>
      <c r="B12" s="17" t="str">
        <f>'Rooster '!B20</f>
        <v>Alex Stolk</v>
      </c>
      <c r="C12" s="346">
        <f t="shared" si="3"/>
        <v>1.6944444444444444</v>
      </c>
      <c r="D12" s="65">
        <f t="shared" si="4"/>
        <v>62.694444444444443</v>
      </c>
      <c r="E12" s="18">
        <f>'Rooster '!F95</f>
        <v>36</v>
      </c>
      <c r="F12" s="13">
        <f>'Rooster '!F97</f>
        <v>716</v>
      </c>
      <c r="G12" s="19">
        <f>'Rooster '!G96</f>
        <v>812</v>
      </c>
      <c r="H12" s="15">
        <f>'Rooster '!$F$101</f>
        <v>0.88177339901477836</v>
      </c>
      <c r="I12" s="19">
        <f>'Rooster '!G100</f>
        <v>1556</v>
      </c>
      <c r="J12" s="59">
        <f>'Rooster '!$G$98</f>
        <v>0.46015424164524421</v>
      </c>
      <c r="K12" s="19">
        <f>'Rooster '!$G$102</f>
        <v>61</v>
      </c>
      <c r="O12" s="346"/>
      <c r="P12" s="65"/>
      <c r="Q12" s="18"/>
      <c r="R12" s="13"/>
      <c r="S12" s="19"/>
      <c r="T12" s="15"/>
      <c r="U12" s="19"/>
      <c r="V12" s="59"/>
      <c r="W12" s="19"/>
    </row>
    <row r="13" spans="1:23" ht="18.5">
      <c r="A13" s="24">
        <f t="shared" si="2"/>
        <v>9</v>
      </c>
      <c r="B13" s="20" t="str">
        <f>'Rooster '!B24</f>
        <v>Arthur Brouwer</v>
      </c>
      <c r="C13" s="346">
        <f t="shared" si="3"/>
        <v>1.6666666666666667</v>
      </c>
      <c r="D13" s="65">
        <f t="shared" si="4"/>
        <v>61.666666666666671</v>
      </c>
      <c r="E13" s="18">
        <f>'Rooster '!J95</f>
        <v>36</v>
      </c>
      <c r="F13" s="13">
        <f>'Rooster '!J97</f>
        <v>952</v>
      </c>
      <c r="G13" s="19">
        <f>'Rooster '!K96</f>
        <v>1084</v>
      </c>
      <c r="H13" s="15">
        <f>'Rooster '!$J$101</f>
        <v>0.87822878228782286</v>
      </c>
      <c r="I13" s="19">
        <f>'Rooster '!K100</f>
        <v>1564</v>
      </c>
      <c r="J13" s="59">
        <f>'Rooster '!$K$98</f>
        <v>0.60869565217391308</v>
      </c>
      <c r="K13" s="19">
        <f>'Rooster '!$K$102</f>
        <v>60</v>
      </c>
      <c r="O13" s="346"/>
      <c r="P13" s="65"/>
      <c r="Q13" s="18"/>
      <c r="R13" s="13"/>
      <c r="S13" s="19"/>
      <c r="T13" s="15"/>
      <c r="U13" s="19"/>
      <c r="V13" s="59"/>
      <c r="W13" s="19"/>
    </row>
    <row r="14" spans="1:23" ht="18.5">
      <c r="A14" s="24">
        <f t="shared" si="2"/>
        <v>10</v>
      </c>
      <c r="B14" s="17" t="str">
        <f>'Rooster '!B28</f>
        <v>Chris Wensveen</v>
      </c>
      <c r="C14" s="346">
        <f t="shared" si="3"/>
        <v>1.6666666666666667</v>
      </c>
      <c r="D14" s="65">
        <f t="shared" si="4"/>
        <v>61.666666666666671</v>
      </c>
      <c r="E14" s="18">
        <f>'Rooster '!N95</f>
        <v>36</v>
      </c>
      <c r="F14" s="13">
        <f>'Rooster '!N97</f>
        <v>1196</v>
      </c>
      <c r="G14" s="19">
        <f>'Rooster '!O96</f>
        <v>1364</v>
      </c>
      <c r="H14" s="15">
        <f>'Rooster '!$N$101</f>
        <v>0.87683284457478006</v>
      </c>
      <c r="I14" s="19">
        <f>'Rooster '!O100</f>
        <v>1605</v>
      </c>
      <c r="J14" s="59">
        <f>'Rooster '!$O$98</f>
        <v>0.74517133956386294</v>
      </c>
      <c r="K14" s="19">
        <f>'Rooster '!$O$102</f>
        <v>60</v>
      </c>
      <c r="O14" s="346"/>
      <c r="P14" s="65"/>
      <c r="Q14" s="18"/>
      <c r="R14" s="13"/>
      <c r="S14" s="19"/>
      <c r="T14" s="15"/>
      <c r="U14" s="19"/>
      <c r="V14" s="59"/>
      <c r="W14" s="19"/>
    </row>
    <row r="15" spans="1:23" ht="18.5">
      <c r="A15" s="24">
        <f t="shared" si="2"/>
        <v>11</v>
      </c>
      <c r="B15" s="11" t="str">
        <f>'Rooster '!B18</f>
        <v>Alex Rust</v>
      </c>
      <c r="C15" s="346">
        <f t="shared" si="3"/>
        <v>1.6666666666666667</v>
      </c>
      <c r="D15" s="65">
        <f t="shared" si="4"/>
        <v>61.666666666666671</v>
      </c>
      <c r="E15" s="18">
        <f>'Rooster '!D95</f>
        <v>36</v>
      </c>
      <c r="F15" s="13">
        <f>'Rooster '!D97</f>
        <v>544</v>
      </c>
      <c r="G15" s="19">
        <f>'Rooster '!E96</f>
        <v>624</v>
      </c>
      <c r="H15" s="15">
        <f>'Rooster '!$D$101</f>
        <v>0.87179487179487181</v>
      </c>
      <c r="I15" s="19">
        <f>'Rooster '!E100</f>
        <v>1544</v>
      </c>
      <c r="J15" s="59">
        <f>'Rooster '!$E$98</f>
        <v>0.35233160621761656</v>
      </c>
      <c r="K15" s="19">
        <f>'Rooster '!$E$102</f>
        <v>60</v>
      </c>
      <c r="O15" s="346"/>
      <c r="P15" s="65"/>
      <c r="Q15" s="18"/>
      <c r="R15" s="13"/>
      <c r="S15" s="19"/>
      <c r="T15" s="15"/>
      <c r="U15" s="19"/>
      <c r="V15" s="59"/>
      <c r="W15" s="19"/>
    </row>
    <row r="16" spans="1:23" ht="18.5">
      <c r="A16" s="24">
        <f t="shared" si="2"/>
        <v>12</v>
      </c>
      <c r="B16" s="54" t="str">
        <f>'Rooster '!B90</f>
        <v>Wim Berkien</v>
      </c>
      <c r="C16" s="346">
        <f t="shared" si="3"/>
        <v>1.6666666666666667</v>
      </c>
      <c r="D16" s="65">
        <f t="shared" si="4"/>
        <v>61.666666666666671</v>
      </c>
      <c r="E16" s="18">
        <f>'Rooster '!BX95</f>
        <v>36</v>
      </c>
      <c r="F16" s="13">
        <f>'Rooster '!BX97</f>
        <v>467</v>
      </c>
      <c r="G16" s="19">
        <f>'Rooster '!BY96</f>
        <v>540</v>
      </c>
      <c r="H16" s="15">
        <f>'Rooster '!$BX$101</f>
        <v>0.86481481481481481</v>
      </c>
      <c r="I16" s="19">
        <f>'Rooster '!BY100</f>
        <v>1555</v>
      </c>
      <c r="J16" s="59">
        <f>'Rooster '!$BY$98</f>
        <v>0.30032154340836015</v>
      </c>
      <c r="K16" s="19">
        <f>'Rooster '!$BY$102</f>
        <v>60</v>
      </c>
      <c r="O16" s="346"/>
      <c r="P16" s="65"/>
      <c r="Q16" s="18"/>
      <c r="R16" s="13"/>
      <c r="S16" s="19"/>
      <c r="T16" s="15"/>
      <c r="U16" s="19"/>
      <c r="V16" s="59"/>
      <c r="W16" s="19"/>
    </row>
    <row r="17" spans="1:23" ht="18.5">
      <c r="A17" s="24">
        <f t="shared" si="2"/>
        <v>13</v>
      </c>
      <c r="B17" s="54" t="str">
        <f>'Rooster '!B60</f>
        <v xml:space="preserve">Micha v Wingeren </v>
      </c>
      <c r="C17" s="346">
        <f t="shared" si="3"/>
        <v>1.6666666666666667</v>
      </c>
      <c r="D17" s="65">
        <f t="shared" si="4"/>
        <v>61.666666666666671</v>
      </c>
      <c r="E17" s="18">
        <f>'Rooster '!AT95</f>
        <v>36</v>
      </c>
      <c r="F17" s="13">
        <f>'Rooster '!AT97</f>
        <v>315</v>
      </c>
      <c r="G17" s="19">
        <f>'Rooster '!AU96</f>
        <v>368</v>
      </c>
      <c r="H17" s="15">
        <f>'Rooster '!$AT$101</f>
        <v>0.85597826086956519</v>
      </c>
      <c r="I17" s="19">
        <f>'Rooster '!AU100</f>
        <v>1550</v>
      </c>
      <c r="J17" s="59">
        <f>'Rooster '!$AU$98</f>
        <v>0.20322580645161289</v>
      </c>
      <c r="K17" s="19">
        <f>'Rooster '!$AU$102</f>
        <v>60</v>
      </c>
      <c r="O17" s="346"/>
      <c r="P17" s="65"/>
      <c r="Q17" s="18"/>
      <c r="R17" s="13"/>
      <c r="S17" s="19"/>
      <c r="T17" s="15"/>
      <c r="U17" s="19"/>
      <c r="V17" s="59"/>
      <c r="W17" s="19"/>
    </row>
    <row r="18" spans="1:23" ht="18.5">
      <c r="A18" s="24">
        <f t="shared" si="2"/>
        <v>14</v>
      </c>
      <c r="B18" s="17" t="str">
        <f>'Rooster '!B30</f>
        <v>Cock Smink</v>
      </c>
      <c r="C18" s="346">
        <f t="shared" si="3"/>
        <v>1.6388888888888888</v>
      </c>
      <c r="D18" s="65">
        <f t="shared" si="4"/>
        <v>60.638888888888886</v>
      </c>
      <c r="E18" s="18">
        <f>'Rooster '!P95</f>
        <v>36</v>
      </c>
      <c r="F18" s="13">
        <f>'Rooster '!P97</f>
        <v>966</v>
      </c>
      <c r="G18" s="19">
        <f>'Rooster '!Q96</f>
        <v>1060</v>
      </c>
      <c r="H18" s="15">
        <f>'Rooster '!$P$101</f>
        <v>0.91132075471698115</v>
      </c>
      <c r="I18" s="19">
        <f>'Rooster '!Q100</f>
        <v>1608</v>
      </c>
      <c r="J18" s="59">
        <f>'Rooster '!$Q$98</f>
        <v>0.60074626865671643</v>
      </c>
      <c r="K18" s="19">
        <f>'Rooster '!$Q$102</f>
        <v>59</v>
      </c>
      <c r="O18" s="346"/>
      <c r="P18" s="65"/>
      <c r="Q18" s="18"/>
      <c r="R18" s="13"/>
      <c r="S18" s="19"/>
      <c r="T18" s="15"/>
      <c r="U18" s="19"/>
      <c r="V18" s="59"/>
      <c r="W18" s="19"/>
    </row>
    <row r="19" spans="1:23" ht="18.5">
      <c r="A19" s="28">
        <f t="shared" si="2"/>
        <v>15</v>
      </c>
      <c r="B19" s="17" t="str">
        <f>'Rooster '!B32</f>
        <v>Cor v Nieuwen.</v>
      </c>
      <c r="C19" s="347">
        <f t="shared" si="3"/>
        <v>1.6388888888888888</v>
      </c>
      <c r="D19" s="65">
        <f t="shared" si="4"/>
        <v>60.638888888888886</v>
      </c>
      <c r="E19" s="55">
        <f>'Rooster '!R95</f>
        <v>36</v>
      </c>
      <c r="F19" s="56">
        <f>'Rooster '!R97</f>
        <v>605</v>
      </c>
      <c r="G19" s="57">
        <f>'Rooster '!S96</f>
        <v>672</v>
      </c>
      <c r="H19" s="58">
        <f>'Rooster '!$R$101</f>
        <v>0.90029761904761907</v>
      </c>
      <c r="I19" s="57">
        <f>'Rooster '!S100</f>
        <v>1699</v>
      </c>
      <c r="J19" s="59">
        <f>'Rooster '!$S$98</f>
        <v>0.35609181871689227</v>
      </c>
      <c r="K19" s="57">
        <f>'Rooster '!$S$102</f>
        <v>59</v>
      </c>
      <c r="O19" s="347"/>
      <c r="P19" s="65"/>
      <c r="Q19" s="55"/>
      <c r="R19" s="56"/>
      <c r="S19" s="57"/>
      <c r="T19" s="58"/>
      <c r="U19" s="57"/>
      <c r="V19" s="59"/>
      <c r="W19" s="57"/>
    </row>
    <row r="20" spans="1:23" ht="18.5">
      <c r="A20" s="28">
        <f t="shared" si="2"/>
        <v>16</v>
      </c>
      <c r="B20" s="54" t="str">
        <f>'Rooster '!B86</f>
        <v>Theo vd Weide</v>
      </c>
      <c r="C20" s="348">
        <f t="shared" si="3"/>
        <v>1.6388888888888888</v>
      </c>
      <c r="D20" s="65">
        <f t="shared" si="4"/>
        <v>60.638888888888886</v>
      </c>
      <c r="E20" s="55">
        <f>'Rooster '!BT95</f>
        <v>36</v>
      </c>
      <c r="F20" s="56">
        <f>'Rooster '!BT97</f>
        <v>292</v>
      </c>
      <c r="G20" s="57">
        <f>'Rooster '!BU96</f>
        <v>360</v>
      </c>
      <c r="H20" s="58">
        <f>'Rooster '!$BT$101</f>
        <v>0.81111111111111112</v>
      </c>
      <c r="I20" s="57">
        <f>'Rooster '!BU100</f>
        <v>1489</v>
      </c>
      <c r="J20" s="59">
        <f>'Rooster '!$BU$98</f>
        <v>0.19610476830087306</v>
      </c>
      <c r="K20" s="57">
        <f>'Rooster '!$BU$102</f>
        <v>59</v>
      </c>
      <c r="O20" s="348"/>
      <c r="P20" s="65"/>
      <c r="Q20" s="55"/>
      <c r="R20" s="56"/>
      <c r="S20" s="57"/>
      <c r="T20" s="58"/>
      <c r="U20" s="57"/>
      <c r="V20" s="59"/>
      <c r="W20" s="57"/>
    </row>
    <row r="21" spans="1:23" ht="18.5">
      <c r="A21" s="28">
        <f t="shared" si="2"/>
        <v>17</v>
      </c>
      <c r="B21" s="54" t="str">
        <f>'Rooster '!B62</f>
        <v>Mo Smink</v>
      </c>
      <c r="C21" s="347">
        <f t="shared" si="3"/>
        <v>1.6111111111111112</v>
      </c>
      <c r="D21" s="65">
        <f t="shared" si="4"/>
        <v>59.611111111111114</v>
      </c>
      <c r="E21" s="55">
        <f>'Rooster '!AV95</f>
        <v>36</v>
      </c>
      <c r="F21" s="56">
        <f>'Rooster '!AV97</f>
        <v>1427</v>
      </c>
      <c r="G21" s="57">
        <f>'Rooster '!AW96</f>
        <v>1564</v>
      </c>
      <c r="H21" s="58">
        <f>'Rooster '!$AV$101</f>
        <v>0.91240409207161122</v>
      </c>
      <c r="I21" s="57">
        <f>'Rooster '!AW100</f>
        <v>1624</v>
      </c>
      <c r="J21" s="59">
        <f>'Rooster '!$AW$98</f>
        <v>0.87869458128078815</v>
      </c>
      <c r="K21" s="57">
        <f>'Rooster '!$AW$102</f>
        <v>58</v>
      </c>
      <c r="O21" s="347"/>
      <c r="P21" s="65"/>
      <c r="Q21" s="55"/>
      <c r="R21" s="56"/>
      <c r="S21" s="57"/>
      <c r="T21" s="58"/>
      <c r="U21" s="57"/>
      <c r="V21" s="59"/>
      <c r="W21" s="57"/>
    </row>
    <row r="22" spans="1:23" ht="18.5">
      <c r="A22" s="28">
        <f t="shared" si="2"/>
        <v>18</v>
      </c>
      <c r="B22" s="54" t="str">
        <f>'Rooster '!B70</f>
        <v>Peet Kosterman</v>
      </c>
      <c r="C22" s="347">
        <f t="shared" si="3"/>
        <v>1.6111111111111112</v>
      </c>
      <c r="D22" s="65">
        <f t="shared" si="4"/>
        <v>59.611111111111114</v>
      </c>
      <c r="E22" s="61">
        <f>'Rooster '!BD95</f>
        <v>36</v>
      </c>
      <c r="F22" s="56">
        <f>'Rooster '!BD97</f>
        <v>1495</v>
      </c>
      <c r="G22" s="62">
        <f>'Rooster '!BE96</f>
        <v>1660</v>
      </c>
      <c r="H22" s="58">
        <f>'Rooster '!$BD$101</f>
        <v>0.9006024096385542</v>
      </c>
      <c r="I22" s="62">
        <f>'Rooster '!BE100</f>
        <v>1589</v>
      </c>
      <c r="J22" s="59">
        <f>'Rooster '!$BE$98</f>
        <v>0.94084329767149155</v>
      </c>
      <c r="K22" s="62">
        <f>'Rooster '!$BE$102</f>
        <v>58</v>
      </c>
      <c r="O22" s="347"/>
      <c r="P22" s="65"/>
      <c r="Q22" s="61"/>
      <c r="R22" s="56"/>
      <c r="S22" s="62"/>
      <c r="T22" s="58"/>
      <c r="U22" s="62"/>
      <c r="V22" s="59"/>
      <c r="W22" s="62"/>
    </row>
    <row r="23" spans="1:23" ht="18.5">
      <c r="A23" s="28">
        <f t="shared" si="2"/>
        <v>19</v>
      </c>
      <c r="B23" s="64" t="str">
        <f>'Rooster '!B80</f>
        <v>Richard Venema</v>
      </c>
      <c r="C23" s="347">
        <f t="shared" si="3"/>
        <v>1.5833333333333333</v>
      </c>
      <c r="D23" s="65">
        <f t="shared" si="4"/>
        <v>58.583333333333329</v>
      </c>
      <c r="E23" s="55">
        <f>'Rooster '!BN95</f>
        <v>36</v>
      </c>
      <c r="F23" s="56">
        <f>'Rooster '!BN97</f>
        <v>1458</v>
      </c>
      <c r="G23" s="57">
        <f>'Rooster '!BO96</f>
        <v>1644</v>
      </c>
      <c r="H23" s="58">
        <f>'Rooster '!$BN$101</f>
        <v>0.88686131386861311</v>
      </c>
      <c r="I23" s="57">
        <f>'Rooster '!BO100</f>
        <v>1567</v>
      </c>
      <c r="J23" s="59">
        <f>'Rooster '!$BO$98</f>
        <v>0.93044033184428843</v>
      </c>
      <c r="K23" s="57">
        <f>'Rooster '!$BO$102</f>
        <v>57</v>
      </c>
      <c r="O23" s="347"/>
      <c r="P23" s="65"/>
      <c r="Q23" s="55"/>
      <c r="R23" s="56"/>
      <c r="S23" s="57"/>
      <c r="T23" s="58"/>
      <c r="U23" s="57"/>
      <c r="V23" s="59"/>
      <c r="W23" s="57"/>
    </row>
    <row r="24" spans="1:23" ht="18.5">
      <c r="A24" s="28">
        <f t="shared" si="2"/>
        <v>20</v>
      </c>
      <c r="B24" s="17" t="str">
        <f>'Rooster '!B22</f>
        <v>Appie Smink</v>
      </c>
      <c r="C24" s="347">
        <f t="shared" si="3"/>
        <v>1.5555555555555556</v>
      </c>
      <c r="D24" s="65">
        <f t="shared" si="4"/>
        <v>57.555555555555557</v>
      </c>
      <c r="E24" s="55">
        <f>'Rooster '!H95</f>
        <v>36</v>
      </c>
      <c r="F24" s="56">
        <f>'Rooster '!H97</f>
        <v>552</v>
      </c>
      <c r="G24" s="57">
        <f>'Rooster '!I96</f>
        <v>660</v>
      </c>
      <c r="H24" s="58">
        <f>'Rooster '!$H$101</f>
        <v>0.83636363636363631</v>
      </c>
      <c r="I24" s="57">
        <f>'Rooster '!I100</f>
        <v>1530</v>
      </c>
      <c r="J24" s="59">
        <f>'Rooster '!$I$98</f>
        <v>0.36078431372549019</v>
      </c>
      <c r="K24" s="57">
        <f>'Rooster '!$I$102</f>
        <v>56</v>
      </c>
      <c r="O24" s="347"/>
      <c r="P24" s="65"/>
      <c r="Q24" s="55"/>
      <c r="R24" s="56"/>
      <c r="S24" s="57"/>
      <c r="T24" s="58"/>
      <c r="U24" s="57"/>
      <c r="V24" s="59"/>
      <c r="W24" s="57"/>
    </row>
    <row r="25" spans="1:23" ht="18.5">
      <c r="A25" s="28">
        <f t="shared" si="2"/>
        <v>21</v>
      </c>
      <c r="B25" s="17" t="str">
        <f>'Rooster '!B36</f>
        <v>Frans Kool</v>
      </c>
      <c r="C25" s="347">
        <f t="shared" si="3"/>
        <v>1.5</v>
      </c>
      <c r="D25" s="65">
        <f t="shared" si="4"/>
        <v>55.5</v>
      </c>
      <c r="E25" s="55">
        <f>'Rooster '!V95</f>
        <v>36</v>
      </c>
      <c r="F25" s="56">
        <f>'Rooster '!V97</f>
        <v>865</v>
      </c>
      <c r="G25" s="57">
        <f>'Rooster '!W96</f>
        <v>1004</v>
      </c>
      <c r="H25" s="58">
        <f>'Rooster '!$V$101</f>
        <v>0.86155378486055778</v>
      </c>
      <c r="I25" s="57">
        <f>'Rooster '!W100</f>
        <v>1589</v>
      </c>
      <c r="J25" s="59">
        <f>'Rooster '!$W$98</f>
        <v>0.54436752674638134</v>
      </c>
      <c r="K25" s="57">
        <f>'Rooster '!$W$102</f>
        <v>54</v>
      </c>
      <c r="O25" s="347"/>
      <c r="P25" s="65"/>
      <c r="Q25" s="55"/>
      <c r="R25" s="56"/>
      <c r="S25" s="57"/>
      <c r="T25" s="58"/>
      <c r="U25" s="57"/>
      <c r="V25" s="59"/>
      <c r="W25" s="57"/>
    </row>
    <row r="26" spans="1:23" ht="18.5">
      <c r="A26" s="28">
        <f t="shared" si="2"/>
        <v>22</v>
      </c>
      <c r="B26" s="54" t="str">
        <f>'Rooster '!B58</f>
        <v>Marco Hessing</v>
      </c>
      <c r="C26" s="347">
        <f t="shared" si="3"/>
        <v>1.4722222222222223</v>
      </c>
      <c r="D26" s="65">
        <f t="shared" si="4"/>
        <v>54.472222222222229</v>
      </c>
      <c r="E26" s="55">
        <f>'Rooster '!AR95</f>
        <v>36</v>
      </c>
      <c r="F26" s="56">
        <f>'Rooster '!AR97</f>
        <v>386</v>
      </c>
      <c r="G26" s="57">
        <f>'Rooster '!AS96</f>
        <v>452</v>
      </c>
      <c r="H26" s="58">
        <f>'Rooster '!$AR$101</f>
        <v>0.85398230088495575</v>
      </c>
      <c r="I26" s="57">
        <f>'Rooster '!AS100</f>
        <v>1700</v>
      </c>
      <c r="J26" s="59">
        <f>'Rooster '!$AS$98</f>
        <v>0.22705882352941176</v>
      </c>
      <c r="K26" s="57">
        <f>'Rooster '!$AS$102</f>
        <v>53</v>
      </c>
      <c r="O26" s="347"/>
      <c r="P26" s="65"/>
      <c r="Q26" s="55"/>
      <c r="R26" s="56"/>
      <c r="S26" s="57"/>
      <c r="T26" s="58"/>
      <c r="U26" s="57"/>
      <c r="V26" s="59"/>
      <c r="W26" s="57"/>
    </row>
    <row r="27" spans="1:23" ht="18.5">
      <c r="A27" s="28">
        <f t="shared" si="2"/>
        <v>23</v>
      </c>
      <c r="B27" s="54" t="str">
        <f>'Rooster '!B46</f>
        <v xml:space="preserve">Joop Vermeulen </v>
      </c>
      <c r="C27" s="347">
        <f t="shared" si="3"/>
        <v>1.4722222222222223</v>
      </c>
      <c r="D27" s="65">
        <f t="shared" si="4"/>
        <v>54.472222222222229</v>
      </c>
      <c r="E27" s="55">
        <f>'Rooster '!AF95</f>
        <v>36</v>
      </c>
      <c r="F27" s="56">
        <f>'Rooster '!AF97</f>
        <v>471</v>
      </c>
      <c r="G27" s="57">
        <f>'Rooster '!AG96</f>
        <v>568</v>
      </c>
      <c r="H27" s="58">
        <f>'Rooster '!$AF$101</f>
        <v>0.82922535211267601</v>
      </c>
      <c r="I27" s="57">
        <f>'Rooster '!AG100</f>
        <v>1487</v>
      </c>
      <c r="J27" s="59">
        <f>'Rooster '!$AG$98</f>
        <v>0.31674512441156694</v>
      </c>
      <c r="K27" s="57">
        <f>'Rooster '!$AG$102</f>
        <v>53</v>
      </c>
      <c r="O27" s="347"/>
      <c r="P27" s="65"/>
      <c r="Q27" s="55"/>
      <c r="R27" s="56"/>
      <c r="S27" s="57"/>
      <c r="T27" s="58"/>
      <c r="U27" s="57"/>
      <c r="V27" s="59"/>
      <c r="W27" s="57"/>
    </row>
    <row r="28" spans="1:23" ht="18.5">
      <c r="A28" s="28">
        <f t="shared" si="2"/>
        <v>24</v>
      </c>
      <c r="B28" s="60" t="str">
        <f>'Rooster '!B48</f>
        <v>Jos v Esschoten</v>
      </c>
      <c r="C28" s="347">
        <f t="shared" si="3"/>
        <v>1.4444444444444444</v>
      </c>
      <c r="D28" s="65">
        <f t="shared" si="4"/>
        <v>53.444444444444443</v>
      </c>
      <c r="E28" s="55">
        <f>'Rooster '!AH95</f>
        <v>36</v>
      </c>
      <c r="F28" s="56">
        <f>'Rooster '!AH97</f>
        <v>536</v>
      </c>
      <c r="G28" s="57">
        <f>'Rooster '!AI96</f>
        <v>628</v>
      </c>
      <c r="H28" s="58">
        <f>'Rooster '!$AH$101</f>
        <v>0.85350318471337583</v>
      </c>
      <c r="I28" s="57">
        <f>'Rooster '!AI100</f>
        <v>1641</v>
      </c>
      <c r="J28" s="59">
        <f>'Rooster '!$AI$98</f>
        <v>0.3266301035953687</v>
      </c>
      <c r="K28" s="57">
        <f>'Rooster '!$AI$102</f>
        <v>52</v>
      </c>
      <c r="O28" s="347"/>
      <c r="P28" s="65"/>
      <c r="Q28" s="55"/>
      <c r="R28" s="56"/>
      <c r="S28" s="57"/>
      <c r="T28" s="58"/>
      <c r="U28" s="57"/>
      <c r="V28" s="59"/>
      <c r="W28" s="57"/>
    </row>
    <row r="29" spans="1:23" ht="18.5">
      <c r="A29" s="28">
        <f t="shared" si="2"/>
        <v>25</v>
      </c>
      <c r="B29" s="63" t="str">
        <f>'Rooster '!B66</f>
        <v>Peet Graafland</v>
      </c>
      <c r="C29" s="347">
        <f t="shared" si="3"/>
        <v>1.3888888888888888</v>
      </c>
      <c r="D29" s="65">
        <f t="shared" si="4"/>
        <v>51.388888888888886</v>
      </c>
      <c r="E29" s="55">
        <f>'Rooster '!AZ95</f>
        <v>36</v>
      </c>
      <c r="F29" s="56">
        <f>'Rooster '!AZ97</f>
        <v>514</v>
      </c>
      <c r="G29" s="57">
        <f>'Rooster '!BA96</f>
        <v>596</v>
      </c>
      <c r="H29" s="58">
        <f>'Rooster '!$AZ$101</f>
        <v>0.86241610738255037</v>
      </c>
      <c r="I29" s="57">
        <f>'Rooster '!BA100</f>
        <v>1617</v>
      </c>
      <c r="J29" s="59">
        <f>'Rooster '!$BA$98</f>
        <v>0.31787260358688929</v>
      </c>
      <c r="K29" s="57">
        <f>'Rooster '!BA102</f>
        <v>50</v>
      </c>
      <c r="M29" s="3"/>
      <c r="O29" s="347"/>
      <c r="P29" s="65"/>
      <c r="Q29" s="55"/>
      <c r="R29" s="56"/>
      <c r="S29" s="57"/>
      <c r="T29" s="58"/>
      <c r="U29" s="57"/>
      <c r="V29" s="59"/>
      <c r="W29" s="57"/>
    </row>
    <row r="30" spans="1:23" ht="18.5">
      <c r="A30" s="28">
        <f t="shared" si="2"/>
        <v>26</v>
      </c>
      <c r="B30" s="60" t="str">
        <f>'Rooster '!B84</f>
        <v>Ted Boomkens</v>
      </c>
      <c r="C30" s="347">
        <f t="shared" si="3"/>
        <v>1.3888888888888888</v>
      </c>
      <c r="D30" s="65">
        <f t="shared" si="4"/>
        <v>51.388888888888886</v>
      </c>
      <c r="E30" s="55">
        <f>'Rooster '!BR95</f>
        <v>36</v>
      </c>
      <c r="F30" s="56">
        <f>'Rooster '!BR97</f>
        <v>443</v>
      </c>
      <c r="G30" s="57">
        <f>'Rooster '!BS96</f>
        <v>532</v>
      </c>
      <c r="H30" s="58">
        <f>'Rooster '!$BR$101</f>
        <v>0.83270676691729328</v>
      </c>
      <c r="I30" s="57">
        <f>'Rooster '!BS100</f>
        <v>1682</v>
      </c>
      <c r="J30" s="59">
        <f>'Rooster '!$BS$98</f>
        <v>0.26337693222354341</v>
      </c>
      <c r="K30" s="57">
        <f>'Rooster '!$BS$102</f>
        <v>50</v>
      </c>
      <c r="O30" s="347"/>
      <c r="P30" s="65"/>
      <c r="Q30" s="55"/>
      <c r="R30" s="56"/>
      <c r="S30" s="57"/>
      <c r="T30" s="58"/>
      <c r="U30" s="57"/>
      <c r="V30" s="59"/>
      <c r="W30" s="57"/>
    </row>
    <row r="31" spans="1:23" ht="18.5">
      <c r="A31" s="28">
        <f t="shared" si="2"/>
        <v>27</v>
      </c>
      <c r="B31" s="17" t="str">
        <f>'Rooster '!B44</f>
        <v>Jaap vd Sluis</v>
      </c>
      <c r="C31" s="347">
        <f t="shared" si="3"/>
        <v>1.3333333333333333</v>
      </c>
      <c r="D31" s="65">
        <f t="shared" si="4"/>
        <v>49.333333333333329</v>
      </c>
      <c r="E31" s="55">
        <f>'Rooster '!AD95</f>
        <v>36</v>
      </c>
      <c r="F31" s="56">
        <f>'Rooster '!AD97</f>
        <v>487</v>
      </c>
      <c r="G31" s="57">
        <f>'Rooster '!AE96</f>
        <v>556</v>
      </c>
      <c r="H31" s="58">
        <f>'Rooster '!$AD$101</f>
        <v>0.87589928057553956</v>
      </c>
      <c r="I31" s="57">
        <f>'Rooster '!AE100</f>
        <v>1679</v>
      </c>
      <c r="J31" s="59">
        <f>'Rooster '!$AE$98</f>
        <v>0.29005360333531865</v>
      </c>
      <c r="K31" s="57">
        <f>'Rooster '!$AE$102</f>
        <v>48</v>
      </c>
      <c r="O31" s="347"/>
      <c r="P31" s="65"/>
      <c r="Q31" s="55"/>
      <c r="R31" s="56"/>
      <c r="S31" s="57"/>
      <c r="T31" s="58"/>
      <c r="U31" s="57"/>
      <c r="V31" s="59"/>
      <c r="W31" s="57"/>
    </row>
    <row r="32" spans="1:23" ht="18.5">
      <c r="A32" s="28">
        <f t="shared" si="2"/>
        <v>28</v>
      </c>
      <c r="B32" s="60" t="str">
        <f>'Rooster '!B92</f>
        <v>Wout v Luik</v>
      </c>
      <c r="C32" s="347">
        <f t="shared" si="3"/>
        <v>1.3055555555555556</v>
      </c>
      <c r="D32" s="65">
        <f t="shared" si="4"/>
        <v>48.305555555555557</v>
      </c>
      <c r="E32" s="55">
        <f>'Rooster '!BZ95</f>
        <v>36</v>
      </c>
      <c r="F32" s="56">
        <f>'Rooster '!BZ97</f>
        <v>609</v>
      </c>
      <c r="G32" s="57">
        <f>'Rooster '!CA96</f>
        <v>764</v>
      </c>
      <c r="H32" s="58">
        <f>'Rooster '!$BZ$101</f>
        <v>0.79712041884816753</v>
      </c>
      <c r="I32" s="57">
        <f>'Rooster '!CA100</f>
        <v>1478</v>
      </c>
      <c r="J32" s="59">
        <f>'Rooster '!$CA$98</f>
        <v>0.41204330175913395</v>
      </c>
      <c r="K32" s="57">
        <f>'Rooster '!$CA$102</f>
        <v>47</v>
      </c>
      <c r="O32" s="347"/>
      <c r="P32" s="65"/>
      <c r="Q32" s="55"/>
      <c r="R32" s="56"/>
      <c r="S32" s="57"/>
      <c r="T32" s="58"/>
      <c r="U32" s="57"/>
      <c r="V32" s="59"/>
      <c r="W32" s="57"/>
    </row>
    <row r="33" spans="1:25" ht="18.5">
      <c r="A33" s="28">
        <f t="shared" si="2"/>
        <v>29</v>
      </c>
      <c r="B33" s="54" t="str">
        <f>'Rooster '!B54</f>
        <v>Marcel Mast</v>
      </c>
      <c r="C33" s="347">
        <f t="shared" si="3"/>
        <v>1.2777777777777777</v>
      </c>
      <c r="D33" s="65">
        <f t="shared" si="4"/>
        <v>47.277777777777771</v>
      </c>
      <c r="E33" s="55">
        <f>'Rooster '!AN95</f>
        <v>36</v>
      </c>
      <c r="F33" s="56">
        <f>'Rooster '!AN97</f>
        <v>388</v>
      </c>
      <c r="G33" s="57">
        <f>'Rooster '!AO96</f>
        <v>496</v>
      </c>
      <c r="H33" s="58">
        <f>'Rooster '!$AN$101</f>
        <v>0.782258064516129</v>
      </c>
      <c r="I33" s="57">
        <f>'Rooster '!AO100</f>
        <v>1651</v>
      </c>
      <c r="J33" s="59">
        <f>'Rooster '!$AO$98</f>
        <v>0.2350090854027862</v>
      </c>
      <c r="K33" s="57">
        <f>'Rooster '!$AO$102</f>
        <v>46</v>
      </c>
      <c r="O33" s="347"/>
      <c r="P33" s="65"/>
      <c r="Q33" s="55"/>
      <c r="R33" s="56"/>
      <c r="S33" s="57"/>
      <c r="T33" s="58"/>
      <c r="U33" s="57"/>
      <c r="V33" s="59"/>
      <c r="W33" s="57"/>
    </row>
    <row r="34" spans="1:25" ht="18.5">
      <c r="A34" s="28">
        <f t="shared" si="2"/>
        <v>30</v>
      </c>
      <c r="B34" s="54" t="str">
        <f>'Rooster '!B64</f>
        <v>Paul Staak</v>
      </c>
      <c r="C34" s="347">
        <f t="shared" si="3"/>
        <v>1.2777777777777777</v>
      </c>
      <c r="D34" s="65">
        <f t="shared" si="4"/>
        <v>47.277777777777771</v>
      </c>
      <c r="E34" s="55">
        <f>'Rooster '!AX95</f>
        <v>36</v>
      </c>
      <c r="F34" s="56">
        <f>'Rooster '!AX97</f>
        <v>383</v>
      </c>
      <c r="G34" s="57">
        <f>'Rooster '!AY96</f>
        <v>492</v>
      </c>
      <c r="H34" s="58">
        <f>'Rooster '!$AX$101</f>
        <v>0.77845528455284552</v>
      </c>
      <c r="I34" s="57">
        <f>'Rooster '!AY100</f>
        <v>1602</v>
      </c>
      <c r="J34" s="59">
        <f>'Rooster '!$AY$98</f>
        <v>0.23907615480649189</v>
      </c>
      <c r="K34" s="57">
        <f>'Rooster '!$AY$102</f>
        <v>46</v>
      </c>
      <c r="O34" s="347"/>
      <c r="P34" s="65"/>
      <c r="Q34" s="55"/>
      <c r="R34" s="56"/>
      <c r="S34" s="57"/>
      <c r="T34" s="58"/>
      <c r="U34" s="57"/>
      <c r="V34" s="59"/>
      <c r="W34" s="57"/>
    </row>
    <row r="35" spans="1:25" ht="18.5">
      <c r="A35" s="28">
        <f t="shared" si="2"/>
        <v>31</v>
      </c>
      <c r="B35" s="54" t="str">
        <f>'Rooster '!B74</f>
        <v xml:space="preserve">Piet v/d Hoeven </v>
      </c>
      <c r="C35" s="347">
        <f t="shared" si="3"/>
        <v>1.25</v>
      </c>
      <c r="D35" s="65">
        <f t="shared" si="4"/>
        <v>46.25</v>
      </c>
      <c r="E35" s="55">
        <f>'Rooster '!BH95</f>
        <v>36</v>
      </c>
      <c r="F35" s="56">
        <f>'Rooster '!BH97</f>
        <v>386</v>
      </c>
      <c r="G35" s="57">
        <f>'Rooster '!BI96</f>
        <v>496</v>
      </c>
      <c r="H35" s="58">
        <f>'Rooster '!$BH$101</f>
        <v>0.77822580645161288</v>
      </c>
      <c r="I35" s="57">
        <f>'Rooster '!BI100</f>
        <v>1562</v>
      </c>
      <c r="J35" s="59">
        <f>'Rooster '!$BI$98</f>
        <v>0.24711907810499359</v>
      </c>
      <c r="K35" s="57">
        <f>'Rooster '!$BI$102</f>
        <v>45</v>
      </c>
      <c r="O35" s="347"/>
      <c r="P35" s="65"/>
      <c r="Q35" s="55"/>
      <c r="R35" s="56"/>
      <c r="S35" s="57"/>
      <c r="T35" s="58"/>
      <c r="U35" s="57"/>
      <c r="V35" s="59"/>
      <c r="W35" s="57"/>
    </row>
    <row r="36" spans="1:25" ht="18.5">
      <c r="A36" s="28">
        <f t="shared" si="2"/>
        <v>32</v>
      </c>
      <c r="B36" s="21" t="str">
        <f>'Rooster '!B26</f>
        <v>Berry Grouwstra</v>
      </c>
      <c r="C36" s="347">
        <f t="shared" si="3"/>
        <v>1.1666666666666667</v>
      </c>
      <c r="D36" s="65">
        <f t="shared" si="4"/>
        <v>43.166666666666671</v>
      </c>
      <c r="E36" s="55">
        <f>'Rooster '!L95</f>
        <v>36</v>
      </c>
      <c r="F36" s="56">
        <f>'Rooster '!L97</f>
        <v>828</v>
      </c>
      <c r="G36" s="57">
        <f>'Rooster '!M96</f>
        <v>1036</v>
      </c>
      <c r="H36" s="58">
        <f>'Rooster '!$L$101</f>
        <v>0.79922779922779918</v>
      </c>
      <c r="I36" s="57">
        <f>'Rooster '!M100</f>
        <v>1599</v>
      </c>
      <c r="J36" s="59">
        <f>'Rooster '!$M$98</f>
        <v>0.51782363977485923</v>
      </c>
      <c r="K36" s="57">
        <f>'Rooster '!$M$102</f>
        <v>42</v>
      </c>
      <c r="O36" s="347"/>
      <c r="P36" s="65"/>
      <c r="Q36" s="55"/>
      <c r="R36" s="56"/>
      <c r="S36" s="57"/>
      <c r="T36" s="58"/>
      <c r="U36" s="57"/>
      <c r="V36" s="59"/>
      <c r="W36" s="57"/>
    </row>
    <row r="37" spans="1:25" ht="18.5">
      <c r="A37" s="28">
        <f t="shared" si="2"/>
        <v>33</v>
      </c>
      <c r="B37" s="64" t="str">
        <f>'Rooster '!B88</f>
        <v>Thijs van Oosten</v>
      </c>
      <c r="C37" s="347">
        <f t="shared" si="3"/>
        <v>1.1111111111111112</v>
      </c>
      <c r="D37" s="65">
        <f t="shared" si="4"/>
        <v>41.111111111111114</v>
      </c>
      <c r="E37" s="55">
        <f>'Rooster '!BV95</f>
        <v>36</v>
      </c>
      <c r="F37" s="56">
        <f>'Rooster '!BV97</f>
        <v>262</v>
      </c>
      <c r="G37" s="57">
        <f>'Rooster '!BW96</f>
        <v>360</v>
      </c>
      <c r="H37" s="58">
        <f>'Rooster '!$BV$101</f>
        <v>0.72777777777777775</v>
      </c>
      <c r="I37" s="57">
        <f>'Rooster '!BW100</f>
        <v>1575</v>
      </c>
      <c r="J37" s="59">
        <f>'Rooster '!$BW$98</f>
        <v>0.16634920634920636</v>
      </c>
      <c r="K37" s="57">
        <f>'Rooster '!$BW$102</f>
        <v>40</v>
      </c>
      <c r="O37" s="347"/>
      <c r="P37" s="65"/>
      <c r="Q37" s="55"/>
      <c r="R37" s="56"/>
      <c r="S37" s="57"/>
      <c r="T37" s="58"/>
      <c r="U37" s="57"/>
      <c r="V37" s="59"/>
      <c r="W37" s="57"/>
    </row>
    <row r="38" spans="1:25" ht="18.5">
      <c r="A38" s="28">
        <f t="shared" si="2"/>
        <v>34</v>
      </c>
      <c r="B38" s="54" t="str">
        <f>'Rooster '!B52</f>
        <v>Marcel Burg</v>
      </c>
      <c r="C38" s="347">
        <f t="shared" si="3"/>
        <v>1.0833333333333333</v>
      </c>
      <c r="D38" s="65">
        <f t="shared" si="4"/>
        <v>40.083333333333329</v>
      </c>
      <c r="E38" s="55">
        <f>'Rooster '!AL95</f>
        <v>36</v>
      </c>
      <c r="F38" s="56">
        <f>'Rooster '!AL97</f>
        <v>391</v>
      </c>
      <c r="G38" s="57">
        <f>'Rooster '!AM96</f>
        <v>512</v>
      </c>
      <c r="H38" s="58">
        <f>'Rooster '!$AL$101</f>
        <v>0.763671875</v>
      </c>
      <c r="I38" s="57">
        <f>'Rooster '!AM100</f>
        <v>1574</v>
      </c>
      <c r="J38" s="59">
        <f>'Rooster '!$AM$98</f>
        <v>0.24841168996188057</v>
      </c>
      <c r="K38" s="57">
        <f>'Rooster '!$AM$102</f>
        <v>39</v>
      </c>
      <c r="O38" s="347"/>
      <c r="P38" s="65"/>
      <c r="Q38" s="55"/>
      <c r="R38" s="56"/>
      <c r="S38" s="57"/>
      <c r="T38" s="58"/>
      <c r="U38" s="57"/>
      <c r="V38" s="59"/>
      <c r="W38" s="57"/>
    </row>
    <row r="39" spans="1:25" ht="18.5">
      <c r="A39" s="28">
        <f t="shared" si="2"/>
        <v>35</v>
      </c>
      <c r="B39" s="11" t="str">
        <f>'Rooster '!B40</f>
        <v xml:space="preserve">Ger v Velzen </v>
      </c>
      <c r="C39" s="347">
        <f t="shared" si="3"/>
        <v>1.0555555555555556</v>
      </c>
      <c r="D39" s="65">
        <f t="shared" si="4"/>
        <v>39.055555555555557</v>
      </c>
      <c r="E39" s="55">
        <f>'Rooster '!Z95</f>
        <v>36</v>
      </c>
      <c r="F39" s="56">
        <f>'Rooster '!Z97</f>
        <v>405</v>
      </c>
      <c r="G39" s="57">
        <f>'Rooster '!AA96</f>
        <v>520</v>
      </c>
      <c r="H39" s="58">
        <f>'Rooster '!$Z$101</f>
        <v>0.77884615384615385</v>
      </c>
      <c r="I39" s="57">
        <f>'Rooster '!AA100</f>
        <v>1663</v>
      </c>
      <c r="J39" s="59">
        <f>'Rooster '!$AA$98</f>
        <v>0.24353577871316898</v>
      </c>
      <c r="K39" s="57">
        <f>'Rooster '!$AA$102</f>
        <v>38</v>
      </c>
      <c r="O39" s="347"/>
      <c r="P39" s="65"/>
      <c r="Q39" s="55"/>
      <c r="R39" s="56"/>
      <c r="S39" s="57"/>
      <c r="T39" s="58"/>
      <c r="U39" s="57"/>
      <c r="V39" s="59"/>
      <c r="W39" s="57"/>
    </row>
    <row r="40" spans="1:25" ht="18.5">
      <c r="A40" s="28">
        <f t="shared" si="2"/>
        <v>36</v>
      </c>
      <c r="B40" s="54" t="str">
        <f>'Rooster '!B68</f>
        <v xml:space="preserve">Peet Hagman </v>
      </c>
      <c r="C40" s="347">
        <f t="shared" si="3"/>
        <v>1.0277777777777777</v>
      </c>
      <c r="D40" s="65">
        <f t="shared" si="4"/>
        <v>38.027777777777771</v>
      </c>
      <c r="E40" s="55">
        <f>'Rooster '!BB95</f>
        <v>36</v>
      </c>
      <c r="F40" s="56">
        <f>'Rooster '!BB97</f>
        <v>234</v>
      </c>
      <c r="G40" s="57">
        <f>'Rooster '!BC96</f>
        <v>360</v>
      </c>
      <c r="H40" s="58">
        <f>'Rooster '!$BB$101</f>
        <v>0.65</v>
      </c>
      <c r="I40" s="57">
        <f>'Rooster '!BC100</f>
        <v>1560</v>
      </c>
      <c r="J40" s="59">
        <f>'Rooster '!$BC$98</f>
        <v>0.15</v>
      </c>
      <c r="K40" s="57">
        <f>'Rooster '!$BC$102</f>
        <v>37</v>
      </c>
      <c r="O40" s="347"/>
      <c r="P40" s="65"/>
      <c r="Q40" s="55"/>
      <c r="R40" s="56"/>
      <c r="S40" s="57"/>
      <c r="T40" s="58"/>
      <c r="U40" s="57"/>
      <c r="V40" s="59"/>
      <c r="W40" s="57"/>
    </row>
    <row r="41" spans="1:25" ht="18.5">
      <c r="A41" s="28">
        <f t="shared" si="2"/>
        <v>37</v>
      </c>
      <c r="B41" s="11" t="str">
        <f>'Rooster '!B42</f>
        <v xml:space="preserve">Harold Bloem </v>
      </c>
      <c r="C41" s="347">
        <f t="shared" si="3"/>
        <v>1</v>
      </c>
      <c r="D41" s="65">
        <f t="shared" si="4"/>
        <v>37</v>
      </c>
      <c r="E41" s="55">
        <f>'Rooster '!AB95</f>
        <v>36</v>
      </c>
      <c r="F41" s="56">
        <f>'Rooster '!AB97</f>
        <v>351</v>
      </c>
      <c r="G41" s="57">
        <f>'Rooster '!AC96</f>
        <v>460</v>
      </c>
      <c r="H41" s="58">
        <f>'Rooster '!$AB$101</f>
        <v>0.7630434782608696</v>
      </c>
      <c r="I41" s="57">
        <f>'Rooster '!AC100</f>
        <v>1632</v>
      </c>
      <c r="J41" s="59">
        <f>'Rooster '!$AC$98</f>
        <v>0.21507352941176472</v>
      </c>
      <c r="K41" s="57">
        <f>'Rooster '!$AC$102</f>
        <v>36</v>
      </c>
      <c r="O41" s="347"/>
      <c r="P41" s="65"/>
      <c r="Q41" s="55"/>
      <c r="R41" s="56"/>
      <c r="S41" s="57"/>
      <c r="T41" s="58"/>
      <c r="U41" s="57"/>
      <c r="V41" s="59"/>
      <c r="W41" s="57"/>
    </row>
    <row r="42" spans="1:25" ht="18.5">
      <c r="A42" s="28">
        <f t="shared" si="2"/>
        <v>38</v>
      </c>
      <c r="B42" s="54" t="str">
        <f>'Rooster '!B72</f>
        <v>Peet Mannetje</v>
      </c>
      <c r="C42" s="347">
        <f t="shared" si="3"/>
        <v>0</v>
      </c>
      <c r="D42" s="65">
        <f t="shared" si="4"/>
        <v>0</v>
      </c>
      <c r="E42" s="55">
        <f>'Rooster '!BF95</f>
        <v>0</v>
      </c>
      <c r="F42" s="56">
        <f>'Rooster '!BF97</f>
        <v>0</v>
      </c>
      <c r="G42" s="57">
        <f>'Rooster '!BG96</f>
        <v>0</v>
      </c>
      <c r="H42" s="58" t="str">
        <f>'Rooster '!$BF$101</f>
        <v/>
      </c>
      <c r="I42" s="57">
        <f>'Rooster '!BG100</f>
        <v>0</v>
      </c>
      <c r="J42" s="59" t="str">
        <f>'Rooster '!$BG$98</f>
        <v/>
      </c>
      <c r="K42" s="57">
        <f>'Rooster '!$BG$102</f>
        <v>0</v>
      </c>
      <c r="O42" s="347"/>
      <c r="P42" s="65"/>
      <c r="Q42" s="55"/>
      <c r="R42" s="56"/>
      <c r="S42" s="57"/>
      <c r="T42" s="58"/>
      <c r="U42" s="57"/>
      <c r="V42" s="59"/>
      <c r="W42" s="57"/>
    </row>
    <row r="43" spans="1:25">
      <c r="A43" s="355"/>
      <c r="B43" s="355"/>
      <c r="C43" s="355"/>
      <c r="D43" s="355"/>
      <c r="E43" s="355"/>
      <c r="F43" s="355"/>
      <c r="G43" s="355"/>
      <c r="H43" s="355"/>
      <c r="I43" s="355"/>
      <c r="J43" s="355"/>
      <c r="K43" s="356"/>
      <c r="O43" s="355"/>
      <c r="P43" s="355"/>
      <c r="Q43" s="355"/>
      <c r="R43" s="355"/>
      <c r="S43" s="355"/>
      <c r="T43" s="355"/>
      <c r="U43" s="355"/>
      <c r="V43" s="355"/>
      <c r="W43" s="355"/>
      <c r="X43" s="355"/>
      <c r="Y43" s="356"/>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1</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
      </c>
    </row>
    <row r="4" spans="1:41" ht="25" customHeight="1">
      <c r="A4" s="78" t="str">
        <f>NogTeSpelen!N29</f>
        <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peet m</v>
      </c>
    </row>
    <row r="8" spans="1:41" ht="25" customHeight="1">
      <c r="A8" s="78" t="str">
        <f>NogTeSpelen!AF29</f>
        <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
      </c>
      <c r="D9" s="81" t="str">
        <f>NogTeSpelen!AN29</f>
        <v/>
      </c>
      <c r="E9" s="82" t="str">
        <f>NogTeSpelen!AO29</f>
        <v/>
      </c>
    </row>
    <row r="11" spans="1:41" s="72" customFormat="1" ht="25" customHeight="1" thickBot="1">
      <c r="A11" s="74" t="str">
        <f>A1</f>
        <v>Paul</v>
      </c>
      <c r="B11" s="92">
        <f>Gespeeld!AQ29</f>
        <v>36</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frans</v>
      </c>
    </row>
    <row r="14" spans="1:41" ht="25" customHeight="1">
      <c r="A14" s="86" t="str">
        <f>Gespeeld!N29</f>
        <v>ger d</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mars os</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
      </c>
    </row>
    <row r="18" spans="1:5" ht="25" customHeight="1">
      <c r="A18" s="86" t="str">
        <f>Gespeeld!AF29</f>
        <v>piet</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thijs</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1</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
      </c>
      <c r="E3" s="79" t="str">
        <f>NogTeSpelen!M30</f>
        <v/>
      </c>
    </row>
    <row r="4" spans="1:41" ht="25" customHeight="1">
      <c r="A4" s="78" t="str">
        <f>NogTeSpelen!N30</f>
        <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peet m</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
      </c>
      <c r="C9" s="81" t="str">
        <f>NogTeSpelen!AM30</f>
        <v/>
      </c>
      <c r="D9" s="81" t="str">
        <f>NogTeSpelen!AN30</f>
        <v/>
      </c>
      <c r="E9" s="82" t="str">
        <f>NogTeSpelen!AO30</f>
        <v/>
      </c>
    </row>
    <row r="11" spans="1:41" s="72" customFormat="1" ht="25" customHeight="1" thickBot="1">
      <c r="A11" s="74" t="str">
        <f>A1</f>
        <v>Peet G</v>
      </c>
      <c r="B11" s="92">
        <f>Gespeeld!AQ30</f>
        <v>36</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ed</v>
      </c>
      <c r="E13" s="87" t="str">
        <f>Gespeeld!M30</f>
        <v>frans</v>
      </c>
    </row>
    <row r="14" spans="1:41" ht="25" customHeight="1">
      <c r="A14" s="86" t="str">
        <f>Gespeeld!N30</f>
        <v>ger d</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mars ma</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theo</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1</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
      </c>
      <c r="B3" s="67" t="str">
        <f>NogTeSpelen!J31</f>
        <v/>
      </c>
      <c r="C3" s="67" t="str">
        <f>NogTeSpelen!K31</f>
        <v/>
      </c>
      <c r="D3" s="67" t="str">
        <f>NogTeSpelen!L31</f>
        <v/>
      </c>
      <c r="E3" s="79" t="str">
        <f>NogTeSpelen!M31</f>
        <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
      </c>
      <c r="D5" s="67" t="str">
        <f>NogTeSpelen!V31</f>
        <v/>
      </c>
      <c r="E5" s="79" t="str">
        <f>NogTeSpelen!W31</f>
        <v/>
      </c>
      <c r="Z5" s="66"/>
      <c r="AA5" s="66"/>
      <c r="AB5" s="66"/>
      <c r="AC5" s="66"/>
      <c r="AD5" s="66"/>
      <c r="AO5" s="66"/>
    </row>
    <row r="6" spans="1:41" ht="25" customHeight="1">
      <c r="A6" s="78" t="str">
        <f>NogTeSpelen!X31</f>
        <v/>
      </c>
      <c r="B6" s="101"/>
      <c r="C6" s="101"/>
      <c r="D6" s="67" t="str">
        <f>NogTeSpelen!Y31</f>
        <v/>
      </c>
      <c r="E6" s="79" t="str">
        <f>NogTeSpelen!Z31</f>
        <v/>
      </c>
    </row>
    <row r="7" spans="1:41" ht="25" customHeight="1">
      <c r="A7" s="78" t="str">
        <f>NogTeSpelen!AA31</f>
        <v/>
      </c>
      <c r="B7" s="67" t="str">
        <f>NogTeSpelen!AB31</f>
        <v/>
      </c>
      <c r="C7" s="101">
        <f>NogTeSpelen!AC31</f>
        <v>0</v>
      </c>
      <c r="D7" s="67" t="str">
        <f>NogTeSpelen!AD31</f>
        <v/>
      </c>
      <c r="E7" s="79" t="str">
        <f>NogTeSpelen!AE31</f>
        <v>peet m</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
      </c>
      <c r="D9" s="81" t="str">
        <f>NogTeSpelen!AN31</f>
        <v/>
      </c>
      <c r="E9" s="82" t="str">
        <f>NogTeSpelen!AO31</f>
        <v/>
      </c>
    </row>
    <row r="11" spans="1:41" s="72" customFormat="1" ht="25" customHeight="1" thickBot="1">
      <c r="A11" s="74" t="str">
        <f>A1</f>
        <v>Peet H</v>
      </c>
      <c r="B11" s="92">
        <f>Gespeeld!AQ31</f>
        <v>36</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chris</v>
      </c>
      <c r="B13" s="69" t="str">
        <f>Gespeeld!J31</f>
        <v>cock</v>
      </c>
      <c r="C13" s="69" t="str">
        <f>Gespeeld!K31</f>
        <v>cor</v>
      </c>
      <c r="D13" s="69" t="str">
        <f>Gespeeld!L31</f>
        <v>ed</v>
      </c>
      <c r="E13" s="87" t="str">
        <f>Gespeeld!M31</f>
        <v>frans</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mars bu</v>
      </c>
      <c r="D15" s="69" t="str">
        <f>Gespeeld!V31</f>
        <v>mars ma</v>
      </c>
      <c r="E15" s="87" t="str">
        <f>Gespeeld!W31</f>
        <v>mars os</v>
      </c>
    </row>
    <row r="16" spans="1:41" ht="25" customHeight="1">
      <c r="A16" s="86" t="str">
        <f>Gespeeld!X31</f>
        <v>marco</v>
      </c>
      <c r="B16" s="102"/>
      <c r="C16" s="102"/>
      <c r="D16" s="69" t="str">
        <f>Gespeeld!Y31</f>
        <v>micha</v>
      </c>
      <c r="E16" s="87" t="str">
        <f>Gespeeld!Z31</f>
        <v>mo</v>
      </c>
    </row>
    <row r="17" spans="1:5" ht="25" customHeight="1">
      <c r="A17" s="86" t="str">
        <f>Gespeeld!AA31</f>
        <v>paul</v>
      </c>
      <c r="B17" s="69" t="str">
        <f>Gespeeld!AB31</f>
        <v>peet g</v>
      </c>
      <c r="C17" s="102">
        <f>Gespeeld!AC31</f>
        <v>0</v>
      </c>
      <c r="D17" s="69" t="str">
        <f>Gespeeld!AD31</f>
        <v>peet k</v>
      </c>
      <c r="E17" s="87" t="str">
        <f>Gespeeld!AE31</f>
        <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thijs</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1</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peet m</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
      </c>
      <c r="C9" s="81" t="str">
        <f>NogTeSpelen!AM32</f>
        <v/>
      </c>
      <c r="D9" s="81" t="str">
        <f>NogTeSpelen!AN32</f>
        <v/>
      </c>
      <c r="E9" s="82" t="str">
        <f>NogTeSpelen!AO32</f>
        <v/>
      </c>
    </row>
    <row r="11" spans="1:41" s="72" customFormat="1" ht="25" customHeight="1" thickBot="1">
      <c r="A11" s="74" t="str">
        <f>A1</f>
        <v>Peet K</v>
      </c>
      <c r="B11" s="92">
        <f>Gespeeld!AQ32</f>
        <v>36</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37</v>
      </c>
      <c r="C1" s="70" t="s">
        <v>217</v>
      </c>
      <c r="D1" s="70"/>
      <c r="E1" s="70"/>
    </row>
    <row r="2" spans="1:41" s="68" customFormat="1" ht="25" customHeight="1">
      <c r="A2" s="75" t="str">
        <f>NogTeSpelen!D33</f>
        <v>alex r</v>
      </c>
      <c r="B2" s="76" t="str">
        <f>NogTeSpelen!E33</f>
        <v>alex s</v>
      </c>
      <c r="C2" s="76" t="str">
        <f>NogTeSpelen!F33</f>
        <v>appie</v>
      </c>
      <c r="D2" s="76" t="str">
        <f>NogTeSpelen!G33</f>
        <v>arthur</v>
      </c>
      <c r="E2" s="77" t="str">
        <f>NogTeSpelen!H33</f>
        <v>berry</v>
      </c>
      <c r="AO2" s="66"/>
    </row>
    <row r="3" spans="1:41" ht="25" customHeight="1">
      <c r="A3" s="78" t="str">
        <f>NogTeSpelen!I33</f>
        <v>chris</v>
      </c>
      <c r="B3" s="67" t="str">
        <f>NogTeSpelen!J33</f>
        <v>cock</v>
      </c>
      <c r="C3" s="67" t="str">
        <f>NogTeSpelen!K33</f>
        <v>cor</v>
      </c>
      <c r="D3" s="67" t="str">
        <f>NogTeSpelen!L33</f>
        <v>ed</v>
      </c>
      <c r="E3" s="79" t="str">
        <f>NogTeSpelen!M33</f>
        <v>frans</v>
      </c>
    </row>
    <row r="4" spans="1:41" ht="25" customHeight="1">
      <c r="A4" s="78" t="str">
        <f>NogTeSpelen!N33</f>
        <v>ger d</v>
      </c>
      <c r="B4" s="67" t="str">
        <f>NogTeSpelen!O33</f>
        <v>ger v</v>
      </c>
      <c r="C4" s="67" t="str">
        <f>NogTeSpelen!P33</f>
        <v>harold</v>
      </c>
      <c r="D4" s="67" t="str">
        <f>NogTeSpelen!Q33</f>
        <v>jaap</v>
      </c>
      <c r="E4" s="79" t="str">
        <f>NogTeSpelen!R33</f>
        <v>joop</v>
      </c>
    </row>
    <row r="5" spans="1:41" s="68" customFormat="1" ht="25" customHeight="1">
      <c r="A5" s="78" t="str">
        <f>NogTeSpelen!S33</f>
        <v>jos</v>
      </c>
      <c r="B5" s="67" t="str">
        <f>NogTeSpelen!T33</f>
        <v>mars bo</v>
      </c>
      <c r="C5" s="67" t="str">
        <f>NogTeSpelen!U33</f>
        <v>mars bu</v>
      </c>
      <c r="D5" s="67" t="str">
        <f>NogTeSpelen!V33</f>
        <v>mars ma</v>
      </c>
      <c r="E5" s="79" t="str">
        <f>NogTeSpelen!W33</f>
        <v>mars os</v>
      </c>
      <c r="Z5" s="66"/>
      <c r="AA5" s="66"/>
      <c r="AB5" s="66"/>
      <c r="AC5" s="66"/>
      <c r="AD5" s="66"/>
      <c r="AO5" s="66"/>
    </row>
    <row r="6" spans="1:41" ht="25" customHeight="1">
      <c r="A6" s="78" t="str">
        <f>NogTeSpelen!X33</f>
        <v>marco</v>
      </c>
      <c r="B6" s="101"/>
      <c r="C6" s="101"/>
      <c r="D6" s="67" t="str">
        <f>NogTeSpelen!Y33</f>
        <v>micha</v>
      </c>
      <c r="E6" s="79" t="str">
        <f>NogTeSpelen!Z33</f>
        <v>mo</v>
      </c>
    </row>
    <row r="7" spans="1:41" ht="25" customHeight="1">
      <c r="A7" s="78" t="str">
        <f>NogTeSpelen!AA33</f>
        <v>paul</v>
      </c>
      <c r="B7" s="67" t="str">
        <f>NogTeSpelen!AB33</f>
        <v>peet g</v>
      </c>
      <c r="C7" s="67" t="str">
        <f>NogTeSpelen!AC33</f>
        <v>peet h</v>
      </c>
      <c r="D7" s="67" t="str">
        <f>NogTeSpelen!AD33</f>
        <v>peet k</v>
      </c>
      <c r="E7" s="100">
        <f>NogTeSpelen!AE33</f>
        <v>0</v>
      </c>
    </row>
    <row r="8" spans="1:41" ht="25" customHeight="1">
      <c r="A8" s="78" t="str">
        <f>NogTeSpelen!AF33</f>
        <v>piet</v>
      </c>
      <c r="B8" s="67" t="str">
        <f>NogTeSpelen!AG33</f>
        <v>pleun</v>
      </c>
      <c r="C8" s="67" t="str">
        <f>NogTeSpelen!AH33</f>
        <v>rene</v>
      </c>
      <c r="D8" s="67" t="str">
        <f>NogTeSpelen!AI33</f>
        <v>richard</v>
      </c>
      <c r="E8" s="79" t="str">
        <f>NogTeSpelen!AJ33</f>
        <v>ronald</v>
      </c>
    </row>
    <row r="9" spans="1:41" ht="25" customHeight="1" thickBot="1">
      <c r="A9" s="80" t="str">
        <f>NogTeSpelen!AK33</f>
        <v>ted</v>
      </c>
      <c r="B9" s="81" t="str">
        <f>NogTeSpelen!AL33</f>
        <v>theo</v>
      </c>
      <c r="C9" s="81" t="str">
        <f>NogTeSpelen!AM33</f>
        <v>thijs</v>
      </c>
      <c r="D9" s="81" t="str">
        <f>NogTeSpelen!AN33</f>
        <v>wim</v>
      </c>
      <c r="E9" s="82" t="str">
        <f>NogTeSpelen!AO33</f>
        <v>wout</v>
      </c>
    </row>
    <row r="11" spans="1:41" s="72" customFormat="1" ht="25" customHeight="1" thickBot="1">
      <c r="A11" s="74" t="str">
        <f>A1</f>
        <v>Peet M</v>
      </c>
      <c r="B11" s="92">
        <f>Gespeeld!AQ33</f>
        <v>0</v>
      </c>
      <c r="C11" s="73" t="s">
        <v>218</v>
      </c>
      <c r="D11" s="73"/>
      <c r="E11" s="73"/>
      <c r="AO11" s="66"/>
    </row>
    <row r="12" spans="1:41" ht="25" customHeight="1">
      <c r="A12" s="83" t="str">
        <f>Gespeeld!D33</f>
        <v/>
      </c>
      <c r="B12" s="84" t="str">
        <f>Gespeeld!E33</f>
        <v/>
      </c>
      <c r="C12" s="84" t="str">
        <f>Gespeeld!F33</f>
        <v/>
      </c>
      <c r="D12" s="84" t="str">
        <f>Gespeeld!G33</f>
        <v/>
      </c>
      <c r="E12" s="85" t="str">
        <f>Gespeeld!H33</f>
        <v/>
      </c>
    </row>
    <row r="13" spans="1:41" ht="25" customHeight="1">
      <c r="A13" s="86" t="str">
        <f>Gespeeld!I33</f>
        <v/>
      </c>
      <c r="B13" s="69" t="str">
        <f>Gespeeld!J33</f>
        <v/>
      </c>
      <c r="C13" s="69" t="str">
        <f>Gespeeld!K33</f>
        <v/>
      </c>
      <c r="D13" s="69" t="str">
        <f>Gespeeld!L33</f>
        <v/>
      </c>
      <c r="E13" s="87" t="str">
        <f>Gespeeld!M33</f>
        <v/>
      </c>
    </row>
    <row r="14" spans="1:41" ht="25" customHeight="1">
      <c r="A14" s="86" t="str">
        <f>Gespeeld!N33</f>
        <v/>
      </c>
      <c r="B14" s="69" t="str">
        <f>Gespeeld!O33</f>
        <v/>
      </c>
      <c r="C14" s="69" t="str">
        <f>Gespeeld!P33</f>
        <v/>
      </c>
      <c r="D14" s="69" t="str">
        <f>Gespeeld!Q33</f>
        <v/>
      </c>
      <c r="E14" s="87" t="str">
        <f>Gespeeld!R33</f>
        <v/>
      </c>
    </row>
    <row r="15" spans="1:41" ht="25" customHeight="1">
      <c r="A15" s="86" t="str">
        <f>Gespeeld!S33</f>
        <v/>
      </c>
      <c r="B15" s="69" t="str">
        <f>Gespeeld!T33</f>
        <v/>
      </c>
      <c r="C15" s="69" t="str">
        <f>Gespeeld!U33</f>
        <v/>
      </c>
      <c r="D15" s="69" t="str">
        <f>Gespeeld!V33</f>
        <v/>
      </c>
      <c r="E15" s="87" t="str">
        <f>Gespeeld!W33</f>
        <v/>
      </c>
    </row>
    <row r="16" spans="1:41" ht="25" customHeight="1">
      <c r="A16" s="86" t="str">
        <f>Gespeeld!X33</f>
        <v/>
      </c>
      <c r="B16" s="102"/>
      <c r="C16" s="102"/>
      <c r="D16" s="69" t="str">
        <f>Gespeeld!Y33</f>
        <v/>
      </c>
      <c r="E16" s="87" t="str">
        <f>Gespeeld!Z33</f>
        <v/>
      </c>
    </row>
    <row r="17" spans="1:5" ht="25" customHeight="1">
      <c r="A17" s="86" t="str">
        <f>Gespeeld!AA33</f>
        <v/>
      </c>
      <c r="B17" s="69" t="str">
        <f>Gespeeld!AB33</f>
        <v/>
      </c>
      <c r="C17" s="69" t="str">
        <f>Gespeeld!AC33</f>
        <v/>
      </c>
      <c r="D17" s="69" t="str">
        <f>Gespeeld!AD33</f>
        <v/>
      </c>
      <c r="E17" s="99">
        <f>Gespeeld!AE33</f>
        <v>0</v>
      </c>
    </row>
    <row r="18" spans="1:5" ht="25" customHeight="1">
      <c r="A18" s="86" t="str">
        <f>Gespeeld!AF33</f>
        <v/>
      </c>
      <c r="B18" s="69" t="str">
        <f>Gespeeld!AG33</f>
        <v/>
      </c>
      <c r="C18" s="69" t="str">
        <f>Gespeeld!AH33</f>
        <v/>
      </c>
      <c r="D18" s="69" t="str">
        <f>Gespeeld!AI33</f>
        <v/>
      </c>
      <c r="E18" s="87" t="str">
        <f>Gespeeld!AJ33</f>
        <v/>
      </c>
    </row>
    <row r="19" spans="1:5" ht="25" customHeight="1" thickBot="1">
      <c r="A19" s="88" t="str">
        <f>Gespeeld!AK33</f>
        <v/>
      </c>
      <c r="B19" s="89" t="str">
        <f>Gespeeld!AL33</f>
        <v/>
      </c>
      <c r="C19" s="89" t="str">
        <f>Gespeeld!AM33</f>
        <v/>
      </c>
      <c r="D19" s="89" t="str">
        <f>Gespeeld!AN33</f>
        <v/>
      </c>
      <c r="E19" s="90" t="str">
        <f>Gespeeld!AO33</f>
        <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v>
      </c>
      <c r="C1" s="70" t="s">
        <v>217</v>
      </c>
      <c r="D1" s="70"/>
      <c r="E1" s="70"/>
    </row>
    <row r="2" spans="1:41" s="68" customFormat="1" ht="25" customHeight="1">
      <c r="A2" s="75" t="str">
        <f>NogTeSpelen!D34</f>
        <v/>
      </c>
      <c r="B2" s="76" t="str">
        <f>NogTeSpelen!E34</f>
        <v/>
      </c>
      <c r="C2" s="76" t="str">
        <f>NogTeSpelen!F34</f>
        <v/>
      </c>
      <c r="D2" s="76" t="str">
        <f>NogTeSpelen!G34</f>
        <v/>
      </c>
      <c r="E2" s="77" t="str">
        <f>NogTeSpelen!H34</f>
        <v/>
      </c>
      <c r="AO2" s="66"/>
    </row>
    <row r="3" spans="1:41" ht="25" customHeight="1">
      <c r="A3" s="78" t="str">
        <f>NogTeSpelen!I34</f>
        <v/>
      </c>
      <c r="B3" s="67" t="str">
        <f>NogTeSpelen!J34</f>
        <v/>
      </c>
      <c r="C3" s="67" t="str">
        <f>NogTeSpelen!K34</f>
        <v/>
      </c>
      <c r="D3" s="67" t="str">
        <f>NogTeSpelen!L34</f>
        <v/>
      </c>
      <c r="E3" s="79" t="str">
        <f>NogTeSpelen!M34</f>
        <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5" customHeight="1">
      <c r="A6" s="78" t="str">
        <f>NogTeSpelen!X34</f>
        <v/>
      </c>
      <c r="B6" s="101"/>
      <c r="C6" s="101"/>
      <c r="D6" s="67" t="str">
        <f>NogTeSpelen!Y34</f>
        <v/>
      </c>
      <c r="E6" s="79" t="str">
        <f>NogTeSpelen!Z34</f>
        <v/>
      </c>
    </row>
    <row r="7" spans="1:41" ht="25" customHeight="1">
      <c r="A7" s="78" t="str">
        <f>NogTeSpelen!AA34</f>
        <v/>
      </c>
      <c r="B7" s="67" t="str">
        <f>NogTeSpelen!AB34</f>
        <v/>
      </c>
      <c r="C7" s="67" t="str">
        <f>NogTeSpelen!AC34</f>
        <v/>
      </c>
      <c r="D7" s="67" t="str">
        <f>NogTeSpelen!AD34</f>
        <v/>
      </c>
      <c r="E7" s="79" t="str">
        <f>NogTeSpelen!AE34</f>
        <v>peet m</v>
      </c>
    </row>
    <row r="8" spans="1:41" ht="25" customHeight="1">
      <c r="A8" s="104">
        <f>NogTeSpelen!AF34</f>
        <v>0</v>
      </c>
      <c r="B8" s="67" t="str">
        <f>NogTeSpelen!AG34</f>
        <v/>
      </c>
      <c r="C8" s="67" t="str">
        <f>NogTeSpelen!AH34</f>
        <v/>
      </c>
      <c r="D8" s="67" t="str">
        <f>NogTeSpelen!AI34</f>
        <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36</v>
      </c>
      <c r="C11" s="73" t="s">
        <v>218</v>
      </c>
      <c r="D11" s="73"/>
      <c r="E11" s="73"/>
      <c r="AO11" s="66"/>
    </row>
    <row r="12" spans="1:41" ht="25" customHeight="1">
      <c r="A12" s="83" t="str">
        <f>Gespeeld!D34</f>
        <v>alex r</v>
      </c>
      <c r="B12" s="84" t="str">
        <f>Gespeeld!E34</f>
        <v>alex s</v>
      </c>
      <c r="C12" s="84" t="str">
        <f>Gespeeld!F34</f>
        <v>appie</v>
      </c>
      <c r="D12" s="84" t="str">
        <f>Gespeeld!G34</f>
        <v>arthur</v>
      </c>
      <c r="E12" s="85" t="str">
        <f>Gespeeld!H34</f>
        <v>berry</v>
      </c>
    </row>
    <row r="13" spans="1:41" ht="25" customHeight="1">
      <c r="A13" s="86" t="str">
        <f>Gespeeld!I34</f>
        <v>chris</v>
      </c>
      <c r="B13" s="69" t="str">
        <f>Gespeeld!J34</f>
        <v>cock</v>
      </c>
      <c r="C13" s="69" t="str">
        <f>Gespeeld!K34</f>
        <v>cor</v>
      </c>
      <c r="D13" s="69" t="str">
        <f>Gespeeld!L34</f>
        <v>ed</v>
      </c>
      <c r="E13" s="87" t="str">
        <f>Gespeeld!M34</f>
        <v>frans</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jos</v>
      </c>
      <c r="B15" s="69" t="str">
        <f>Gespeeld!T34</f>
        <v>mars bo</v>
      </c>
      <c r="C15" s="69" t="str">
        <f>Gespeeld!U34</f>
        <v>mars bu</v>
      </c>
      <c r="D15" s="69" t="str">
        <f>Gespeeld!V34</f>
        <v>mars ma</v>
      </c>
      <c r="E15" s="87" t="str">
        <f>Gespeeld!W34</f>
        <v>mars os</v>
      </c>
    </row>
    <row r="16" spans="1:41" ht="25" customHeight="1">
      <c r="A16" s="86" t="str">
        <f>Gespeeld!X34</f>
        <v>marco</v>
      </c>
      <c r="B16" s="102"/>
      <c r="C16" s="102"/>
      <c r="D16" s="69" t="str">
        <f>Gespeeld!Y34</f>
        <v>micha</v>
      </c>
      <c r="E16" s="87" t="str">
        <f>Gespeeld!Z34</f>
        <v>mo</v>
      </c>
    </row>
    <row r="17" spans="1:5" ht="25" customHeight="1">
      <c r="A17" s="86" t="str">
        <f>Gespeeld!AA34</f>
        <v>paul</v>
      </c>
      <c r="B17" s="69" t="str">
        <f>Gespeeld!AB34</f>
        <v>peet g</v>
      </c>
      <c r="C17" s="69" t="str">
        <f>Gespeeld!AC34</f>
        <v>peet h</v>
      </c>
      <c r="D17" s="69" t="str">
        <f>Gespeeld!AD34</f>
        <v>peet k</v>
      </c>
      <c r="E17" s="87" t="str">
        <f>Gespeeld!AE34</f>
        <v/>
      </c>
    </row>
    <row r="18" spans="1:5" ht="25" customHeight="1">
      <c r="A18" s="103">
        <f>Gespeeld!AF34</f>
        <v>0</v>
      </c>
      <c r="B18" s="69" t="str">
        <f>Gespeeld!AG34</f>
        <v>pleun</v>
      </c>
      <c r="C18" s="69" t="str">
        <f>Gespeeld!AH34</f>
        <v>rene</v>
      </c>
      <c r="D18" s="69" t="str">
        <f>Gespeeld!AI34</f>
        <v>richard</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v>
      </c>
      <c r="C1" s="70" t="s">
        <v>217</v>
      </c>
      <c r="D1" s="70"/>
      <c r="E1" s="70"/>
    </row>
    <row r="2" spans="1:41" s="68" customFormat="1" ht="25" customHeight="1">
      <c r="A2" s="75" t="str">
        <f>NogTeSpelen!D35</f>
        <v/>
      </c>
      <c r="B2" s="76" t="str">
        <f>NogTeSpelen!E35</f>
        <v/>
      </c>
      <c r="C2" s="76" t="str">
        <f>NogTeSpelen!F35</f>
        <v/>
      </c>
      <c r="D2" s="76" t="str">
        <f>NogTeSpelen!G35</f>
        <v/>
      </c>
      <c r="E2" s="77" t="str">
        <f>NogTeSpelen!H35</f>
        <v/>
      </c>
      <c r="AO2" s="66"/>
    </row>
    <row r="3" spans="1:41" ht="25" customHeight="1">
      <c r="A3" s="78" t="str">
        <f>NogTeSpelen!I35</f>
        <v/>
      </c>
      <c r="B3" s="67" t="str">
        <f>NogTeSpelen!J35</f>
        <v/>
      </c>
      <c r="C3" s="67" t="str">
        <f>NogTeSpelen!K35</f>
        <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
      </c>
      <c r="E5" s="79" t="str">
        <f>NogTeSpelen!W35</f>
        <v/>
      </c>
      <c r="Z5" s="66"/>
      <c r="AA5" s="66"/>
      <c r="AB5" s="66"/>
      <c r="AC5" s="66"/>
      <c r="AD5" s="66"/>
      <c r="AO5" s="66"/>
    </row>
    <row r="6" spans="1:41" ht="25" customHeight="1">
      <c r="A6" s="78" t="str">
        <f>NogTeSpelen!X35</f>
        <v/>
      </c>
      <c r="B6" s="101"/>
      <c r="C6" s="101"/>
      <c r="D6" s="67" t="str">
        <f>NogTeSpelen!Y35</f>
        <v/>
      </c>
      <c r="E6" s="79" t="str">
        <f>NogTeSpelen!Z35</f>
        <v/>
      </c>
    </row>
    <row r="7" spans="1:41" ht="25" customHeight="1">
      <c r="A7" s="78" t="str">
        <f>NogTeSpelen!AA35</f>
        <v/>
      </c>
      <c r="B7" s="67" t="str">
        <f>NogTeSpelen!AB35</f>
        <v/>
      </c>
      <c r="C7" s="67" t="str">
        <f>NogTeSpelen!AC35</f>
        <v/>
      </c>
      <c r="D7" s="67" t="str">
        <f>NogTeSpelen!AD35</f>
        <v/>
      </c>
      <c r="E7" s="79" t="str">
        <f>NogTeSpelen!AE35</f>
        <v>peet m</v>
      </c>
    </row>
    <row r="8" spans="1:41" ht="25" customHeight="1">
      <c r="A8" s="78" t="str">
        <f>NogTeSpelen!AF35</f>
        <v/>
      </c>
      <c r="B8" s="101">
        <f>NogTeSpelen!AG35</f>
        <v>0</v>
      </c>
      <c r="C8" s="67" t="str">
        <f>NogTeSpelen!AH35</f>
        <v/>
      </c>
      <c r="D8" s="67" t="str">
        <f>NogTeSpelen!AI35</f>
        <v/>
      </c>
      <c r="E8" s="79" t="str">
        <f>NogTeSpelen!AJ35</f>
        <v/>
      </c>
    </row>
    <row r="9" spans="1:41" ht="25" customHeight="1" thickBot="1">
      <c r="A9" s="80" t="str">
        <f>NogTeSpelen!AK35</f>
        <v/>
      </c>
      <c r="B9" s="81" t="str">
        <f>NogTeSpelen!AL35</f>
        <v/>
      </c>
      <c r="C9" s="81" t="str">
        <f>NogTeSpelen!AM35</f>
        <v/>
      </c>
      <c r="D9" s="81" t="str">
        <f>NogTeSpelen!AN35</f>
        <v/>
      </c>
      <c r="E9" s="82" t="str">
        <f>NogTeSpelen!AO35</f>
        <v/>
      </c>
    </row>
    <row r="11" spans="1:41" s="72" customFormat="1" ht="25" customHeight="1" thickBot="1">
      <c r="A11" s="74" t="str">
        <f>A1</f>
        <v>Pleun</v>
      </c>
      <c r="B11" s="92">
        <f>Gespeeld!AQ35</f>
        <v>36</v>
      </c>
      <c r="C11" s="73" t="s">
        <v>218</v>
      </c>
      <c r="D11" s="73"/>
      <c r="E11" s="73"/>
      <c r="AO11" s="66"/>
    </row>
    <row r="12" spans="1:41" ht="25" customHeight="1">
      <c r="A12" s="83" t="str">
        <f>Gespeeld!D35</f>
        <v>alex r</v>
      </c>
      <c r="B12" s="84" t="str">
        <f>Gespeeld!E35</f>
        <v>alex s</v>
      </c>
      <c r="C12" s="84" t="str">
        <f>Gespeeld!F35</f>
        <v>appie</v>
      </c>
      <c r="D12" s="84" t="str">
        <f>Gespeeld!G35</f>
        <v>arthur</v>
      </c>
      <c r="E12" s="85" t="str">
        <f>Gespeeld!H35</f>
        <v>berry</v>
      </c>
    </row>
    <row r="13" spans="1:41" ht="25" customHeight="1">
      <c r="A13" s="86" t="str">
        <f>Gespeeld!I35</f>
        <v>chris</v>
      </c>
      <c r="B13" s="69" t="str">
        <f>Gespeeld!J35</f>
        <v>cock</v>
      </c>
      <c r="C13" s="69" t="str">
        <f>Gespeeld!K35</f>
        <v>cor</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mars ma</v>
      </c>
      <c r="E15" s="87" t="str">
        <f>Gespeeld!W35</f>
        <v>mars os</v>
      </c>
    </row>
    <row r="16" spans="1:41" ht="25" customHeight="1">
      <c r="A16" s="86" t="str">
        <f>Gespeeld!X35</f>
        <v>marco</v>
      </c>
      <c r="B16" s="102"/>
      <c r="C16" s="102"/>
      <c r="D16" s="69" t="str">
        <f>Gespeeld!Y35</f>
        <v>micha</v>
      </c>
      <c r="E16" s="87" t="str">
        <f>Gespeeld!Z35</f>
        <v>mo</v>
      </c>
    </row>
    <row r="17" spans="1:5" ht="25" customHeight="1">
      <c r="A17" s="86" t="str">
        <f>Gespeeld!AA35</f>
        <v>paul</v>
      </c>
      <c r="B17" s="69" t="str">
        <f>Gespeeld!AB35</f>
        <v>peet g</v>
      </c>
      <c r="C17" s="69" t="str">
        <f>Gespeeld!AC35</f>
        <v>peet h</v>
      </c>
      <c r="D17" s="69" t="str">
        <f>Gespeeld!AD35</f>
        <v>peet k</v>
      </c>
      <c r="E17" s="87" t="str">
        <f>Gespeeld!AE35</f>
        <v/>
      </c>
    </row>
    <row r="18" spans="1:5" ht="25" customHeight="1">
      <c r="A18" s="86" t="str">
        <f>Gespeeld!AF35</f>
        <v>piet</v>
      </c>
      <c r="B18" s="102">
        <f>Gespeeld!AG35</f>
        <v>0</v>
      </c>
      <c r="C18" s="69" t="str">
        <f>Gespeeld!AH35</f>
        <v>rene</v>
      </c>
      <c r="D18" s="69" t="str">
        <f>Gespeeld!AI35</f>
        <v>richard</v>
      </c>
      <c r="E18" s="87" t="str">
        <f>Gespeeld!AJ35</f>
        <v>ronald</v>
      </c>
    </row>
    <row r="19" spans="1:5" ht="25"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1</v>
      </c>
      <c r="C1" s="70" t="s">
        <v>217</v>
      </c>
      <c r="D1" s="70"/>
      <c r="E1" s="70"/>
    </row>
    <row r="2" spans="1:41" s="68" customFormat="1" ht="25" customHeight="1">
      <c r="A2" s="75" t="str">
        <f>NogTeSpelen!D36</f>
        <v/>
      </c>
      <c r="B2" s="76" t="str">
        <f>NogTeSpelen!E36</f>
        <v/>
      </c>
      <c r="C2" s="76" t="str">
        <f>NogTeSpelen!F36</f>
        <v/>
      </c>
      <c r="D2" s="76" t="str">
        <f>NogTeSpelen!G36</f>
        <v/>
      </c>
      <c r="E2" s="77" t="str">
        <f>NogTeSpelen!H36</f>
        <v/>
      </c>
      <c r="AO2" s="66"/>
    </row>
    <row r="3" spans="1:41" ht="25" customHeight="1">
      <c r="A3" s="78" t="str">
        <f>NogTeSpelen!I36</f>
        <v/>
      </c>
      <c r="B3" s="67" t="str">
        <f>NogTeSpelen!J36</f>
        <v/>
      </c>
      <c r="C3" s="67" t="str">
        <f>NogTeSpelen!K36</f>
        <v/>
      </c>
      <c r="D3" s="67" t="str">
        <f>NogTeSpelen!L36</f>
        <v/>
      </c>
      <c r="E3" s="79" t="str">
        <f>NogTeSpelen!M36</f>
        <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peet m</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36</v>
      </c>
      <c r="C11" s="73" t="s">
        <v>218</v>
      </c>
      <c r="D11" s="73"/>
      <c r="E11" s="73"/>
      <c r="AO11" s="66"/>
    </row>
    <row r="12" spans="1:41" ht="25" customHeight="1">
      <c r="A12" s="83" t="str">
        <f>Gespeeld!D36</f>
        <v>alex r</v>
      </c>
      <c r="B12" s="84" t="str">
        <f>Gespeeld!E36</f>
        <v>alex s</v>
      </c>
      <c r="C12" s="84" t="str">
        <f>Gespeeld!F36</f>
        <v>appie</v>
      </c>
      <c r="D12" s="84" t="str">
        <f>Gespeeld!G36</f>
        <v>arthur</v>
      </c>
      <c r="E12" s="85" t="str">
        <f>Gespeeld!H36</f>
        <v>berry</v>
      </c>
    </row>
    <row r="13" spans="1:41" ht="25" customHeight="1">
      <c r="A13" s="86" t="str">
        <f>Gespeeld!I36</f>
        <v>chris</v>
      </c>
      <c r="B13" s="69" t="str">
        <f>Gespeeld!J36</f>
        <v>cock</v>
      </c>
      <c r="C13" s="69" t="str">
        <f>Gespeeld!K36</f>
        <v>cor</v>
      </c>
      <c r="D13" s="69" t="str">
        <f>Gespeeld!L36</f>
        <v>ed</v>
      </c>
      <c r="E13" s="87" t="str">
        <f>Gespeeld!M36</f>
        <v>frans</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marco</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
      </c>
      <c r="B3" s="67" t="str">
        <f>NogTeSpelen!J37</f>
        <v/>
      </c>
      <c r="C3" s="67" t="str">
        <f>NogTeSpelen!K37</f>
        <v/>
      </c>
      <c r="D3" s="67" t="str">
        <f>NogTeSpelen!L37</f>
        <v/>
      </c>
      <c r="E3" s="79" t="str">
        <f>NogTeSpelen!M37</f>
        <v/>
      </c>
    </row>
    <row r="4" spans="1:41" ht="25" customHeight="1">
      <c r="A4" s="78" t="str">
        <f>NogTeSpelen!N37</f>
        <v/>
      </c>
      <c r="B4" s="67" t="str">
        <f>NogTeSpelen!O37</f>
        <v/>
      </c>
      <c r="C4" s="67" t="str">
        <f>NogTeSpelen!P37</f>
        <v/>
      </c>
      <c r="D4" s="67" t="str">
        <f>NogTeSpelen!Q37</f>
        <v/>
      </c>
      <c r="E4" s="79" t="str">
        <f>NogTeSpelen!R37</f>
        <v/>
      </c>
    </row>
    <row r="5" spans="1:41" s="68" customFormat="1" ht="25" customHeight="1">
      <c r="A5" s="78" t="str">
        <f>NogTeSpelen!S37</f>
        <v/>
      </c>
      <c r="B5" s="67" t="str">
        <f>NogTeSpelen!T37</f>
        <v/>
      </c>
      <c r="C5" s="67" t="str">
        <f>NogTeSpelen!U37</f>
        <v/>
      </c>
      <c r="D5" s="67" t="str">
        <f>NogTeSpelen!V37</f>
        <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peet m</v>
      </c>
    </row>
    <row r="8" spans="1:41" ht="25" customHeight="1">
      <c r="A8" s="78" t="str">
        <f>NogTeSpelen!AF37</f>
        <v/>
      </c>
      <c r="B8" s="67" t="str">
        <f>NogTeSpelen!AG37</f>
        <v/>
      </c>
      <c r="C8" s="67" t="str">
        <f>NogTeSpelen!AH37</f>
        <v/>
      </c>
      <c r="D8" s="101">
        <f>NogTeSpelen!AI37</f>
        <v>0</v>
      </c>
      <c r="E8" s="79" t="str">
        <f>NogTeSpelen!AJ37</f>
        <v/>
      </c>
    </row>
    <row r="9" spans="1:41" ht="25" customHeight="1" thickBot="1">
      <c r="A9" s="80" t="str">
        <f>NogTeSpelen!AK37</f>
        <v/>
      </c>
      <c r="B9" s="81" t="str">
        <f>NogTeSpelen!AL37</f>
        <v/>
      </c>
      <c r="C9" s="81" t="str">
        <f>NogTeSpelen!AM37</f>
        <v/>
      </c>
      <c r="D9" s="81" t="str">
        <f>NogTeSpelen!AN37</f>
        <v/>
      </c>
      <c r="E9" s="82" t="str">
        <f>NogTeSpelen!AO37</f>
        <v/>
      </c>
    </row>
    <row r="11" spans="1:41" s="72" customFormat="1" ht="25" customHeight="1" thickBot="1">
      <c r="A11" s="74" t="str">
        <f>A1</f>
        <v>Richard</v>
      </c>
      <c r="B11" s="92">
        <f>Gespeeld!AQ37</f>
        <v>36</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chris</v>
      </c>
      <c r="B13" s="69" t="str">
        <f>Gespeeld!J37</f>
        <v>cock</v>
      </c>
      <c r="C13" s="69" t="str">
        <f>Gespeeld!K37</f>
        <v>cor</v>
      </c>
      <c r="D13" s="69" t="str">
        <f>Gespeeld!L37</f>
        <v>ed</v>
      </c>
      <c r="E13" s="87" t="str">
        <f>Gespeeld!M37</f>
        <v>frans</v>
      </c>
    </row>
    <row r="14" spans="1:41" ht="25" customHeight="1">
      <c r="A14" s="86" t="str">
        <f>Gespeeld!N37</f>
        <v>ger d</v>
      </c>
      <c r="B14" s="69" t="str">
        <f>Gespeeld!O37</f>
        <v>ger v</v>
      </c>
      <c r="C14" s="69" t="str">
        <f>Gespeeld!P37</f>
        <v>harold</v>
      </c>
      <c r="D14" s="69" t="str">
        <f>Gespeeld!Q37</f>
        <v>jaap</v>
      </c>
      <c r="E14" s="87" t="str">
        <f>Gespeeld!R37</f>
        <v>joop</v>
      </c>
    </row>
    <row r="15" spans="1:41" ht="25" customHeight="1">
      <c r="A15" s="86" t="str">
        <f>Gespeeld!S37</f>
        <v>jos</v>
      </c>
      <c r="B15" s="69" t="str">
        <f>Gespeeld!T37</f>
        <v>mars bo</v>
      </c>
      <c r="C15" s="69" t="str">
        <f>Gespeeld!U37</f>
        <v>mars bu</v>
      </c>
      <c r="D15" s="69" t="str">
        <f>Gespeeld!V37</f>
        <v>mars ma</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
      </c>
    </row>
    <row r="18" spans="1:5" ht="25" customHeight="1">
      <c r="A18" s="86" t="str">
        <f>Gespeeld!AF37</f>
        <v>piet</v>
      </c>
      <c r="B18" s="69" t="str">
        <f>Gespeeld!AG37</f>
        <v>pleun</v>
      </c>
      <c r="C18" s="69" t="str">
        <f>Gespeeld!AH37</f>
        <v>rene</v>
      </c>
      <c r="D18" s="102">
        <f>Gespeeld!AI37</f>
        <v>0</v>
      </c>
      <c r="E18" s="87" t="str">
        <f>Gespeeld!AJ37</f>
        <v>ronald</v>
      </c>
    </row>
    <row r="19" spans="1:5" ht="25" customHeight="1" thickBot="1">
      <c r="A19" s="88" t="str">
        <f>Gespeeld!AK37</f>
        <v>ted</v>
      </c>
      <c r="B19" s="89" t="str">
        <f>Gespeeld!AL37</f>
        <v>theo</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1</v>
      </c>
      <c r="C1" s="70" t="s">
        <v>217</v>
      </c>
      <c r="D1" s="70"/>
      <c r="E1" s="70"/>
    </row>
    <row r="2" spans="1:41" s="68" customFormat="1" ht="25" customHeight="1">
      <c r="A2" s="75" t="str">
        <f>NogTeSpelen!D38</f>
        <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
      </c>
      <c r="C5" s="67" t="str">
        <f>NogTeSpelen!U38</f>
        <v/>
      </c>
      <c r="D5" s="67" t="str">
        <f>NogTeSpelen!V38</f>
        <v/>
      </c>
      <c r="E5" s="79" t="str">
        <f>NogTeSpelen!W38</f>
        <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peet m</v>
      </c>
    </row>
    <row r="8" spans="1:41" ht="25" customHeight="1">
      <c r="A8" s="78" t="str">
        <f>NogTeSpelen!AF38</f>
        <v/>
      </c>
      <c r="B8" s="67" t="str">
        <f>NogTeSpelen!AG38</f>
        <v/>
      </c>
      <c r="C8" s="67" t="str">
        <f>NogTeSpelen!AH38</f>
        <v/>
      </c>
      <c r="D8" s="67" t="str">
        <f>NogTeSpelen!AI38</f>
        <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36</v>
      </c>
      <c r="C11" s="73" t="s">
        <v>218</v>
      </c>
      <c r="D11" s="73"/>
      <c r="E11" s="73"/>
      <c r="AO11" s="66"/>
    </row>
    <row r="12" spans="1:41" ht="25" customHeight="1">
      <c r="A12" s="83" t="str">
        <f>Gespeeld!D38</f>
        <v>alex r</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frans</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mars bo</v>
      </c>
      <c r="C15" s="69" t="str">
        <f>Gespeeld!U38</f>
        <v>mars bu</v>
      </c>
      <c r="D15" s="69" t="str">
        <f>Gespeeld!V38</f>
        <v>mars ma</v>
      </c>
      <c r="E15" s="87" t="str">
        <f>Gespeeld!W38</f>
        <v>mars os</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
      </c>
    </row>
    <row r="18" spans="1:5" ht="25" customHeight="1">
      <c r="A18" s="86" t="str">
        <f>Gespeeld!AF38</f>
        <v>piet</v>
      </c>
      <c r="B18" s="69" t="str">
        <f>Gespeeld!AG38</f>
        <v>pleun</v>
      </c>
      <c r="C18" s="69" t="str">
        <f>Gespeeld!AH38</f>
        <v>rene</v>
      </c>
      <c r="D18" s="69" t="str">
        <f>Gespeeld!AI38</f>
        <v>richard</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2" customWidth="1"/>
    <col min="2" max="2" width="2.81640625" customWidth="1"/>
    <col min="3" max="3" width="1.1796875" style="312" customWidth="1"/>
    <col min="4" max="4" width="6.453125" style="312" customWidth="1"/>
    <col min="5" max="5" width="6.453125" style="312" bestFit="1" customWidth="1"/>
    <col min="6" max="6" width="6.453125" style="313" bestFit="1" customWidth="1"/>
    <col min="7" max="13" width="6.453125" bestFit="1" customWidth="1"/>
    <col min="14" max="14" width="5" customWidth="1"/>
    <col min="15" max="15" width="4.81640625" style="331" customWidth="1"/>
    <col min="16" max="21" width="6.453125" bestFit="1" customWidth="1"/>
    <col min="22" max="22" width="7" customWidth="1"/>
    <col min="23" max="41" width="6.453125" bestFit="1" customWidth="1"/>
    <col min="42" max="42" width="1" style="312" customWidth="1"/>
    <col min="43" max="43" width="2.453125" style="308" customWidth="1"/>
    <col min="44" max="44" width="6.453125" customWidth="1"/>
    <col min="45" max="47" width="4.453125" style="314"/>
  </cols>
  <sheetData>
    <row r="1" spans="1:47" s="308" customFormat="1" ht="21">
      <c r="A1" s="307"/>
      <c r="D1" s="309" t="s">
        <v>157</v>
      </c>
      <c r="G1" s="310"/>
      <c r="P1" s="365">
        <f>'Deelnemers-moyenne-aantal'!B4</f>
        <v>46173</v>
      </c>
      <c r="Q1" s="365"/>
      <c r="AP1" s="307"/>
      <c r="AS1" s="311"/>
      <c r="AT1" s="311"/>
      <c r="AU1" s="311"/>
    </row>
    <row r="2" spans="1:47">
      <c r="B2" s="312"/>
      <c r="F2" s="312"/>
      <c r="G2" s="313"/>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Q2" s="312"/>
      <c r="AR2" s="312"/>
    </row>
    <row r="3" spans="1:47" s="312" customFormat="1">
      <c r="A3" s="315"/>
      <c r="B3" s="307"/>
      <c r="D3" s="316" t="str">
        <f>A6</f>
        <v>alex r</v>
      </c>
      <c r="E3" s="317" t="str">
        <f>A7</f>
        <v>alex s</v>
      </c>
      <c r="F3" s="316" t="str">
        <f>A8</f>
        <v>appie</v>
      </c>
      <c r="G3" s="317" t="str">
        <f>A9</f>
        <v>arthur</v>
      </c>
      <c r="H3" s="316" t="str">
        <f>A10</f>
        <v>berry</v>
      </c>
      <c r="I3" s="317" t="str">
        <f>A11</f>
        <v>chris</v>
      </c>
      <c r="J3" s="316" t="str">
        <f>A12</f>
        <v>cock</v>
      </c>
      <c r="K3" s="317" t="str">
        <f>A13</f>
        <v>cor</v>
      </c>
      <c r="L3" s="316" t="str">
        <f>A14</f>
        <v>ed</v>
      </c>
      <c r="M3" s="317" t="str">
        <f>A15</f>
        <v>frans</v>
      </c>
      <c r="N3" s="316" t="str">
        <f>A16</f>
        <v>ger d</v>
      </c>
      <c r="O3" s="317" t="str">
        <f>A17</f>
        <v>ger v</v>
      </c>
      <c r="P3" s="316" t="str">
        <f>A18</f>
        <v>harold</v>
      </c>
      <c r="Q3" s="317" t="str">
        <f>A19</f>
        <v>jaap</v>
      </c>
      <c r="R3" s="316" t="str">
        <f>A20</f>
        <v>joop</v>
      </c>
      <c r="S3" s="317" t="str">
        <f>A21</f>
        <v>jos</v>
      </c>
      <c r="T3" s="316" t="str">
        <f>A22</f>
        <v>mars bo</v>
      </c>
      <c r="U3" s="317" t="str">
        <f>A23</f>
        <v>mars bu</v>
      </c>
      <c r="V3" s="316" t="str">
        <f>A24</f>
        <v>mars ma</v>
      </c>
      <c r="W3" s="317" t="str">
        <f>A25</f>
        <v>mars os</v>
      </c>
      <c r="X3" s="316" t="str">
        <f>A26</f>
        <v>marco</v>
      </c>
      <c r="Y3" s="317" t="str">
        <f>A27</f>
        <v>micha</v>
      </c>
      <c r="Z3" s="316" t="str">
        <f>A28</f>
        <v>mo</v>
      </c>
      <c r="AA3" s="317" t="str">
        <f>A29</f>
        <v>paul</v>
      </c>
      <c r="AB3" s="316" t="str">
        <f>A30</f>
        <v>peet g</v>
      </c>
      <c r="AC3" s="317" t="str">
        <f>A31</f>
        <v>peet h</v>
      </c>
      <c r="AD3" s="316" t="str">
        <f>A32</f>
        <v>peet k</v>
      </c>
      <c r="AE3" s="317" t="str">
        <f>A33</f>
        <v>peet m</v>
      </c>
      <c r="AF3" s="316" t="str">
        <f>A34</f>
        <v>piet</v>
      </c>
      <c r="AG3" s="317" t="str">
        <f>A35</f>
        <v>pleun</v>
      </c>
      <c r="AH3" s="316" t="str">
        <f>A36</f>
        <v>rene</v>
      </c>
      <c r="AI3" s="317" t="str">
        <f>A37</f>
        <v>richard</v>
      </c>
      <c r="AJ3" s="316" t="str">
        <f>A38</f>
        <v>ronald</v>
      </c>
      <c r="AK3" s="317" t="str">
        <f>A39</f>
        <v>ted</v>
      </c>
      <c r="AL3" s="316" t="str">
        <f>A40</f>
        <v>theo</v>
      </c>
      <c r="AM3" s="317" t="str">
        <f>A41</f>
        <v>thijs</v>
      </c>
      <c r="AN3" s="316" t="str">
        <f>A42</f>
        <v>wim</v>
      </c>
      <c r="AO3" s="317" t="str">
        <f>A43</f>
        <v>wout</v>
      </c>
      <c r="AP3" s="315"/>
      <c r="AQ3" s="318"/>
      <c r="AR3" s="307" t="s">
        <v>95</v>
      </c>
      <c r="AS3" s="319"/>
      <c r="AT3" s="319"/>
      <c r="AU3" s="319"/>
    </row>
    <row r="4" spans="1:47" s="308" customFormat="1" ht="10.5">
      <c r="A4" s="307"/>
      <c r="B4" s="307"/>
      <c r="C4" s="307"/>
      <c r="D4" s="320">
        <f t="shared" ref="D4:AO4" si="0">D47</f>
        <v>1</v>
      </c>
      <c r="E4" s="320">
        <f t="shared" si="0"/>
        <v>1</v>
      </c>
      <c r="F4" s="320">
        <f t="shared" si="0"/>
        <v>1</v>
      </c>
      <c r="G4" s="320">
        <f t="shared" si="0"/>
        <v>1</v>
      </c>
      <c r="H4" s="320">
        <f t="shared" si="0"/>
        <v>1</v>
      </c>
      <c r="I4" s="320">
        <f t="shared" si="0"/>
        <v>1</v>
      </c>
      <c r="J4" s="320">
        <f t="shared" si="0"/>
        <v>1</v>
      </c>
      <c r="K4" s="320">
        <f t="shared" si="0"/>
        <v>1</v>
      </c>
      <c r="L4" s="320">
        <f t="shared" si="0"/>
        <v>1</v>
      </c>
      <c r="M4" s="320">
        <f t="shared" si="0"/>
        <v>1</v>
      </c>
      <c r="N4" s="320">
        <f t="shared" si="0"/>
        <v>1</v>
      </c>
      <c r="O4" s="320">
        <f t="shared" si="0"/>
        <v>1</v>
      </c>
      <c r="P4" s="320">
        <f t="shared" si="0"/>
        <v>1</v>
      </c>
      <c r="Q4" s="320">
        <f t="shared" si="0"/>
        <v>1</v>
      </c>
      <c r="R4" s="320">
        <f t="shared" si="0"/>
        <v>1</v>
      </c>
      <c r="S4" s="320">
        <f t="shared" si="0"/>
        <v>1</v>
      </c>
      <c r="T4" s="320">
        <f t="shared" si="0"/>
        <v>1</v>
      </c>
      <c r="U4" s="320">
        <f t="shared" si="0"/>
        <v>1</v>
      </c>
      <c r="V4" s="320">
        <f t="shared" si="0"/>
        <v>1</v>
      </c>
      <c r="W4" s="320">
        <f t="shared" si="0"/>
        <v>1</v>
      </c>
      <c r="X4" s="320">
        <f t="shared" si="0"/>
        <v>1</v>
      </c>
      <c r="Y4" s="320">
        <f t="shared" si="0"/>
        <v>1</v>
      </c>
      <c r="Z4" s="320">
        <f t="shared" si="0"/>
        <v>1</v>
      </c>
      <c r="AA4" s="320">
        <f t="shared" si="0"/>
        <v>1</v>
      </c>
      <c r="AB4" s="320">
        <f t="shared" si="0"/>
        <v>1</v>
      </c>
      <c r="AC4" s="320">
        <f t="shared" si="0"/>
        <v>1</v>
      </c>
      <c r="AD4" s="320">
        <f t="shared" si="0"/>
        <v>1</v>
      </c>
      <c r="AE4" s="320">
        <f t="shared" si="0"/>
        <v>37</v>
      </c>
      <c r="AF4" s="320">
        <f t="shared" si="0"/>
        <v>1</v>
      </c>
      <c r="AG4" s="320">
        <f t="shared" si="0"/>
        <v>1</v>
      </c>
      <c r="AH4" s="320">
        <f t="shared" si="0"/>
        <v>1</v>
      </c>
      <c r="AI4" s="320">
        <f t="shared" si="0"/>
        <v>1</v>
      </c>
      <c r="AJ4" s="320">
        <f t="shared" si="0"/>
        <v>1</v>
      </c>
      <c r="AK4" s="320">
        <f t="shared" si="0"/>
        <v>1</v>
      </c>
      <c r="AL4" s="320">
        <f t="shared" si="0"/>
        <v>1</v>
      </c>
      <c r="AM4" s="320">
        <f t="shared" si="0"/>
        <v>1</v>
      </c>
      <c r="AN4" s="320">
        <f t="shared" si="0"/>
        <v>1</v>
      </c>
      <c r="AO4" s="320">
        <f t="shared" si="0"/>
        <v>1</v>
      </c>
      <c r="AP4" s="307"/>
      <c r="AQ4" s="307"/>
      <c r="AR4" s="320">
        <f>SUM(D4:AO4)/2</f>
        <v>37</v>
      </c>
      <c r="AS4" s="311"/>
      <c r="AT4" s="311"/>
      <c r="AU4" s="311"/>
    </row>
    <row r="5" spans="1:47" s="312" customFormat="1" ht="8.25" customHeight="1">
      <c r="A5" s="315"/>
      <c r="B5" s="321"/>
      <c r="C5" s="322"/>
      <c r="D5" s="323"/>
      <c r="E5" s="322"/>
      <c r="F5" s="323"/>
      <c r="G5" s="322"/>
      <c r="H5" s="323"/>
      <c r="I5" s="322"/>
      <c r="J5" s="323"/>
      <c r="K5" s="322"/>
      <c r="L5" s="323"/>
      <c r="M5" s="322"/>
      <c r="N5" s="323"/>
      <c r="O5" s="322"/>
      <c r="P5" s="323"/>
      <c r="Q5" s="322"/>
      <c r="R5" s="323"/>
      <c r="S5" s="322"/>
      <c r="T5" s="323"/>
      <c r="U5" s="322"/>
      <c r="V5" s="323"/>
      <c r="W5" s="322"/>
      <c r="X5" s="323"/>
      <c r="Y5" s="322"/>
      <c r="Z5" s="323"/>
      <c r="AA5" s="322"/>
      <c r="AB5" s="323"/>
      <c r="AC5" s="322"/>
      <c r="AD5" s="323"/>
      <c r="AE5" s="322"/>
      <c r="AF5" s="323"/>
      <c r="AG5" s="322"/>
      <c r="AH5" s="323"/>
      <c r="AI5" s="322"/>
      <c r="AJ5" s="323"/>
      <c r="AK5" s="322"/>
      <c r="AL5" s="323"/>
      <c r="AM5" s="322"/>
      <c r="AN5" s="323"/>
      <c r="AO5" s="322"/>
      <c r="AP5" s="307"/>
      <c r="AQ5" s="318"/>
      <c r="AR5" s="315"/>
      <c r="AS5" s="319"/>
      <c r="AT5" s="319"/>
      <c r="AU5" s="319"/>
    </row>
    <row r="6" spans="1:47">
      <c r="A6" s="316" t="s">
        <v>127</v>
      </c>
      <c r="B6" s="320">
        <f>'Actuele Stand'!$D$50-COUNTBLANK(D6:AO6)</f>
        <v>1</v>
      </c>
      <c r="C6" s="322"/>
      <c r="D6" s="322"/>
      <c r="E6" s="324" t="str">
        <f>IF('Rooster '!F18&gt;0,"",E$3)</f>
        <v/>
      </c>
      <c r="F6" s="324" t="str">
        <f>IF('Rooster '!H18&gt;0,"",F$3)</f>
        <v/>
      </c>
      <c r="G6" s="324" t="str">
        <f>IF('Rooster '!J18&gt;0,"",G$3)</f>
        <v/>
      </c>
      <c r="H6" s="324" t="str">
        <f>IF('Rooster '!L18&gt;0,"",H$3)</f>
        <v/>
      </c>
      <c r="I6" s="324" t="str">
        <f>IF('Rooster '!N18&gt;0,"",I$3)</f>
        <v/>
      </c>
      <c r="J6" s="324" t="str">
        <f>IF('Rooster '!P18&gt;0,"",J$3)</f>
        <v/>
      </c>
      <c r="K6" s="324" t="str">
        <f>IF('Rooster '!R18&gt;0,"",K$3)</f>
        <v/>
      </c>
      <c r="L6" s="324" t="str">
        <f>IF('Rooster '!T18&gt;0,"",L$3)</f>
        <v/>
      </c>
      <c r="M6" s="324" t="str">
        <f>IF('Rooster '!V18&gt;0,"",M$3)</f>
        <v/>
      </c>
      <c r="N6" s="316" t="str">
        <f>IF('Rooster '!X18&gt;0,"",N$3)</f>
        <v/>
      </c>
      <c r="O6" s="324" t="str">
        <f>IF('Rooster '!Z18&gt;0,"",O$3)</f>
        <v/>
      </c>
      <c r="P6" s="316" t="str">
        <f>IF('Rooster '!AB18&gt;0,"",P$3)</f>
        <v/>
      </c>
      <c r="Q6" s="324" t="str">
        <f>IF('Rooster '!AD18&gt;0,"",Q$3)</f>
        <v/>
      </c>
      <c r="R6" s="316" t="str">
        <f>IF('Rooster '!AF18&gt;0,"",R$3)</f>
        <v/>
      </c>
      <c r="S6" s="324" t="str">
        <f>IF('Rooster '!AH18&gt;0,"",S$3)</f>
        <v/>
      </c>
      <c r="T6" s="316" t="str">
        <f>IF('Rooster '!AJ18&gt;0,"",T$3)</f>
        <v/>
      </c>
      <c r="U6" s="324" t="str">
        <f>IF('Rooster '!AL18&gt;0,"",U$3)</f>
        <v/>
      </c>
      <c r="V6" s="316" t="str">
        <f>IF('Rooster '!AN18&gt;0,"",V$3)</f>
        <v/>
      </c>
      <c r="W6" s="324" t="str">
        <f>IF('Rooster '!AP18&gt;0,"",W$3)</f>
        <v/>
      </c>
      <c r="X6" s="316" t="str">
        <f>IF('Rooster '!AR18&gt;0,"",X$3)</f>
        <v/>
      </c>
      <c r="Y6" s="324" t="str">
        <f>IF('Rooster '!AT18&gt;0,"",Y$3)</f>
        <v/>
      </c>
      <c r="Z6" s="316" t="str">
        <f>IF('Rooster '!AV18&gt;0,"",Z$3)</f>
        <v/>
      </c>
      <c r="AA6" s="324" t="str">
        <f>IF('Rooster '!AX18&gt;0,"",AA$3)</f>
        <v/>
      </c>
      <c r="AB6" s="316" t="str">
        <f>IF('Rooster '!AZ18&gt;0,"",AB$3)</f>
        <v/>
      </c>
      <c r="AC6" s="324" t="str">
        <f>IF('Rooster '!BB18&gt;0,"",AC$3)</f>
        <v/>
      </c>
      <c r="AD6" s="316" t="str">
        <f>IF('Rooster '!BD18&gt;0,"",AD$3)</f>
        <v/>
      </c>
      <c r="AE6" s="324" t="str">
        <f>IF('Rooster '!BF18&gt;0,"",AE$3)</f>
        <v>peet m</v>
      </c>
      <c r="AF6" s="316" t="str">
        <f>IF('Rooster '!BH18&gt;0,"",AF$3)</f>
        <v/>
      </c>
      <c r="AG6" s="324" t="str">
        <f>IF('Rooster '!BJ18&gt;0,"",AG$3)</f>
        <v/>
      </c>
      <c r="AH6" s="316" t="str">
        <f>IF('Rooster '!BL18&gt;0,"",AH$3)</f>
        <v/>
      </c>
      <c r="AI6" s="324" t="str">
        <f>IF('Rooster '!BN18&gt;0,"",AI$3)</f>
        <v/>
      </c>
      <c r="AJ6" s="316" t="str">
        <f>IF('Rooster '!BP18&gt;0,"",AJ$3)</f>
        <v/>
      </c>
      <c r="AK6" s="324" t="str">
        <f>IF('Rooster '!BR18&gt;0,"",AK$3)</f>
        <v/>
      </c>
      <c r="AL6" s="316" t="str">
        <f>IF('Rooster '!BT18&gt;0,"",AL$3)</f>
        <v/>
      </c>
      <c r="AM6" s="324" t="str">
        <f>IF('Rooster '!BV18&gt;0,"",AM$3)</f>
        <v/>
      </c>
      <c r="AN6" s="316" t="str">
        <f>IF('Rooster '!BX18&gt;0,"",AN$3)</f>
        <v/>
      </c>
      <c r="AO6" s="324" t="str">
        <f>IF('Rooster '!BZ18&gt;0,"",AO$3)</f>
        <v/>
      </c>
      <c r="AP6" s="322"/>
      <c r="AQ6" s="320">
        <f>'Actuele Stand'!$D$50-COUNTBLANK(D6:AO6)</f>
        <v>1</v>
      </c>
      <c r="AR6" s="316" t="str">
        <f t="shared" ref="AR6:AR43" si="1">A6</f>
        <v>alex r</v>
      </c>
    </row>
    <row r="7" spans="1:47">
      <c r="A7" s="317" t="s">
        <v>126</v>
      </c>
      <c r="B7" s="320">
        <f>'Actuele Stand'!$D$50-COUNTBLANK(D7:AO7)</f>
        <v>1</v>
      </c>
      <c r="C7" s="322"/>
      <c r="D7" s="325" t="str">
        <f>IF('Rooster '!D20&gt;0,"",D$3)</f>
        <v/>
      </c>
      <c r="E7" s="322"/>
      <c r="F7" s="325" t="str">
        <f>IF('Rooster '!H20&gt;0,"",F$3)</f>
        <v/>
      </c>
      <c r="G7" s="317" t="str">
        <f>IF('Rooster '!J20&gt;0,"",G$3)</f>
        <v/>
      </c>
      <c r="H7" s="325" t="str">
        <f>IF('Rooster '!L20&gt;0,"",H$3)</f>
        <v/>
      </c>
      <c r="I7" s="317" t="str">
        <f>IF('Rooster '!N20&gt;0,"",I$3)</f>
        <v/>
      </c>
      <c r="J7" s="325" t="str">
        <f>IF('Rooster '!P20&gt;0,"",J$3)</f>
        <v/>
      </c>
      <c r="K7" s="317" t="str">
        <f>IF('Rooster '!R20&gt;0,"",K$3)</f>
        <v/>
      </c>
      <c r="L7" s="325" t="str">
        <f>IF('Rooster '!T20&gt;0,"",L$3)</f>
        <v/>
      </c>
      <c r="M7" s="317" t="str">
        <f>IF('Rooster '!V20&gt;0,"",M$3)</f>
        <v/>
      </c>
      <c r="N7" s="325" t="str">
        <f>IF('Rooster '!X20&gt;0,"",N$3)</f>
        <v/>
      </c>
      <c r="O7" s="317" t="str">
        <f>IF('Rooster '!Z20&gt;0,"",O$3)</f>
        <v/>
      </c>
      <c r="P7" s="325" t="str">
        <f>IF('Rooster '!AB20&gt;0,"",P$3)</f>
        <v/>
      </c>
      <c r="Q7" s="317" t="str">
        <f>IF('Rooster '!AD20&gt;0,"",Q$3)</f>
        <v/>
      </c>
      <c r="R7" s="325" t="str">
        <f>IF('Rooster '!AF20&gt;0,"",R$3)</f>
        <v/>
      </c>
      <c r="S7" s="317" t="str">
        <f>IF('Rooster '!AH20&gt;0,"",S$3)</f>
        <v/>
      </c>
      <c r="T7" s="325" t="str">
        <f>IF('Rooster '!AJ20&gt;0,"",T$3)</f>
        <v/>
      </c>
      <c r="U7" s="317" t="str">
        <f>IF('Rooster '!AL20&gt;0,"",U$3)</f>
        <v/>
      </c>
      <c r="V7" s="325" t="str">
        <f>IF('Rooster '!AN20&gt;0,"",V$3)</f>
        <v/>
      </c>
      <c r="W7" s="317" t="str">
        <f>IF('Rooster '!AP20&gt;0,"",W$3)</f>
        <v/>
      </c>
      <c r="X7" s="325" t="str">
        <f>IF('Rooster '!AR20&gt;0,"",X$3)</f>
        <v/>
      </c>
      <c r="Y7" s="317" t="str">
        <f>IF('Rooster '!AT20&gt;0,"",Y$3)</f>
        <v/>
      </c>
      <c r="Z7" s="325" t="str">
        <f>IF('Rooster '!AV20&gt;0,"",Z$3)</f>
        <v/>
      </c>
      <c r="AA7" s="317" t="str">
        <f>IF('Rooster '!AX20&gt;0,"",AA$3)</f>
        <v/>
      </c>
      <c r="AB7" s="325" t="str">
        <f>IF('Rooster '!AZ20&gt;0,"",AB$3)</f>
        <v/>
      </c>
      <c r="AC7" s="317" t="str">
        <f>IF('Rooster '!BB20&gt;0,"",AC$3)</f>
        <v/>
      </c>
      <c r="AD7" s="325" t="str">
        <f>IF('Rooster '!BD20&gt;0,"",AD$3)</f>
        <v/>
      </c>
      <c r="AE7" s="317" t="str">
        <f>IF('Rooster '!BF20&gt;0,"",AE$3)</f>
        <v>peet m</v>
      </c>
      <c r="AF7" s="325" t="str">
        <f>IF('Rooster '!BH20&gt;0,"",AF$3)</f>
        <v/>
      </c>
      <c r="AG7" s="317" t="str">
        <f>IF('Rooster '!BJ20&gt;0,"",AG$3)</f>
        <v/>
      </c>
      <c r="AH7" s="325" t="str">
        <f>IF('Rooster '!BL20&gt;0,"",AH$3)</f>
        <v/>
      </c>
      <c r="AI7" s="317" t="str">
        <f>IF('Rooster '!BN20&gt;0,"",AI$3)</f>
        <v/>
      </c>
      <c r="AJ7" s="325" t="str">
        <f>IF('Rooster '!BP20&gt;0,"",AJ$3)</f>
        <v/>
      </c>
      <c r="AK7" s="317" t="str">
        <f>IF('Rooster '!BR20&gt;0,"",AK$3)</f>
        <v/>
      </c>
      <c r="AL7" s="325" t="str">
        <f>IF('Rooster '!BT20&gt;0,"",AL$3)</f>
        <v/>
      </c>
      <c r="AM7" s="317" t="str">
        <f>IF('Rooster '!BV20&gt;0,"",AM$3)</f>
        <v/>
      </c>
      <c r="AN7" s="325" t="str">
        <f>IF('Rooster '!BX20&gt;0,"",AN$3)</f>
        <v/>
      </c>
      <c r="AO7" s="317" t="str">
        <f>IF('Rooster '!BZ20&gt;0,"",AO$3)</f>
        <v/>
      </c>
      <c r="AP7" s="322"/>
      <c r="AQ7" s="320">
        <f>'Actuele Stand'!$D$50-COUNTBLANK(D7:AO7)</f>
        <v>1</v>
      </c>
      <c r="AR7" s="317" t="str">
        <f t="shared" si="1"/>
        <v>alex s</v>
      </c>
    </row>
    <row r="8" spans="1:47" ht="15" customHeight="1">
      <c r="A8" s="316" t="s">
        <v>139</v>
      </c>
      <c r="B8" s="320">
        <f>'Actuele Stand'!$D$50-COUNTBLANK(D8:AO8)</f>
        <v>1</v>
      </c>
      <c r="C8" s="322"/>
      <c r="D8" s="316" t="str">
        <f>IF('Rooster '!D22&gt;0,"",D$3)</f>
        <v/>
      </c>
      <c r="E8" s="324" t="str">
        <f>IF('Rooster '!F22&gt;0,"",E$3)</f>
        <v/>
      </c>
      <c r="F8" s="322"/>
      <c r="G8" s="324" t="str">
        <f>IF('Rooster '!J22&gt;0,"",G$3)</f>
        <v/>
      </c>
      <c r="H8" s="316" t="str">
        <f>IF('Rooster '!L22&gt;0,"",H$3)</f>
        <v/>
      </c>
      <c r="I8" s="324" t="str">
        <f>IF('Rooster '!N22&gt;0,"",I$3)</f>
        <v/>
      </c>
      <c r="J8" s="316" t="str">
        <f>IF('Rooster '!P22&gt;0,"",J$3)</f>
        <v/>
      </c>
      <c r="K8" s="324" t="str">
        <f>IF('Rooster '!R22&gt;0,"",K$3)</f>
        <v/>
      </c>
      <c r="L8" s="316" t="str">
        <f>IF('Rooster '!T22&gt;0,"",L$3)</f>
        <v/>
      </c>
      <c r="M8" s="324" t="str">
        <f>IF('Rooster '!V22&gt;0,"",M$3)</f>
        <v/>
      </c>
      <c r="N8" s="316" t="str">
        <f>IF('Rooster '!X22&gt;0,"",N$3)</f>
        <v/>
      </c>
      <c r="O8" s="324" t="str">
        <f>IF('Rooster '!Z22&gt;0,"",O$3)</f>
        <v/>
      </c>
      <c r="P8" s="316" t="str">
        <f>IF('Rooster '!AB22&gt;0,"",P$3)</f>
        <v/>
      </c>
      <c r="Q8" s="324" t="str">
        <f>IF('Rooster '!AD22&gt;0,"",Q$3)</f>
        <v/>
      </c>
      <c r="R8" s="316" t="str">
        <f>IF('Rooster '!AF22&gt;0,"",R$3)</f>
        <v/>
      </c>
      <c r="S8" s="324" t="str">
        <f>IF('Rooster '!AH22&gt;0,"",S$3)</f>
        <v/>
      </c>
      <c r="T8" s="316" t="str">
        <f>IF('Rooster '!AJ22&gt;0,"",T$3)</f>
        <v/>
      </c>
      <c r="U8" s="324" t="str">
        <f>IF('Rooster '!AL22&gt;0,"",U$3)</f>
        <v/>
      </c>
      <c r="V8" s="316" t="str">
        <f>IF('Rooster '!AN22&gt;0,"",V$3)</f>
        <v/>
      </c>
      <c r="W8" s="324" t="str">
        <f>IF('Rooster '!AP22&gt;0,"",W$3)</f>
        <v/>
      </c>
      <c r="X8" s="316" t="str">
        <f>IF('Rooster '!AR22&gt;0,"",X$3)</f>
        <v/>
      </c>
      <c r="Y8" s="324" t="str">
        <f>IF('Rooster '!AT22&gt;0,"",Y$3)</f>
        <v/>
      </c>
      <c r="Z8" s="316" t="str">
        <f>IF('Rooster '!AV22&gt;0,"",Z$3)</f>
        <v/>
      </c>
      <c r="AA8" s="324" t="str">
        <f>IF('Rooster '!AX22&gt;0,"",AA$3)</f>
        <v/>
      </c>
      <c r="AB8" s="316" t="str">
        <f>IF('Rooster '!AZ22&gt;0,"",AB$3)</f>
        <v/>
      </c>
      <c r="AC8" s="324" t="str">
        <f>IF('Rooster '!BB22&gt;0,"",AC$3)</f>
        <v/>
      </c>
      <c r="AD8" s="316" t="str">
        <f>IF('Rooster '!BD22&gt;0,"",AD$3)</f>
        <v/>
      </c>
      <c r="AE8" s="324" t="str">
        <f>IF('Rooster '!BF22&gt;0,"",AE$3)</f>
        <v>peet m</v>
      </c>
      <c r="AF8" s="316" t="str">
        <f>IF('Rooster '!BH22&gt;0,"",AF$3)</f>
        <v/>
      </c>
      <c r="AG8" s="324" t="str">
        <f>IF('Rooster '!BJ22&gt;0,"",AG$3)</f>
        <v/>
      </c>
      <c r="AH8" s="316" t="str">
        <f>IF('Rooster '!BL22&gt;0,"",AH$3)</f>
        <v/>
      </c>
      <c r="AI8" s="324" t="str">
        <f>IF('Rooster '!BN22&gt;0,"",AI$3)</f>
        <v/>
      </c>
      <c r="AJ8" s="316" t="str">
        <f>IF('Rooster '!BP22&gt;0,"",AJ$3)</f>
        <v/>
      </c>
      <c r="AK8" s="324" t="str">
        <f>IF('Rooster '!BR22&gt;0,"",AK$3)</f>
        <v/>
      </c>
      <c r="AL8" s="316" t="str">
        <f>IF('Rooster '!BT22&gt;0,"",AL$3)</f>
        <v/>
      </c>
      <c r="AM8" s="324" t="str">
        <f>IF('Rooster '!BV22&gt;0,"",AM$3)</f>
        <v/>
      </c>
      <c r="AN8" s="316" t="str">
        <f>IF('Rooster '!BX22&gt;0,"",AN$3)</f>
        <v/>
      </c>
      <c r="AO8" s="324" t="str">
        <f>IF('Rooster '!BZ22&gt;0,"",AO$3)</f>
        <v/>
      </c>
      <c r="AP8" s="322"/>
      <c r="AQ8" s="320">
        <f>'Actuele Stand'!$D$50-COUNTBLANK(D8:AO8)</f>
        <v>1</v>
      </c>
      <c r="AR8" s="316" t="str">
        <f t="shared" si="1"/>
        <v>appie</v>
      </c>
    </row>
    <row r="9" spans="1:47">
      <c r="A9" s="317" t="s">
        <v>131</v>
      </c>
      <c r="B9" s="320">
        <f>'Actuele Stand'!$D$50-COUNTBLANK(D9:AO9)</f>
        <v>1</v>
      </c>
      <c r="C9" s="322"/>
      <c r="D9" s="325" t="str">
        <f>IF('Rooster '!D24&gt;0,"",D$3)</f>
        <v/>
      </c>
      <c r="E9" s="317" t="str">
        <f>IF('Rooster '!F24&gt;0,"",E$3)</f>
        <v/>
      </c>
      <c r="F9" s="325" t="str">
        <f>IF('Rooster '!H24&gt;0,"",F$3)</f>
        <v/>
      </c>
      <c r="G9" s="322"/>
      <c r="H9" s="325" t="str">
        <f>IF('Rooster '!L24&gt;0,"",H$3)</f>
        <v/>
      </c>
      <c r="I9" s="317" t="str">
        <f>IF('Rooster '!N24&gt;0,"",I$3)</f>
        <v/>
      </c>
      <c r="J9" s="325" t="str">
        <f>IF('Rooster '!P24&gt;0,"",J$3)</f>
        <v/>
      </c>
      <c r="K9" s="317" t="str">
        <f>IF('Rooster '!R24&gt;0,"",K$3)</f>
        <v/>
      </c>
      <c r="L9" s="325" t="str">
        <f>IF('Rooster '!T24&gt;0,"",L$3)</f>
        <v/>
      </c>
      <c r="M9" s="317" t="str">
        <f>IF('Rooster '!V24&gt;0,"",M$3)</f>
        <v/>
      </c>
      <c r="N9" s="325" t="str">
        <f>IF('Rooster '!X24&gt;0,"",N$3)</f>
        <v/>
      </c>
      <c r="O9" s="317" t="str">
        <f>IF('Rooster '!Z24&gt;0,"",O$3)</f>
        <v/>
      </c>
      <c r="P9" s="325" t="str">
        <f>IF('Rooster '!AB24&gt;0,"",P$3)</f>
        <v/>
      </c>
      <c r="Q9" s="317" t="str">
        <f>IF('Rooster '!AD24&gt;0,"",Q$3)</f>
        <v/>
      </c>
      <c r="R9" s="325" t="str">
        <f>IF('Rooster '!AF24&gt;0,"",R$3)</f>
        <v/>
      </c>
      <c r="S9" s="317" t="str">
        <f>IF('Rooster '!AH24&gt;0,"",S$3)</f>
        <v/>
      </c>
      <c r="T9" s="325" t="str">
        <f>IF('Rooster '!AJ24&gt;0,"",T$3)</f>
        <v/>
      </c>
      <c r="U9" s="317" t="str">
        <f>IF('Rooster '!AL24&gt;0,"",U$3)</f>
        <v/>
      </c>
      <c r="V9" s="325" t="str">
        <f>IF('Rooster '!AN24&gt;0,"",V$3)</f>
        <v/>
      </c>
      <c r="W9" s="317" t="str">
        <f>IF('Rooster '!AP24&gt;0,"",W$3)</f>
        <v/>
      </c>
      <c r="X9" s="325" t="str">
        <f>IF('Rooster '!AR24&gt;0,"",X$3)</f>
        <v/>
      </c>
      <c r="Y9" s="317" t="str">
        <f>IF('Rooster '!AT24&gt;0,"",Y$3)</f>
        <v/>
      </c>
      <c r="Z9" s="325" t="str">
        <f>IF('Rooster '!AV24&gt;0,"",Z$3)</f>
        <v/>
      </c>
      <c r="AA9" s="317" t="str">
        <f>IF('Rooster '!AX24&gt;0,"",AA$3)</f>
        <v/>
      </c>
      <c r="AB9" s="325" t="str">
        <f>IF('Rooster '!AZ24&gt;0,"",AB$3)</f>
        <v/>
      </c>
      <c r="AC9" s="317" t="str">
        <f>IF('Rooster '!BB24&gt;0,"",AC$3)</f>
        <v/>
      </c>
      <c r="AD9" s="325" t="str">
        <f>IF('Rooster '!BD24&gt;0,"",AD$3)</f>
        <v/>
      </c>
      <c r="AE9" s="317" t="str">
        <f>IF('Rooster '!BF24&gt;0,"",AE$3)</f>
        <v>peet m</v>
      </c>
      <c r="AF9" s="325" t="str">
        <f>IF('Rooster '!BH24&gt;0,"",AF$3)</f>
        <v/>
      </c>
      <c r="AG9" s="317" t="str">
        <f>IF('Rooster '!BJ24&gt;0,"",AG$3)</f>
        <v/>
      </c>
      <c r="AH9" s="325" t="str">
        <f>IF('Rooster '!BL24&gt;0,"",AH$3)</f>
        <v/>
      </c>
      <c r="AI9" s="317" t="str">
        <f>IF('Rooster '!BN24&gt;0,"",AI$3)</f>
        <v/>
      </c>
      <c r="AJ9" s="325" t="str">
        <f>IF('Rooster '!BP24&gt;0,"",AJ$3)</f>
        <v/>
      </c>
      <c r="AK9" s="317" t="str">
        <f>IF('Rooster '!BR24&gt;0,"",AK$3)</f>
        <v/>
      </c>
      <c r="AL9" s="325" t="str">
        <f>IF('Rooster '!BT24&gt;0,"",AL$3)</f>
        <v/>
      </c>
      <c r="AM9" s="317" t="str">
        <f>IF('Rooster '!BV24&gt;0,"",AM$3)</f>
        <v/>
      </c>
      <c r="AN9" s="325" t="str">
        <f>IF('Rooster '!BX24&gt;0,"",AN$3)</f>
        <v/>
      </c>
      <c r="AO9" s="317" t="str">
        <f>IF('Rooster '!BZ24&gt;0,"",AO$3)</f>
        <v/>
      </c>
      <c r="AP9" s="322"/>
      <c r="AQ9" s="320">
        <f>'Actuele Stand'!$D$50-COUNTBLANK(D9:AO9)</f>
        <v>1</v>
      </c>
      <c r="AR9" s="317" t="str">
        <f t="shared" si="1"/>
        <v>arthur</v>
      </c>
    </row>
    <row r="10" spans="1:47">
      <c r="A10" s="316" t="s">
        <v>140</v>
      </c>
      <c r="B10" s="320">
        <f>'Actuele Stand'!$D$50-COUNTBLANK(D10:AO10)</f>
        <v>1</v>
      </c>
      <c r="C10" s="322"/>
      <c r="D10" s="316" t="str">
        <f>IF('Rooster '!D26&gt;0,"",D$3)</f>
        <v/>
      </c>
      <c r="E10" s="324" t="str">
        <f>IF('Rooster '!F26&gt;0,"",E$3)</f>
        <v/>
      </c>
      <c r="F10" s="316" t="str">
        <f>IF('Rooster '!H26&gt;0,"",F$3)</f>
        <v/>
      </c>
      <c r="G10" s="324" t="str">
        <f>IF('Rooster '!J26&gt;0,"",G$3)</f>
        <v/>
      </c>
      <c r="H10" s="322"/>
      <c r="I10" s="324" t="str">
        <f>IF('Rooster '!N26&gt;0,"",I$3)</f>
        <v/>
      </c>
      <c r="J10" s="316" t="str">
        <f>IF('Rooster '!P26&gt;0,"",J$3)</f>
        <v/>
      </c>
      <c r="K10" s="324" t="str">
        <f>IF('Rooster '!R26&gt;0,"",K$3)</f>
        <v/>
      </c>
      <c r="L10" s="316" t="str">
        <f>IF('Rooster '!T26&gt;0,"",L$3)</f>
        <v/>
      </c>
      <c r="M10" s="324" t="str">
        <f>IF('Rooster '!V26&gt;0,"",M$3)</f>
        <v/>
      </c>
      <c r="N10" s="316" t="str">
        <f>IF('Rooster '!X26&gt;0,"",N$3)</f>
        <v/>
      </c>
      <c r="O10" s="324" t="str">
        <f>IF('Rooster '!Z26&gt;0,"",O$3)</f>
        <v/>
      </c>
      <c r="P10" s="316" t="str">
        <f>IF('Rooster '!AB26&gt;0,"",P$3)</f>
        <v/>
      </c>
      <c r="Q10" s="324" t="str">
        <f>IF('Rooster '!AD26&gt;0,"",Q$3)</f>
        <v/>
      </c>
      <c r="R10" s="316" t="str">
        <f>IF('Rooster '!AF26&gt;0,"",R$3)</f>
        <v/>
      </c>
      <c r="S10" s="324" t="str">
        <f>IF('Rooster '!AH26&gt;0,"",S$3)</f>
        <v/>
      </c>
      <c r="T10" s="316" t="str">
        <f>IF('Rooster '!AJ26&gt;0,"",T$3)</f>
        <v/>
      </c>
      <c r="U10" s="324" t="str">
        <f>IF('Rooster '!AL26&gt;0,"",U$3)</f>
        <v/>
      </c>
      <c r="V10" s="316" t="str">
        <f>IF('Rooster '!AN26&gt;0,"",V$3)</f>
        <v/>
      </c>
      <c r="W10" s="324" t="str">
        <f>IF('Rooster '!AP26&gt;0,"",W$3)</f>
        <v/>
      </c>
      <c r="X10" s="316" t="str">
        <f>IF('Rooster '!AR26&gt;0,"",X$3)</f>
        <v/>
      </c>
      <c r="Y10" s="324" t="str">
        <f>IF('Rooster '!AT26&gt;0,"",Y$3)</f>
        <v/>
      </c>
      <c r="Z10" s="316" t="str">
        <f>IF('Rooster '!AV26&gt;0,"",Z$3)</f>
        <v/>
      </c>
      <c r="AA10" s="324" t="str">
        <f>IF('Rooster '!AX26&gt;0,"",AA$3)</f>
        <v/>
      </c>
      <c r="AB10" s="316" t="str">
        <f>IF('Rooster '!AZ26&gt;0,"",AB$3)</f>
        <v/>
      </c>
      <c r="AC10" s="324" t="str">
        <f>IF('Rooster '!BB26&gt;0,"",AC$3)</f>
        <v/>
      </c>
      <c r="AD10" s="316" t="str">
        <f>IF('Rooster '!BD26&gt;0,"",AD$3)</f>
        <v/>
      </c>
      <c r="AE10" s="324" t="str">
        <f>IF('Rooster '!BF26&gt;0,"",AE$3)</f>
        <v>peet m</v>
      </c>
      <c r="AF10" s="316" t="str">
        <f>IF('Rooster '!BH26&gt;0,"",AF$3)</f>
        <v/>
      </c>
      <c r="AG10" s="324" t="str">
        <f>IF('Rooster '!BJ26&gt;0,"",AG$3)</f>
        <v/>
      </c>
      <c r="AH10" s="316" t="str">
        <f>IF('Rooster '!BL26&gt;0,"",AH$3)</f>
        <v/>
      </c>
      <c r="AI10" s="324" t="str">
        <f>IF('Rooster '!BN26&gt;0,"",AI$3)</f>
        <v/>
      </c>
      <c r="AJ10" s="316" t="str">
        <f>IF('Rooster '!BP26&gt;0,"",AJ$3)</f>
        <v/>
      </c>
      <c r="AK10" s="324" t="str">
        <f>IF('Rooster '!BR26&gt;0,"",AK$3)</f>
        <v/>
      </c>
      <c r="AL10" s="316" t="str">
        <f>IF('Rooster '!BT26&gt;0,"",AL$3)</f>
        <v/>
      </c>
      <c r="AM10" s="324" t="str">
        <f>IF('Rooster '!BV26&gt;0,"",AM$3)</f>
        <v/>
      </c>
      <c r="AN10" s="316" t="str">
        <f>IF('Rooster '!BX26&gt;0,"",AN$3)</f>
        <v/>
      </c>
      <c r="AO10" s="324" t="str">
        <f>IF('Rooster '!BZ26&gt;0,"",AO$3)</f>
        <v/>
      </c>
      <c r="AP10" s="322"/>
      <c r="AQ10" s="320">
        <f>'Actuele Stand'!$D$50-COUNTBLANK(D10:AO10)</f>
        <v>1</v>
      </c>
      <c r="AR10" s="316" t="str">
        <f t="shared" si="1"/>
        <v>berry</v>
      </c>
    </row>
    <row r="11" spans="1:47">
      <c r="A11" s="317" t="s">
        <v>123</v>
      </c>
      <c r="B11" s="320">
        <f>'Actuele Stand'!$D$50-COUNTBLANK(D11:AO11)</f>
        <v>1</v>
      </c>
      <c r="C11" s="322"/>
      <c r="D11" s="325" t="str">
        <f>IF('Rooster '!D28&gt;0,"",D$3)</f>
        <v/>
      </c>
      <c r="E11" s="317" t="str">
        <f>IF('Rooster '!F28&gt;0,"",E$3)</f>
        <v/>
      </c>
      <c r="F11" s="325" t="str">
        <f>IF('Rooster '!H28&gt;0,"",F$3)</f>
        <v/>
      </c>
      <c r="G11" s="317" t="str">
        <f>IF('Rooster '!J28&gt;0,"",G$3)</f>
        <v/>
      </c>
      <c r="H11" s="325" t="str">
        <f>IF('Rooster '!L28&gt;0,"",H$3)</f>
        <v/>
      </c>
      <c r="I11" s="322"/>
      <c r="J11" s="325" t="str">
        <f>IF('Rooster '!P28&gt;0,"",J$3)</f>
        <v/>
      </c>
      <c r="K11" s="317" t="str">
        <f>IF('Rooster '!R28&gt;0,"",K$3)</f>
        <v/>
      </c>
      <c r="L11" s="325" t="str">
        <f>IF('Rooster '!T28&gt;0,"",L$3)</f>
        <v/>
      </c>
      <c r="M11" s="317" t="str">
        <f>IF('Rooster '!V28&gt;0,"",M$3)</f>
        <v/>
      </c>
      <c r="N11" s="325" t="str">
        <f>IF('Rooster '!X28&gt;0,"",N$3)</f>
        <v/>
      </c>
      <c r="O11" s="317" t="str">
        <f>IF('Rooster '!Z28&gt;0,"",O$3)</f>
        <v/>
      </c>
      <c r="P11" s="325" t="str">
        <f>IF('Rooster '!AB28&gt;0,"",P$3)</f>
        <v/>
      </c>
      <c r="Q11" s="317" t="str">
        <f>IF('Rooster '!AD28&gt;0,"",Q$3)</f>
        <v/>
      </c>
      <c r="R11" s="325" t="str">
        <f>IF('Rooster '!AF28&gt;0,"",R$3)</f>
        <v/>
      </c>
      <c r="S11" s="317" t="str">
        <f>IF('Rooster '!AH28&gt;0,"",S$3)</f>
        <v/>
      </c>
      <c r="T11" s="325" t="str">
        <f>IF('Rooster '!AJ28&gt;0,"",T$3)</f>
        <v/>
      </c>
      <c r="U11" s="317" t="str">
        <f>IF('Rooster '!AL28&gt;0,"",U$3)</f>
        <v/>
      </c>
      <c r="V11" s="325" t="str">
        <f>IF('Rooster '!AN28&gt;0,"",V$3)</f>
        <v/>
      </c>
      <c r="W11" s="317" t="str">
        <f>IF('Rooster '!AP28&gt;0,"",W$3)</f>
        <v/>
      </c>
      <c r="X11" s="325" t="str">
        <f>IF('Rooster '!AR28&gt;0,"",X$3)</f>
        <v/>
      </c>
      <c r="Y11" s="317" t="str">
        <f>IF('Rooster '!AT28&gt;0,"",Y$3)</f>
        <v/>
      </c>
      <c r="Z11" s="325" t="str">
        <f>IF('Rooster '!AV28&gt;0,"",Z$3)</f>
        <v/>
      </c>
      <c r="AA11" s="317" t="str">
        <f>IF('Rooster '!AX28&gt;0,"",AA$3)</f>
        <v/>
      </c>
      <c r="AB11" s="325" t="str">
        <f>IF('Rooster '!AZ28&gt;0,"",AB$3)</f>
        <v/>
      </c>
      <c r="AC11" s="317" t="str">
        <f>IF('Rooster '!BB28&gt;0,"",AC$3)</f>
        <v/>
      </c>
      <c r="AD11" s="325" t="str">
        <f>IF('Rooster '!BD28&gt;0,"",AD$3)</f>
        <v/>
      </c>
      <c r="AE11" s="317" t="str">
        <f>IF('Rooster '!BF28&gt;0,"",AE$3)</f>
        <v>peet m</v>
      </c>
      <c r="AF11" s="325" t="str">
        <f>IF('Rooster '!BH28&gt;0,"",AF$3)</f>
        <v/>
      </c>
      <c r="AG11" s="317" t="str">
        <f>IF('Rooster '!BJ28&gt;0,"",AG$3)</f>
        <v/>
      </c>
      <c r="AH11" s="325" t="str">
        <f>IF('Rooster '!BL28&gt;0,"",AH$3)</f>
        <v/>
      </c>
      <c r="AI11" s="317" t="str">
        <f>IF('Rooster '!BN28&gt;0,"",AI$3)</f>
        <v/>
      </c>
      <c r="AJ11" s="325" t="str">
        <f>IF('Rooster '!BP28&gt;0,"",AJ$3)</f>
        <v/>
      </c>
      <c r="AK11" s="317" t="str">
        <f>IF('Rooster '!BR28&gt;0,"",AK$3)</f>
        <v/>
      </c>
      <c r="AL11" s="325" t="str">
        <f>IF('Rooster '!BT28&gt;0,"",AL$3)</f>
        <v/>
      </c>
      <c r="AM11" s="317" t="str">
        <f>IF('Rooster '!BV28&gt;0,"",AM$3)</f>
        <v/>
      </c>
      <c r="AN11" s="325" t="str">
        <f>IF('Rooster '!BX28&gt;0,"",AN$3)</f>
        <v/>
      </c>
      <c r="AO11" s="317" t="str">
        <f>IF('Rooster '!BZ28&gt;0,"",AO$3)</f>
        <v/>
      </c>
      <c r="AP11" s="322"/>
      <c r="AQ11" s="320">
        <f>'Actuele Stand'!$D$50-COUNTBLANK(D11:AO11)</f>
        <v>1</v>
      </c>
      <c r="AR11" s="317" t="str">
        <f t="shared" si="1"/>
        <v>chris</v>
      </c>
    </row>
    <row r="12" spans="1:47">
      <c r="A12" s="316" t="s">
        <v>86</v>
      </c>
      <c r="B12" s="320">
        <f>'Actuele Stand'!$D$50-COUNTBLANK(D12:AO12)</f>
        <v>1</v>
      </c>
      <c r="C12" s="322"/>
      <c r="D12" s="316" t="str">
        <f>IF('Rooster '!D30&gt;0,"",D$3)</f>
        <v/>
      </c>
      <c r="E12" s="324" t="str">
        <f>IF('Rooster '!F30&gt;0,"",E$3)</f>
        <v/>
      </c>
      <c r="F12" s="316" t="str">
        <f>IF('Rooster '!H30&gt;0,"",F$3)</f>
        <v/>
      </c>
      <c r="G12" s="324" t="str">
        <f>IF('Rooster '!J30&gt;0,"",G$3)</f>
        <v/>
      </c>
      <c r="H12" s="316" t="str">
        <f>IF('Rooster '!L30&gt;0,"",H$3)</f>
        <v/>
      </c>
      <c r="I12" s="324" t="str">
        <f>IF('Rooster '!N30&gt;0,"",I$3)</f>
        <v/>
      </c>
      <c r="J12" s="322"/>
      <c r="K12" s="324" t="str">
        <f>IF('Rooster '!R30&gt;0,"",K$3)</f>
        <v/>
      </c>
      <c r="L12" s="316" t="str">
        <f>IF('Rooster '!T30&gt;0,"",L$3)</f>
        <v/>
      </c>
      <c r="M12" s="324" t="str">
        <f>IF('Rooster '!V30&gt;0,"",M$3)</f>
        <v/>
      </c>
      <c r="N12" s="316" t="str">
        <f>IF('Rooster '!X30&gt;0,"",N$3)</f>
        <v/>
      </c>
      <c r="O12" s="324" t="str">
        <f>IF('Rooster '!Z30&gt;0,"",O$3)</f>
        <v/>
      </c>
      <c r="P12" s="316" t="str">
        <f>IF('Rooster '!AB30&gt;0,"",P$3)</f>
        <v/>
      </c>
      <c r="Q12" s="324" t="str">
        <f>IF('Rooster '!AD30&gt;0,"",Q$3)</f>
        <v/>
      </c>
      <c r="R12" s="316" t="str">
        <f>IF('Rooster '!AF30&gt;0,"",R$3)</f>
        <v/>
      </c>
      <c r="S12" s="324" t="str">
        <f>IF('Rooster '!AH30&gt;0,"",S$3)</f>
        <v/>
      </c>
      <c r="T12" s="316" t="str">
        <f>IF('Rooster '!AJ30&gt;0,"",T$3)</f>
        <v/>
      </c>
      <c r="U12" s="324" t="str">
        <f>IF('Rooster '!AL30&gt;0,"",U$3)</f>
        <v/>
      </c>
      <c r="V12" s="316" t="str">
        <f>IF('Rooster '!AN30&gt;0,"",V$3)</f>
        <v/>
      </c>
      <c r="W12" s="324" t="str">
        <f>IF('Rooster '!AP30&gt;0,"",W$3)</f>
        <v/>
      </c>
      <c r="X12" s="316" t="str">
        <f>IF('Rooster '!AR30&gt;0,"",X$3)</f>
        <v/>
      </c>
      <c r="Y12" s="324" t="str">
        <f>IF('Rooster '!AT30&gt;0,"",Y$3)</f>
        <v/>
      </c>
      <c r="Z12" s="316" t="str">
        <f>IF('Rooster '!AV30&gt;0,"",Z$3)</f>
        <v/>
      </c>
      <c r="AA12" s="324" t="str">
        <f>IF('Rooster '!AX30&gt;0,"",AA$3)</f>
        <v/>
      </c>
      <c r="AB12" s="316" t="str">
        <f>IF('Rooster '!AZ30&gt;0,"",AB$3)</f>
        <v/>
      </c>
      <c r="AC12" s="324" t="str">
        <f>IF('Rooster '!BB30&gt;0,"",AC$3)</f>
        <v/>
      </c>
      <c r="AD12" s="316" t="str">
        <f>IF('Rooster '!BD30&gt;0,"",AD$3)</f>
        <v/>
      </c>
      <c r="AE12" s="324" t="str">
        <f>IF('Rooster '!BF30&gt;0,"",AE$3)</f>
        <v>peet m</v>
      </c>
      <c r="AF12" s="316" t="str">
        <f>IF('Rooster '!BH30&gt;0,"",AF$3)</f>
        <v/>
      </c>
      <c r="AG12" s="324" t="str">
        <f>IF('Rooster '!BJ30&gt;0,"",AG$3)</f>
        <v/>
      </c>
      <c r="AH12" s="316" t="str">
        <f>IF('Rooster '!BL30&gt;0,"",AH$3)</f>
        <v/>
      </c>
      <c r="AI12" s="324" t="str">
        <f>IF('Rooster '!BN30&gt;0,"",AI$3)</f>
        <v/>
      </c>
      <c r="AJ12" s="316" t="str">
        <f>IF('Rooster '!BP30&gt;0,"",AJ$3)</f>
        <v/>
      </c>
      <c r="AK12" s="324" t="str">
        <f>IF('Rooster '!BR30&gt;0,"",AK$3)</f>
        <v/>
      </c>
      <c r="AL12" s="316" t="str">
        <f>IF('Rooster '!BT30&gt;0,"",AL$3)</f>
        <v/>
      </c>
      <c r="AM12" s="324" t="str">
        <f>IF('Rooster '!BV30&gt;0,"",AM$3)</f>
        <v/>
      </c>
      <c r="AN12" s="316" t="str">
        <f>IF('Rooster '!BX30&gt;0,"",AN$3)</f>
        <v/>
      </c>
      <c r="AO12" s="324" t="str">
        <f>IF('Rooster '!BZ30&gt;0,"",AO$3)</f>
        <v/>
      </c>
      <c r="AP12" s="322"/>
      <c r="AQ12" s="320">
        <f>'Actuele Stand'!$D$50-COUNTBLANK(D12:AO12)</f>
        <v>1</v>
      </c>
      <c r="AR12" s="316" t="str">
        <f t="shared" si="1"/>
        <v>cock</v>
      </c>
    </row>
    <row r="13" spans="1:47">
      <c r="A13" s="317" t="s">
        <v>82</v>
      </c>
      <c r="B13" s="320">
        <f>'Actuele Stand'!$D$50-COUNTBLANK(D13:AO13)</f>
        <v>1</v>
      </c>
      <c r="C13" s="322"/>
      <c r="D13" s="325" t="str">
        <f>IF('Rooster '!D32&gt;0,"",D$3)</f>
        <v/>
      </c>
      <c r="E13" s="317" t="str">
        <f>IF('Rooster '!F32&gt;0,"",E$3)</f>
        <v/>
      </c>
      <c r="F13" s="325" t="str">
        <f>IF('Rooster '!H32&gt;0,"",F$3)</f>
        <v/>
      </c>
      <c r="G13" s="317" t="str">
        <f>IF('Rooster '!J32&gt;0,"",G$3)</f>
        <v/>
      </c>
      <c r="H13" s="325" t="str">
        <f>IF('Rooster '!L32&gt;0,"",H$3)</f>
        <v/>
      </c>
      <c r="I13" s="317" t="str">
        <f>IF('Rooster '!N32&gt;0,"",I$3)</f>
        <v/>
      </c>
      <c r="J13" s="325" t="str">
        <f>IF('Rooster '!P32&gt;0,"",J$3)</f>
        <v/>
      </c>
      <c r="K13" s="322"/>
      <c r="L13" s="325" t="str">
        <f>IF('Rooster '!T32&gt;0,"",L$3)</f>
        <v/>
      </c>
      <c r="M13" s="317" t="str">
        <f>IF('Rooster '!V32&gt;0,"",M$3)</f>
        <v/>
      </c>
      <c r="N13" s="325" t="str">
        <f>IF('Rooster '!X32&gt;0,"",N$3)</f>
        <v/>
      </c>
      <c r="O13" s="317" t="str">
        <f>IF('Rooster '!Z32&gt;0,"",O$3)</f>
        <v/>
      </c>
      <c r="P13" s="325" t="str">
        <f>IF('Rooster '!AB32&gt;0,"",P$3)</f>
        <v/>
      </c>
      <c r="Q13" s="317" t="str">
        <f>IF('Rooster '!AD32&gt;0,"",Q$3)</f>
        <v/>
      </c>
      <c r="R13" s="325" t="str">
        <f>IF('Rooster '!AF32&gt;0,"",R$3)</f>
        <v/>
      </c>
      <c r="S13" s="317" t="str">
        <f>IF('Rooster '!AH32&gt;0,"",S$3)</f>
        <v/>
      </c>
      <c r="T13" s="325" t="str">
        <f>IF('Rooster '!AJ32&gt;0,"",T$3)</f>
        <v/>
      </c>
      <c r="U13" s="317" t="str">
        <f>IF('Rooster '!AL32&gt;0,"",U$3)</f>
        <v/>
      </c>
      <c r="V13" s="325" t="str">
        <f>IF('Rooster '!AN32&gt;0,"",V$3)</f>
        <v/>
      </c>
      <c r="W13" s="317" t="str">
        <f>IF('Rooster '!AP32&gt;0,"",W$3)</f>
        <v/>
      </c>
      <c r="X13" s="325" t="str">
        <f>IF('Rooster '!AR32&gt;0,"",X$3)</f>
        <v/>
      </c>
      <c r="Y13" s="317" t="str">
        <f>IF('Rooster '!AT32&gt;0,"",Y$3)</f>
        <v/>
      </c>
      <c r="Z13" s="325" t="str">
        <f>IF('Rooster '!AV32&gt;0,"",Z$3)</f>
        <v/>
      </c>
      <c r="AA13" s="317" t="str">
        <f>IF('Rooster '!AX32&gt;0,"",AA$3)</f>
        <v/>
      </c>
      <c r="AB13" s="325" t="str">
        <f>IF('Rooster '!AZ32&gt;0,"",AB$3)</f>
        <v/>
      </c>
      <c r="AC13" s="317" t="str">
        <f>IF('Rooster '!BB32&gt;0,"",AC$3)</f>
        <v/>
      </c>
      <c r="AD13" s="325" t="str">
        <f>IF('Rooster '!BD32&gt;0,"",AD$3)</f>
        <v/>
      </c>
      <c r="AE13" s="317" t="str">
        <f>IF('Rooster '!BF32&gt;0,"",AE$3)</f>
        <v>peet m</v>
      </c>
      <c r="AF13" s="325" t="str">
        <f>IF('Rooster '!BH32&gt;0,"",AF$3)</f>
        <v/>
      </c>
      <c r="AG13" s="317" t="str">
        <f>IF('Rooster '!BJ32&gt;0,"",AG$3)</f>
        <v/>
      </c>
      <c r="AH13" s="325" t="str">
        <f>IF('Rooster '!BL32&gt;0,"",AH$3)</f>
        <v/>
      </c>
      <c r="AI13" s="317" t="str">
        <f>IF('Rooster '!BN32&gt;0,"",AI$3)</f>
        <v/>
      </c>
      <c r="AJ13" s="325" t="str">
        <f>IF('Rooster '!BP32&gt;0,"",AJ$3)</f>
        <v/>
      </c>
      <c r="AK13" s="317" t="str">
        <f>IF('Rooster '!BR32&gt;0,"",AK$3)</f>
        <v/>
      </c>
      <c r="AL13" s="325" t="str">
        <f>IF('Rooster '!BT32&gt;0,"",AL$3)</f>
        <v/>
      </c>
      <c r="AM13" s="317" t="str">
        <f>IF('Rooster '!BV32&gt;0,"",AM$3)</f>
        <v/>
      </c>
      <c r="AN13" s="325" t="str">
        <f>IF('Rooster '!BX32&gt;0,"",AN$3)</f>
        <v/>
      </c>
      <c r="AO13" s="317" t="str">
        <f>IF('Rooster '!BZ32&gt;0,"",AO$3)</f>
        <v/>
      </c>
      <c r="AP13" s="322"/>
      <c r="AQ13" s="320">
        <f>'Actuele Stand'!$D$50-COUNTBLANK(D13:AO13)</f>
        <v>1</v>
      </c>
      <c r="AR13" s="317" t="str">
        <f t="shared" si="1"/>
        <v>cor</v>
      </c>
    </row>
    <row r="14" spans="1:47">
      <c r="A14" s="316" t="s">
        <v>93</v>
      </c>
      <c r="B14" s="320">
        <f>'Actuele Stand'!$D$50-COUNTBLANK(D14:AO14)</f>
        <v>1</v>
      </c>
      <c r="C14" s="322"/>
      <c r="D14" s="316" t="str">
        <f>IF('Rooster '!D34&gt;0,"",D$3)</f>
        <v/>
      </c>
      <c r="E14" s="324" t="str">
        <f>IF('Rooster '!F34&gt;0,"",E$3)</f>
        <v/>
      </c>
      <c r="F14" s="316" t="str">
        <f>IF('Rooster '!H34&gt;0,"",F$3)</f>
        <v/>
      </c>
      <c r="G14" s="324" t="str">
        <f>IF('Rooster '!J34&gt;0,"",G$3)</f>
        <v/>
      </c>
      <c r="H14" s="316" t="str">
        <f>IF('Rooster '!L34&gt;0,"",H$3)</f>
        <v/>
      </c>
      <c r="I14" s="324" t="str">
        <f>IF('Rooster '!N34&gt;0,"",I$3)</f>
        <v/>
      </c>
      <c r="J14" s="316" t="str">
        <f>IF('Rooster '!P34&gt;0,"",J$3)</f>
        <v/>
      </c>
      <c r="K14" s="324" t="str">
        <f>IF('Rooster '!R34&gt;0,"",K$3)</f>
        <v/>
      </c>
      <c r="L14" s="322"/>
      <c r="M14" s="324" t="str">
        <f>IF('Rooster '!V34&gt;0,"",M$3)</f>
        <v/>
      </c>
      <c r="N14" s="316" t="str">
        <f>IF('Rooster '!X34&gt;0,"",N$3)</f>
        <v/>
      </c>
      <c r="O14" s="324" t="str">
        <f>IF('Rooster '!Z34&gt;0,"",O$3)</f>
        <v/>
      </c>
      <c r="P14" s="316" t="str">
        <f>IF('Rooster '!AB34&gt;0,"",P$3)</f>
        <v/>
      </c>
      <c r="Q14" s="324" t="str">
        <f>IF('Rooster '!AD34&gt;0,"",Q$3)</f>
        <v/>
      </c>
      <c r="R14" s="316" t="str">
        <f>IF('Rooster '!AF34&gt;0,"",R$3)</f>
        <v/>
      </c>
      <c r="S14" s="324" t="str">
        <f>IF('Rooster '!AH34&gt;0,"",S$3)</f>
        <v/>
      </c>
      <c r="T14" s="316" t="str">
        <f>IF('Rooster '!AJ34&gt;0,"",T$3)</f>
        <v/>
      </c>
      <c r="U14" s="324" t="str">
        <f>IF('Rooster '!AL34&gt;0,"",U$3)</f>
        <v/>
      </c>
      <c r="V14" s="316" t="str">
        <f>IF('Rooster '!AN34&gt;0,"",V$3)</f>
        <v/>
      </c>
      <c r="W14" s="324" t="str">
        <f>IF('Rooster '!AP34&gt;0,"",W$3)</f>
        <v/>
      </c>
      <c r="X14" s="316" t="str">
        <f>IF('Rooster '!AR34&gt;0,"",X$3)</f>
        <v/>
      </c>
      <c r="Y14" s="324" t="str">
        <f>IF('Rooster '!AT34&gt;0,"",Y$3)</f>
        <v/>
      </c>
      <c r="Z14" s="316" t="str">
        <f>IF('Rooster '!AV34&gt;0,"",Z$3)</f>
        <v/>
      </c>
      <c r="AA14" s="324" t="str">
        <f>IF('Rooster '!AX34&gt;0,"",AA$3)</f>
        <v/>
      </c>
      <c r="AB14" s="316" t="str">
        <f>IF('Rooster '!AZ34&gt;0,"",AB$3)</f>
        <v/>
      </c>
      <c r="AC14" s="324" t="str">
        <f>IF('Rooster '!BB34&gt;0,"",AC$3)</f>
        <v/>
      </c>
      <c r="AD14" s="316" t="str">
        <f>IF('Rooster '!BD34&gt;0,"",AD$3)</f>
        <v/>
      </c>
      <c r="AE14" s="324" t="str">
        <f>IF('Rooster '!BF34&gt;0,"",AE$3)</f>
        <v>peet m</v>
      </c>
      <c r="AF14" s="316" t="str">
        <f>IF('Rooster '!BH34&gt;0,"",AF$3)</f>
        <v/>
      </c>
      <c r="AG14" s="324" t="str">
        <f>IF('Rooster '!BJ34&gt;0,"",AG$3)</f>
        <v/>
      </c>
      <c r="AH14" s="316" t="str">
        <f>IF('Rooster '!BL34&gt;0,"",AH$3)</f>
        <v/>
      </c>
      <c r="AI14" s="324" t="str">
        <f>IF('Rooster '!BN34&gt;0,"",AI$3)</f>
        <v/>
      </c>
      <c r="AJ14" s="316" t="str">
        <f>IF('Rooster '!BP34&gt;0,"",AJ$3)</f>
        <v/>
      </c>
      <c r="AK14" s="324" t="str">
        <f>IF('Rooster '!BR34&gt;0,"",AK$3)</f>
        <v/>
      </c>
      <c r="AL14" s="316" t="str">
        <f>IF('Rooster '!BT34&gt;0,"",AL$3)</f>
        <v/>
      </c>
      <c r="AM14" s="324" t="str">
        <f>IF('Rooster '!BV34&gt;0,"",AM$3)</f>
        <v/>
      </c>
      <c r="AN14" s="316" t="str">
        <f>IF('Rooster '!BX34&gt;0,"",AN$3)</f>
        <v/>
      </c>
      <c r="AO14" s="324" t="str">
        <f>IF('Rooster '!BZ34&gt;0,"",AO$3)</f>
        <v/>
      </c>
      <c r="AP14" s="322"/>
      <c r="AQ14" s="320">
        <f>'Actuele Stand'!$D$50-COUNTBLANK(D14:AO14)</f>
        <v>1</v>
      </c>
      <c r="AR14" s="316" t="str">
        <f t="shared" si="1"/>
        <v>ed</v>
      </c>
    </row>
    <row r="15" spans="1:47">
      <c r="A15" s="317" t="s">
        <v>134</v>
      </c>
      <c r="B15" s="320">
        <f>'Actuele Stand'!$D$50-COUNTBLANK(D15:AO15)</f>
        <v>1</v>
      </c>
      <c r="C15" s="322"/>
      <c r="D15" s="325" t="str">
        <f>IF('Rooster '!D36&gt;0,"",D$3)</f>
        <v/>
      </c>
      <c r="E15" s="317" t="str">
        <f>IF('Rooster '!F36&gt;0,"",E$3)</f>
        <v/>
      </c>
      <c r="F15" s="325" t="str">
        <f>IF('Rooster '!H36&gt;0,"",F$3)</f>
        <v/>
      </c>
      <c r="G15" s="317" t="str">
        <f>IF('Rooster '!J36&gt;0,"",G$3)</f>
        <v/>
      </c>
      <c r="H15" s="325" t="str">
        <f>IF('Rooster '!L36&gt;0,"",H$3)</f>
        <v/>
      </c>
      <c r="I15" s="317" t="str">
        <f>IF('Rooster '!N36&gt;0,"",I$3)</f>
        <v/>
      </c>
      <c r="J15" s="325" t="str">
        <f>IF('Rooster '!P36&gt;0,"",J$3)</f>
        <v/>
      </c>
      <c r="K15" s="317" t="str">
        <f>IF('Rooster '!R36&gt;0,"",K$3)</f>
        <v/>
      </c>
      <c r="L15" s="325" t="str">
        <f>IF('Rooster '!T36&gt;0,"",L$3)</f>
        <v/>
      </c>
      <c r="M15" s="322"/>
      <c r="N15" s="325" t="str">
        <f>IF('Rooster '!X36&gt;0,"",N$3)</f>
        <v/>
      </c>
      <c r="O15" s="317" t="str">
        <f>IF('Rooster '!Z36&gt;0,"",O$3)</f>
        <v/>
      </c>
      <c r="P15" s="325" t="str">
        <f>IF('Rooster '!AB36&gt;0,"",P$3)</f>
        <v/>
      </c>
      <c r="Q15" s="317" t="str">
        <f>IF('Rooster '!AD36&gt;0,"",Q$3)</f>
        <v/>
      </c>
      <c r="R15" s="325" t="str">
        <f>IF('Rooster '!AF36&gt;0,"",R$3)</f>
        <v/>
      </c>
      <c r="S15" s="317" t="str">
        <f>IF('Rooster '!AH36&gt;0,"",S$3)</f>
        <v/>
      </c>
      <c r="T15" s="325" t="str">
        <f>IF('Rooster '!AJ36&gt;0,"",T$3)</f>
        <v/>
      </c>
      <c r="U15" s="317" t="str">
        <f>IF('Rooster '!AL36&gt;0,"",U$3)</f>
        <v/>
      </c>
      <c r="V15" s="325" t="str">
        <f>IF('Rooster '!AN36&gt;0,"",V$3)</f>
        <v/>
      </c>
      <c r="W15" s="317" t="str">
        <f>IF('Rooster '!AP36&gt;0,"",W$3)</f>
        <v/>
      </c>
      <c r="X15" s="325" t="str">
        <f>IF('Rooster '!AR36&gt;0,"",X$3)</f>
        <v/>
      </c>
      <c r="Y15" s="317" t="str">
        <f>IF('Rooster '!AT36&gt;0,"",Y$3)</f>
        <v/>
      </c>
      <c r="Z15" s="325" t="str">
        <f>IF('Rooster '!AV36&gt;0,"",Z$3)</f>
        <v/>
      </c>
      <c r="AA15" s="317" t="str">
        <f>IF('Rooster '!AX36&gt;0,"",AA$3)</f>
        <v/>
      </c>
      <c r="AB15" s="325" t="str">
        <f>IF('Rooster '!AZ36&gt;0,"",AB$3)</f>
        <v/>
      </c>
      <c r="AC15" s="317" t="str">
        <f>IF('Rooster '!BB36&gt;0,"",AC$3)</f>
        <v/>
      </c>
      <c r="AD15" s="325" t="str">
        <f>IF('Rooster '!BD36&gt;0,"",AD$3)</f>
        <v/>
      </c>
      <c r="AE15" s="317" t="str">
        <f>IF('Rooster '!BF36&gt;0,"",AE$3)</f>
        <v>peet m</v>
      </c>
      <c r="AF15" s="325" t="str">
        <f>IF('Rooster '!BH36&gt;0,"",AF$3)</f>
        <v/>
      </c>
      <c r="AG15" s="317" t="str">
        <f>IF('Rooster '!BJ36&gt;0,"",AG$3)</f>
        <v/>
      </c>
      <c r="AH15" s="325" t="str">
        <f>IF('Rooster '!BL36&gt;0,"",AH$3)</f>
        <v/>
      </c>
      <c r="AI15" s="317" t="str">
        <f>IF('Rooster '!BN36&gt;0,"",AI$3)</f>
        <v/>
      </c>
      <c r="AJ15" s="325" t="str">
        <f>IF('Rooster '!BP36&gt;0,"",AJ$3)</f>
        <v/>
      </c>
      <c r="AK15" s="317" t="str">
        <f>IF('Rooster '!BR36&gt;0,"",AK$3)</f>
        <v/>
      </c>
      <c r="AL15" s="325" t="str">
        <f>IF('Rooster '!BT36&gt;0,"",AL$3)</f>
        <v/>
      </c>
      <c r="AM15" s="317" t="str">
        <f>IF('Rooster '!BV36&gt;0,"",AM$3)</f>
        <v/>
      </c>
      <c r="AN15" s="325" t="str">
        <f>IF('Rooster '!BX36&gt;0,"",AN$3)</f>
        <v/>
      </c>
      <c r="AO15" s="317" t="str">
        <f>IF('Rooster '!BZ36&gt;0,"",AO$3)</f>
        <v/>
      </c>
      <c r="AP15" s="322"/>
      <c r="AQ15" s="320">
        <f>'Actuele Stand'!$D$50-COUNTBLANK(D15:AO15)</f>
        <v>1</v>
      </c>
      <c r="AR15" s="317" t="str">
        <f t="shared" si="1"/>
        <v>frans</v>
      </c>
    </row>
    <row r="16" spans="1:47">
      <c r="A16" s="316" t="s">
        <v>128</v>
      </c>
      <c r="B16" s="320">
        <f>'Actuele Stand'!$D$50-COUNTBLANK(D16:AO16)</f>
        <v>1</v>
      </c>
      <c r="C16" s="322"/>
      <c r="D16" s="316" t="str">
        <f>IF('Rooster '!D38&gt;0,"",D$3)</f>
        <v/>
      </c>
      <c r="E16" s="324" t="str">
        <f>IF('Rooster '!F38&gt;0,"",E$3)</f>
        <v/>
      </c>
      <c r="F16" s="316" t="str">
        <f>IF('Rooster '!H38&gt;0,"",F$3)</f>
        <v/>
      </c>
      <c r="G16" s="324" t="str">
        <f>IF('Rooster '!J38&gt;0,"",G$3)</f>
        <v/>
      </c>
      <c r="H16" s="316" t="str">
        <f>IF('Rooster '!L38&gt;0,"",H$3)</f>
        <v/>
      </c>
      <c r="I16" s="324" t="str">
        <f>IF('Rooster '!N38&gt;0,"",I$3)</f>
        <v/>
      </c>
      <c r="J16" s="316" t="str">
        <f>IF('Rooster '!P38&gt;0,"",J$3)</f>
        <v/>
      </c>
      <c r="K16" s="324" t="str">
        <f>IF('Rooster '!R38&gt;0,"",K$3)</f>
        <v/>
      </c>
      <c r="L16" s="316" t="str">
        <f>IF('Rooster '!T38&gt;0,"",L$3)</f>
        <v/>
      </c>
      <c r="M16" s="324" t="str">
        <f>IF('Rooster '!V38&gt;0,"",M$3)</f>
        <v/>
      </c>
      <c r="N16" s="322"/>
      <c r="O16" s="324" t="str">
        <f>IF('Rooster '!Z38&gt;0,"",O$3)</f>
        <v/>
      </c>
      <c r="P16" s="316" t="str">
        <f>IF('Rooster '!AB38&gt;0,"",P$3)</f>
        <v/>
      </c>
      <c r="Q16" s="324" t="str">
        <f>IF('Rooster '!AD38&gt;0,"",Q$3)</f>
        <v/>
      </c>
      <c r="R16" s="316" t="str">
        <f>IF('Rooster '!AF38&gt;0,"",R$3)</f>
        <v/>
      </c>
      <c r="S16" s="324" t="str">
        <f>IF('Rooster '!AH38&gt;0,"",S$3)</f>
        <v/>
      </c>
      <c r="T16" s="316" t="str">
        <f>IF('Rooster '!AJ38&gt;0,"",T$3)</f>
        <v/>
      </c>
      <c r="U16" s="324" t="str">
        <f>IF('Rooster '!AL38&gt;0,"",U$3)</f>
        <v/>
      </c>
      <c r="V16" s="316" t="str">
        <f>IF('Rooster '!AN38&gt;0,"",V$3)</f>
        <v/>
      </c>
      <c r="W16" s="324" t="str">
        <f>IF('Rooster '!AP38&gt;0,"",W$3)</f>
        <v/>
      </c>
      <c r="X16" s="316" t="str">
        <f>IF('Rooster '!AR38&gt;0,"",X$3)</f>
        <v/>
      </c>
      <c r="Y16" s="324" t="str">
        <f>IF('Rooster '!AT38&gt;0,"",Y$3)</f>
        <v/>
      </c>
      <c r="Z16" s="316" t="str">
        <f>IF('Rooster '!AV38&gt;0,"",Z$3)</f>
        <v/>
      </c>
      <c r="AA16" s="324" t="str">
        <f>IF('Rooster '!AX38&gt;0,"",AA$3)</f>
        <v/>
      </c>
      <c r="AB16" s="316" t="str">
        <f>IF('Rooster '!AZ38&gt;0,"",AB$3)</f>
        <v/>
      </c>
      <c r="AC16" s="324" t="str">
        <f>IF('Rooster '!BB38&gt;0,"",AC$3)</f>
        <v/>
      </c>
      <c r="AD16" s="316" t="str">
        <f>IF('Rooster '!BD38&gt;0,"",AD$3)</f>
        <v/>
      </c>
      <c r="AE16" s="324" t="str">
        <f>IF('Rooster '!BF38&gt;0,"",AE$3)</f>
        <v>peet m</v>
      </c>
      <c r="AF16" s="316" t="str">
        <f>IF('Rooster '!BH38&gt;0,"",AF$3)</f>
        <v/>
      </c>
      <c r="AG16" s="324" t="str">
        <f>IF('Rooster '!BJ38&gt;0,"",AG$3)</f>
        <v/>
      </c>
      <c r="AH16" s="316" t="str">
        <f>IF('Rooster '!BL38&gt;0,"",AH$3)</f>
        <v/>
      </c>
      <c r="AI16" s="324" t="str">
        <f>IF('Rooster '!BN38&gt;0,"",AI$3)</f>
        <v/>
      </c>
      <c r="AJ16" s="316" t="str">
        <f>IF('Rooster '!BP38&gt;0,"",AJ$3)</f>
        <v/>
      </c>
      <c r="AK16" s="324" t="str">
        <f>IF('Rooster '!BR38&gt;0,"",AK$3)</f>
        <v/>
      </c>
      <c r="AL16" s="316" t="str">
        <f>IF('Rooster '!BT38&gt;0,"",AL$3)</f>
        <v/>
      </c>
      <c r="AM16" s="324" t="str">
        <f>IF('Rooster '!BV38&gt;0,"",AM$3)</f>
        <v/>
      </c>
      <c r="AN16" s="316" t="str">
        <f>IF('Rooster '!BX38&gt;0,"",AN$3)</f>
        <v/>
      </c>
      <c r="AO16" s="324" t="str">
        <f>IF('Rooster '!BZ38&gt;0,"",AO$3)</f>
        <v/>
      </c>
      <c r="AP16" s="322"/>
      <c r="AQ16" s="320">
        <f>'Actuele Stand'!$D$50-COUNTBLANK(D16:AO16)</f>
        <v>1</v>
      </c>
      <c r="AR16" s="316" t="str">
        <f t="shared" si="1"/>
        <v>ger d</v>
      </c>
    </row>
    <row r="17" spans="1:44" s="314" customFormat="1">
      <c r="A17" s="317" t="s">
        <v>136</v>
      </c>
      <c r="B17" s="320">
        <f>'Actuele Stand'!$D$50-COUNTBLANK(D17:AO17)</f>
        <v>1</v>
      </c>
      <c r="C17" s="322"/>
      <c r="D17" s="325" t="str">
        <f>IF('Rooster '!D40&gt;0,"",D$3)</f>
        <v/>
      </c>
      <c r="E17" s="317" t="str">
        <f>IF('Rooster '!F40&gt;0,"",E$3)</f>
        <v/>
      </c>
      <c r="F17" s="325" t="str">
        <f>IF('Rooster '!H40&gt;0,"",F$3)</f>
        <v/>
      </c>
      <c r="G17" s="317" t="str">
        <f>IF('Rooster '!J40&gt;0,"",G$3)</f>
        <v/>
      </c>
      <c r="H17" s="325" t="str">
        <f>IF('Rooster '!L40&gt;0,"",H$3)</f>
        <v/>
      </c>
      <c r="I17" s="317" t="str">
        <f>IF('Rooster '!N40&gt;0,"",I$3)</f>
        <v/>
      </c>
      <c r="J17" s="325" t="str">
        <f>IF('Rooster '!P40&gt;0,"",J$3)</f>
        <v/>
      </c>
      <c r="K17" s="317" t="str">
        <f>IF('Rooster '!R40&gt;0,"",K$3)</f>
        <v/>
      </c>
      <c r="L17" s="325" t="str">
        <f>IF('Rooster '!T40&gt;0,"",L$3)</f>
        <v/>
      </c>
      <c r="M17" s="317" t="str">
        <f>IF('Rooster '!V40&gt;0,"",M$3)</f>
        <v/>
      </c>
      <c r="N17" s="325" t="str">
        <f>IF('Rooster '!X40&gt;0,"",N$3)</f>
        <v/>
      </c>
      <c r="O17" s="322"/>
      <c r="P17" s="325" t="str">
        <f>IF('Rooster '!AB40&gt;0,"",P$3)</f>
        <v/>
      </c>
      <c r="Q17" s="317" t="str">
        <f>IF('Rooster '!AD40&gt;0,"",Q$3)</f>
        <v/>
      </c>
      <c r="R17" s="325" t="str">
        <f>IF('Rooster '!AF40&gt;0,"",R$3)</f>
        <v/>
      </c>
      <c r="S17" s="317" t="str">
        <f>IF('Rooster '!AH40&gt;0,"",S$3)</f>
        <v/>
      </c>
      <c r="T17" s="325" t="str">
        <f>IF('Rooster '!AJ40&gt;0,"",T$3)</f>
        <v/>
      </c>
      <c r="U17" s="317" t="str">
        <f>IF('Rooster '!AL40&gt;0,"",U$3)</f>
        <v/>
      </c>
      <c r="V17" s="325" t="str">
        <f>IF('Rooster '!AN40&gt;0,"",V$3)</f>
        <v/>
      </c>
      <c r="W17" s="317" t="str">
        <f>IF('Rooster '!AP40&gt;0,"",W$3)</f>
        <v/>
      </c>
      <c r="X17" s="325" t="str">
        <f>IF('Rooster '!AR40&gt;0,"",X$3)</f>
        <v/>
      </c>
      <c r="Y17" s="317" t="str">
        <f>IF('Rooster '!AT40&gt;0,"",Y$3)</f>
        <v/>
      </c>
      <c r="Z17" s="325" t="str">
        <f>IF('Rooster '!AV40&gt;0,"",Z$3)</f>
        <v/>
      </c>
      <c r="AA17" s="317" t="str">
        <f>IF('Rooster '!AX40&gt;0,"",AA$3)</f>
        <v/>
      </c>
      <c r="AB17" s="325" t="str">
        <f>IF('Rooster '!AZ40&gt;0,"",AB$3)</f>
        <v/>
      </c>
      <c r="AC17" s="317" t="str">
        <f>IF('Rooster '!BB40&gt;0,"",AC$3)</f>
        <v/>
      </c>
      <c r="AD17" s="325" t="str">
        <f>IF('Rooster '!BD40&gt;0,"",AD$3)</f>
        <v/>
      </c>
      <c r="AE17" s="317" t="str">
        <f>IF('Rooster '!BF40&gt;0,"",AE$3)</f>
        <v>peet m</v>
      </c>
      <c r="AF17" s="325" t="str">
        <f>IF('Rooster '!BH40&gt;0,"",AF$3)</f>
        <v/>
      </c>
      <c r="AG17" s="317" t="str">
        <f>IF('Rooster '!BJ40&gt;0,"",AG$3)</f>
        <v/>
      </c>
      <c r="AH17" s="325" t="str">
        <f>IF('Rooster '!BL40&gt;0,"",AH$3)</f>
        <v/>
      </c>
      <c r="AI17" s="317" t="str">
        <f>IF('Rooster '!BN40&gt;0,"",AI$3)</f>
        <v/>
      </c>
      <c r="AJ17" s="325" t="str">
        <f>IF('Rooster '!BP40&gt;0,"",AJ$3)</f>
        <v/>
      </c>
      <c r="AK17" s="317" t="str">
        <f>IF('Rooster '!BR40&gt;0,"",AK$3)</f>
        <v/>
      </c>
      <c r="AL17" s="325" t="str">
        <f>IF('Rooster '!BT40&gt;0,"",AL$3)</f>
        <v/>
      </c>
      <c r="AM17" s="317" t="str">
        <f>IF('Rooster '!BV40&gt;0,"",AM$3)</f>
        <v/>
      </c>
      <c r="AN17" s="325" t="str">
        <f>IF('Rooster '!BX40&gt;0,"",AN$3)</f>
        <v/>
      </c>
      <c r="AO17" s="317" t="str">
        <f>IF('Rooster '!BZ40&gt;0,"",AO$3)</f>
        <v/>
      </c>
      <c r="AP17" s="322"/>
      <c r="AQ17" s="320">
        <f>'Actuele Stand'!$D$50-COUNTBLANK(D17:AO17)</f>
        <v>1</v>
      </c>
      <c r="AR17" s="317" t="str">
        <f t="shared" si="1"/>
        <v>ger v</v>
      </c>
    </row>
    <row r="18" spans="1:44" s="314" customFormat="1">
      <c r="A18" s="316" t="s">
        <v>138</v>
      </c>
      <c r="B18" s="320">
        <f>'Actuele Stand'!$D$50-COUNTBLANK(D18:AO18)</f>
        <v>1</v>
      </c>
      <c r="C18" s="322"/>
      <c r="D18" s="316" t="str">
        <f>IF('Rooster '!D42&gt;0,"",D$3)</f>
        <v/>
      </c>
      <c r="E18" s="324" t="str">
        <f>IF('Rooster '!F42&gt;0,"",E$3)</f>
        <v/>
      </c>
      <c r="F18" s="316" t="str">
        <f>IF('Rooster '!H42&gt;0,"",F$3)</f>
        <v/>
      </c>
      <c r="G18" s="324" t="str">
        <f>IF('Rooster '!J42&gt;0,"",G$3)</f>
        <v/>
      </c>
      <c r="H18" s="316" t="str">
        <f>IF('Rooster '!L42&gt;0,"",H$3)</f>
        <v/>
      </c>
      <c r="I18" s="324" t="str">
        <f>IF('Rooster '!N42&gt;0,"",I$3)</f>
        <v/>
      </c>
      <c r="J18" s="316" t="str">
        <f>IF('Rooster '!P42&gt;0,"",J$3)</f>
        <v/>
      </c>
      <c r="K18" s="324" t="str">
        <f>IF('Rooster '!R42&gt;0,"",K$3)</f>
        <v/>
      </c>
      <c r="L18" s="316" t="str">
        <f>IF('Rooster '!T42&gt;0,"",L$3)</f>
        <v/>
      </c>
      <c r="M18" s="324" t="str">
        <f>IF('Rooster '!V42&gt;0,"",M$3)</f>
        <v/>
      </c>
      <c r="N18" s="316" t="str">
        <f>IF('Rooster '!X42&gt;0,"",N$3)</f>
        <v/>
      </c>
      <c r="O18" s="324" t="str">
        <f>IF('Rooster '!Z42&gt;0,"",O$3)</f>
        <v/>
      </c>
      <c r="P18" s="322"/>
      <c r="Q18" s="324" t="str">
        <f>IF('Rooster '!AD42&gt;0,"",Q$3)</f>
        <v/>
      </c>
      <c r="R18" s="316" t="str">
        <f>IF('Rooster '!AF42&gt;0,"",R$3)</f>
        <v/>
      </c>
      <c r="S18" s="324" t="str">
        <f>IF('Rooster '!AH42&gt;0,"",S$3)</f>
        <v/>
      </c>
      <c r="T18" s="316" t="str">
        <f>IF('Rooster '!AJ42&gt;0,"",T$3)</f>
        <v/>
      </c>
      <c r="U18" s="324" t="str">
        <f>IF('Rooster '!AL42&gt;0,"",U$3)</f>
        <v/>
      </c>
      <c r="V18" s="316" t="str">
        <f>IF('Rooster '!AN42&gt;0,"",V$3)</f>
        <v/>
      </c>
      <c r="W18" s="324" t="str">
        <f>IF('Rooster '!AP42&gt;0,"",W$3)</f>
        <v/>
      </c>
      <c r="X18" s="316" t="str">
        <f>IF('Rooster '!AR42&gt;0,"",X$3)</f>
        <v/>
      </c>
      <c r="Y18" s="324" t="str">
        <f>IF('Rooster '!AT42&gt;0,"",Y$3)</f>
        <v/>
      </c>
      <c r="Z18" s="316" t="str">
        <f>IF('Rooster '!AV42&gt;0,"",Z$3)</f>
        <v/>
      </c>
      <c r="AA18" s="324" t="str">
        <f>IF('Rooster '!AX42&gt;0,"",AA$3)</f>
        <v/>
      </c>
      <c r="AB18" s="316" t="str">
        <f>IF('Rooster '!AZ42&gt;0,"",AB$3)</f>
        <v/>
      </c>
      <c r="AC18" s="324" t="str">
        <f>IF('Rooster '!BB42&gt;0,"",AC$3)</f>
        <v/>
      </c>
      <c r="AD18" s="316" t="str">
        <f>IF('Rooster '!BD42&gt;0,"",AD$3)</f>
        <v/>
      </c>
      <c r="AE18" s="324" t="str">
        <f>IF('Rooster '!BF42&gt;0,"",AE$3)</f>
        <v>peet m</v>
      </c>
      <c r="AF18" s="316" t="str">
        <f>IF('Rooster '!BH42&gt;0,"",AF$3)</f>
        <v/>
      </c>
      <c r="AG18" s="324" t="str">
        <f>IF('Rooster '!BJ42&gt;0,"",AG$3)</f>
        <v/>
      </c>
      <c r="AH18" s="316" t="str">
        <f>IF('Rooster '!BL42&gt;0,"",AH$3)</f>
        <v/>
      </c>
      <c r="AI18" s="324" t="str">
        <f>IF('Rooster '!BN42&gt;0,"",AI$3)</f>
        <v/>
      </c>
      <c r="AJ18" s="316" t="str">
        <f>IF('Rooster '!BP42&gt;0,"",AJ$3)</f>
        <v/>
      </c>
      <c r="AK18" s="324" t="str">
        <f>IF('Rooster '!BR42&gt;0,"",AK$3)</f>
        <v/>
      </c>
      <c r="AL18" s="316" t="str">
        <f>IF('Rooster '!BT42&gt;0,"",AL$3)</f>
        <v/>
      </c>
      <c r="AM18" s="324" t="str">
        <f>IF('Rooster '!BV42&gt;0,"",AM$3)</f>
        <v/>
      </c>
      <c r="AN18" s="316" t="str">
        <f>IF('Rooster '!BX42&gt;0,"",AN$3)</f>
        <v/>
      </c>
      <c r="AO18" s="324" t="str">
        <f>IF('Rooster '!BZ42&gt;0,"",AO$3)</f>
        <v/>
      </c>
      <c r="AP18" s="322"/>
      <c r="AQ18" s="320">
        <f>'Actuele Stand'!$D$50-COUNTBLANK(D18:AO18)</f>
        <v>1</v>
      </c>
      <c r="AR18" s="316" t="str">
        <f t="shared" si="1"/>
        <v>harold</v>
      </c>
    </row>
    <row r="19" spans="1:44" s="314" customFormat="1">
      <c r="A19" s="317" t="s">
        <v>89</v>
      </c>
      <c r="B19" s="320">
        <f>'Actuele Stand'!$D$50-COUNTBLANK(D19:AO19)</f>
        <v>1</v>
      </c>
      <c r="C19" s="322"/>
      <c r="D19" s="325" t="str">
        <f>IF('Rooster '!D44&gt;0,"",D$3)</f>
        <v/>
      </c>
      <c r="E19" s="317" t="str">
        <f>IF('Rooster '!F44&gt;0,"",E$3)</f>
        <v/>
      </c>
      <c r="F19" s="325" t="str">
        <f>IF('Rooster '!H44&gt;0,"",F$3)</f>
        <v/>
      </c>
      <c r="G19" s="317" t="str">
        <f>IF('Rooster '!J44&gt;0,"",G$3)</f>
        <v/>
      </c>
      <c r="H19" s="325" t="str">
        <f>IF('Rooster '!L44&gt;0,"",H$3)</f>
        <v/>
      </c>
      <c r="I19" s="317" t="str">
        <f>IF('Rooster '!N44&gt;0,"",I$3)</f>
        <v/>
      </c>
      <c r="J19" s="325" t="str">
        <f>IF('Rooster '!P44&gt;0,"",J$3)</f>
        <v/>
      </c>
      <c r="K19" s="317" t="str">
        <f>IF('Rooster '!R44&gt;0,"",K$3)</f>
        <v/>
      </c>
      <c r="L19" s="325" t="str">
        <f>IF('Rooster '!T44&gt;0,"",L$3)</f>
        <v/>
      </c>
      <c r="M19" s="317" t="str">
        <f>IF('Rooster '!V44&gt;0,"",M$3)</f>
        <v/>
      </c>
      <c r="N19" s="325" t="str">
        <f>IF('Rooster '!X44&gt;0,"",N$3)</f>
        <v/>
      </c>
      <c r="O19" s="317" t="str">
        <f>IF('Rooster '!Z44&gt;0,"",O$3)</f>
        <v/>
      </c>
      <c r="P19" s="325" t="str">
        <f>IF('Rooster '!AB44&gt;0,"",P$3)</f>
        <v/>
      </c>
      <c r="Q19" s="322"/>
      <c r="R19" s="325" t="str">
        <f>IF('Rooster '!AF44&gt;0,"",R$3)</f>
        <v/>
      </c>
      <c r="S19" s="317" t="str">
        <f>IF('Rooster '!AH44&gt;0,"",S$3)</f>
        <v/>
      </c>
      <c r="T19" s="325" t="str">
        <f>IF('Rooster '!AJ44&gt;0,"",T$3)</f>
        <v/>
      </c>
      <c r="U19" s="317" t="str">
        <f>IF('Rooster '!AL44&gt;0,"",U$3)</f>
        <v/>
      </c>
      <c r="V19" s="325" t="str">
        <f>IF('Rooster '!AN44&gt;0,"",V$3)</f>
        <v/>
      </c>
      <c r="W19" s="317" t="str">
        <f>IF('Rooster '!AP44&gt;0,"",W$3)</f>
        <v/>
      </c>
      <c r="X19" s="325" t="str">
        <f>IF('Rooster '!AR44&gt;0,"",X$3)</f>
        <v/>
      </c>
      <c r="Y19" s="317" t="str">
        <f>IF('Rooster '!AT44&gt;0,"",Y$3)</f>
        <v/>
      </c>
      <c r="Z19" s="325" t="str">
        <f>IF('Rooster '!AV44&gt;0,"",Z$3)</f>
        <v/>
      </c>
      <c r="AA19" s="317" t="str">
        <f>IF('Rooster '!AX44&gt;0,"",AA$3)</f>
        <v/>
      </c>
      <c r="AB19" s="325" t="str">
        <f>IF('Rooster '!AZ44&gt;0,"",AB$3)</f>
        <v/>
      </c>
      <c r="AC19" s="317" t="str">
        <f>IF('Rooster '!BB44&gt;0,"",AC$3)</f>
        <v/>
      </c>
      <c r="AD19" s="325" t="str">
        <f>IF('Rooster '!BD44&gt;0,"",AD$3)</f>
        <v/>
      </c>
      <c r="AE19" s="317" t="str">
        <f>IF('Rooster '!BF44&gt;0,"",AE$3)</f>
        <v>peet m</v>
      </c>
      <c r="AF19" s="325" t="str">
        <f>IF('Rooster '!BH44&gt;0,"",AF$3)</f>
        <v/>
      </c>
      <c r="AG19" s="317" t="str">
        <f>IF('Rooster '!BJ44&gt;0,"",AG$3)</f>
        <v/>
      </c>
      <c r="AH19" s="325" t="str">
        <f>IF('Rooster '!BL44&gt;0,"",AH$3)</f>
        <v/>
      </c>
      <c r="AI19" s="317" t="str">
        <f>IF('Rooster '!BN44&gt;0,"",AI$3)</f>
        <v/>
      </c>
      <c r="AJ19" s="325" t="str">
        <f>IF('Rooster '!BP44&gt;0,"",AJ$3)</f>
        <v/>
      </c>
      <c r="AK19" s="317" t="str">
        <f>IF('Rooster '!BR44&gt;0,"",AK$3)</f>
        <v/>
      </c>
      <c r="AL19" s="325" t="str">
        <f>IF('Rooster '!BT44&gt;0,"",AL$3)</f>
        <v/>
      </c>
      <c r="AM19" s="317" t="str">
        <f>IF('Rooster '!BV44&gt;0,"",AM$3)</f>
        <v/>
      </c>
      <c r="AN19" s="325" t="str">
        <f>IF('Rooster '!BX44&gt;0,"",AN$3)</f>
        <v/>
      </c>
      <c r="AO19" s="317" t="str">
        <f>IF('Rooster '!BZ44&gt;0,"",AO$3)</f>
        <v/>
      </c>
      <c r="AP19" s="322"/>
      <c r="AQ19" s="320">
        <f>'Actuele Stand'!$D$50-COUNTBLANK(D19:AO19)</f>
        <v>1</v>
      </c>
      <c r="AR19" s="317" t="str">
        <f t="shared" si="1"/>
        <v>jaap</v>
      </c>
    </row>
    <row r="20" spans="1:44" s="314" customFormat="1">
      <c r="A20" s="316" t="s">
        <v>92</v>
      </c>
      <c r="B20" s="320">
        <f>'Actuele Stand'!$D$50-COUNTBLANK(D20:AO20)</f>
        <v>1</v>
      </c>
      <c r="C20" s="322"/>
      <c r="D20" s="316" t="str">
        <f>IF('Rooster '!D46&gt;0,"",D$3)</f>
        <v/>
      </c>
      <c r="E20" s="324" t="str">
        <f>IF('Rooster '!F46&gt;0,"",E$3)</f>
        <v/>
      </c>
      <c r="F20" s="316" t="str">
        <f>IF('Rooster '!H46&gt;0,"",F$3)</f>
        <v/>
      </c>
      <c r="G20" s="324" t="str">
        <f>IF('Rooster '!J46&gt;0,"",G$3)</f>
        <v/>
      </c>
      <c r="H20" s="316" t="str">
        <f>IF('Rooster '!L46&gt;0,"",H$3)</f>
        <v/>
      </c>
      <c r="I20" s="324" t="str">
        <f>IF('Rooster '!N46&gt;0,"",I$3)</f>
        <v/>
      </c>
      <c r="J20" s="316" t="str">
        <f>IF('Rooster '!P46&gt;0,"",J$3)</f>
        <v/>
      </c>
      <c r="K20" s="324" t="str">
        <f>IF('Rooster '!R46&gt;0,"",K$3)</f>
        <v/>
      </c>
      <c r="L20" s="316" t="str">
        <f>IF('Rooster '!T46&gt;0,"",L$3)</f>
        <v/>
      </c>
      <c r="M20" s="324" t="str">
        <f>IF('Rooster '!V46&gt;0,"",M$3)</f>
        <v/>
      </c>
      <c r="N20" s="316" t="str">
        <f>IF('Rooster '!X46&gt;0,"",N$3)</f>
        <v/>
      </c>
      <c r="O20" s="324" t="str">
        <f>IF('Rooster '!Z46&gt;0,"",O$3)</f>
        <v/>
      </c>
      <c r="P20" s="316" t="str">
        <f>IF('Rooster '!AB46&gt;0,"",P$3)</f>
        <v/>
      </c>
      <c r="Q20" s="324" t="str">
        <f>IF('Rooster '!AD46&gt;0,"",Q$3)</f>
        <v/>
      </c>
      <c r="R20" s="322"/>
      <c r="S20" s="324" t="str">
        <f>IF('Rooster '!AH46&gt;0,"",S$3)</f>
        <v/>
      </c>
      <c r="T20" s="316" t="str">
        <f>IF('Rooster '!AJ46&gt;0,"",T$3)</f>
        <v/>
      </c>
      <c r="U20" s="324" t="str">
        <f>IF('Rooster '!AL46&gt;0,"",U$3)</f>
        <v/>
      </c>
      <c r="V20" s="316" t="str">
        <f>IF('Rooster '!AN46&gt;0,"",V$3)</f>
        <v/>
      </c>
      <c r="W20" s="324" t="str">
        <f>IF('Rooster '!AP46&gt;0,"",W$3)</f>
        <v/>
      </c>
      <c r="X20" s="316" t="str">
        <f>IF('Rooster '!AR46&gt;0,"",X$3)</f>
        <v/>
      </c>
      <c r="Y20" s="324" t="str">
        <f>IF('Rooster '!AT46&gt;0,"",Y$3)</f>
        <v/>
      </c>
      <c r="Z20" s="316" t="str">
        <f>IF('Rooster '!AV46&gt;0,"",Z$3)</f>
        <v/>
      </c>
      <c r="AA20" s="324" t="str">
        <f>IF('Rooster '!AX46&gt;0,"",AA$3)</f>
        <v/>
      </c>
      <c r="AB20" s="316" t="str">
        <f>IF('Rooster '!AZ46&gt;0,"",AB$3)</f>
        <v/>
      </c>
      <c r="AC20" s="324" t="str">
        <f>IF('Rooster '!BB46&gt;0,"",AC$3)</f>
        <v/>
      </c>
      <c r="AD20" s="316" t="str">
        <f>IF('Rooster '!BD46&gt;0,"",AD$3)</f>
        <v/>
      </c>
      <c r="AE20" s="324" t="str">
        <f>IF('Rooster '!BF46&gt;0,"",AE$3)</f>
        <v>peet m</v>
      </c>
      <c r="AF20" s="316" t="str">
        <f>IF('Rooster '!BH46&gt;0,"",AF$3)</f>
        <v/>
      </c>
      <c r="AG20" s="324" t="str">
        <f>IF('Rooster '!BJ46&gt;0,"",AG$3)</f>
        <v/>
      </c>
      <c r="AH20" s="316" t="str">
        <f>IF('Rooster '!BL46&gt;0,"",AH$3)</f>
        <v/>
      </c>
      <c r="AI20" s="324" t="str">
        <f>IF('Rooster '!BN46&gt;0,"",AI$3)</f>
        <v/>
      </c>
      <c r="AJ20" s="316" t="str">
        <f>IF('Rooster '!BP46&gt;0,"",AJ$3)</f>
        <v/>
      </c>
      <c r="AK20" s="324" t="str">
        <f>IF('Rooster '!BR46&gt;0,"",AK$3)</f>
        <v/>
      </c>
      <c r="AL20" s="316" t="str">
        <f>IF('Rooster '!BT46&gt;0,"",AL$3)</f>
        <v/>
      </c>
      <c r="AM20" s="324" t="str">
        <f>IF('Rooster '!BV46&gt;0,"",AM$3)</f>
        <v/>
      </c>
      <c r="AN20" s="316" t="str">
        <f>IF('Rooster '!BX46&gt;0,"",AN$3)</f>
        <v/>
      </c>
      <c r="AO20" s="324" t="str">
        <f>IF('Rooster '!BZ46&gt;0,"",AO$3)</f>
        <v/>
      </c>
      <c r="AP20" s="322"/>
      <c r="AQ20" s="320">
        <f>'Actuele Stand'!$D$50-COUNTBLANK(D20:AO20)</f>
        <v>1</v>
      </c>
      <c r="AR20" s="316" t="str">
        <f t="shared" si="1"/>
        <v>joop</v>
      </c>
    </row>
    <row r="21" spans="1:44" s="314" customFormat="1">
      <c r="A21" s="317" t="s">
        <v>83</v>
      </c>
      <c r="B21" s="320">
        <f>'Actuele Stand'!$D$50-COUNTBLANK(D21:AO21)</f>
        <v>1</v>
      </c>
      <c r="C21" s="322"/>
      <c r="D21" s="325" t="str">
        <f>IF('Rooster '!D48&gt;0,"",D$3)</f>
        <v/>
      </c>
      <c r="E21" s="317" t="str">
        <f>IF('Rooster '!F48&gt;0,"",E$3)</f>
        <v/>
      </c>
      <c r="F21" s="325" t="str">
        <f>IF('Rooster '!H48&gt;0,"",F$3)</f>
        <v/>
      </c>
      <c r="G21" s="317" t="str">
        <f>IF('Rooster '!J48&gt;0,"",G$3)</f>
        <v/>
      </c>
      <c r="H21" s="325" t="str">
        <f>IF('Rooster '!L48&gt;0,"",H$3)</f>
        <v/>
      </c>
      <c r="I21" s="317" t="str">
        <f>IF('Rooster '!N48&gt;0,"",I$3)</f>
        <v/>
      </c>
      <c r="J21" s="325" t="str">
        <f>IF('Rooster '!P48&gt;0,"",J$3)</f>
        <v/>
      </c>
      <c r="K21" s="317" t="str">
        <f>IF('Rooster '!R48&gt;0,"",K$3)</f>
        <v/>
      </c>
      <c r="L21" s="325" t="str">
        <f>IF('Rooster '!T48&gt;0,"",L$3)</f>
        <v/>
      </c>
      <c r="M21" s="317" t="str">
        <f>IF('Rooster '!V48&gt;0,"",M$3)</f>
        <v/>
      </c>
      <c r="N21" s="325" t="str">
        <f>IF('Rooster '!X48&gt;0,"",N$3)</f>
        <v/>
      </c>
      <c r="O21" s="317" t="str">
        <f>IF('Rooster '!Z48&gt;0,"",O$3)</f>
        <v/>
      </c>
      <c r="P21" s="325" t="str">
        <f>IF('Rooster '!AB48&gt;0,"",P$3)</f>
        <v/>
      </c>
      <c r="Q21" s="317" t="str">
        <f>IF('Rooster '!AD48&gt;0,"",Q$3)</f>
        <v/>
      </c>
      <c r="R21" s="325" t="str">
        <f>IF('Rooster '!AF48&gt;0,"",R$3)</f>
        <v/>
      </c>
      <c r="S21" s="322"/>
      <c r="T21" s="325" t="str">
        <f>IF('Rooster '!AJ48&gt;0,"",T$3)</f>
        <v/>
      </c>
      <c r="U21" s="317" t="str">
        <f>IF('Rooster '!AL48&gt;0,"",U$3)</f>
        <v/>
      </c>
      <c r="V21" s="325" t="str">
        <f>IF('Rooster '!AN48&gt;0,"",V$3)</f>
        <v/>
      </c>
      <c r="W21" s="317" t="str">
        <f>IF('Rooster '!AP48&gt;0,"",W$3)</f>
        <v/>
      </c>
      <c r="X21" s="325" t="str">
        <f>IF('Rooster '!AR48&gt;0,"",X$3)</f>
        <v/>
      </c>
      <c r="Y21" s="317" t="str">
        <f>IF('Rooster '!AT48&gt;0,"",Y$3)</f>
        <v/>
      </c>
      <c r="Z21" s="325" t="str">
        <f>IF('Rooster '!AV48&gt;0,"",Z$3)</f>
        <v/>
      </c>
      <c r="AA21" s="317" t="str">
        <f>IF('Rooster '!AX48&gt;0,"",AA$3)</f>
        <v/>
      </c>
      <c r="AB21" s="325" t="str">
        <f>IF('Rooster '!AZ48&gt;0,"",AB$3)</f>
        <v/>
      </c>
      <c r="AC21" s="317" t="str">
        <f>IF('Rooster '!BB48&gt;0,"",AC$3)</f>
        <v/>
      </c>
      <c r="AD21" s="325" t="str">
        <f>IF('Rooster '!BD48&gt;0,"",AD$3)</f>
        <v/>
      </c>
      <c r="AE21" s="317" t="str">
        <f>IF('Rooster '!BF48&gt;0,"",AE$3)</f>
        <v>peet m</v>
      </c>
      <c r="AF21" s="325" t="str">
        <f>IF('Rooster '!BH48&gt;0,"",AF$3)</f>
        <v/>
      </c>
      <c r="AG21" s="317" t="str">
        <f>IF('Rooster '!BJ48&gt;0,"",AG$3)</f>
        <v/>
      </c>
      <c r="AH21" s="325" t="str">
        <f>IF('Rooster '!BL48&gt;0,"",AH$3)</f>
        <v/>
      </c>
      <c r="AI21" s="317" t="str">
        <f>IF('Rooster '!BN48&gt;0,"",AI$3)</f>
        <v/>
      </c>
      <c r="AJ21" s="325" t="str">
        <f>IF('Rooster '!BP48&gt;0,"",AJ$3)</f>
        <v/>
      </c>
      <c r="AK21" s="317" t="str">
        <f>IF('Rooster '!BR48&gt;0,"",AK$3)</f>
        <v/>
      </c>
      <c r="AL21" s="325" t="str">
        <f>IF('Rooster '!BT48&gt;0,"",AL$3)</f>
        <v/>
      </c>
      <c r="AM21" s="317" t="str">
        <f>IF('Rooster '!BV48&gt;0,"",AM$3)</f>
        <v/>
      </c>
      <c r="AN21" s="325" t="str">
        <f>IF('Rooster '!BX48&gt;0,"",AN$3)</f>
        <v/>
      </c>
      <c r="AO21" s="317" t="str">
        <f>IF('Rooster '!BZ48&gt;0,"",AO$3)</f>
        <v/>
      </c>
      <c r="AP21" s="322"/>
      <c r="AQ21" s="320">
        <f>'Actuele Stand'!$D$50-COUNTBLANK(D21:AO21)</f>
        <v>1</v>
      </c>
      <c r="AR21" s="317" t="str">
        <f t="shared" si="1"/>
        <v>jos</v>
      </c>
    </row>
    <row r="22" spans="1:44" s="314" customFormat="1">
      <c r="A22" s="316" t="s">
        <v>159</v>
      </c>
      <c r="B22" s="320">
        <f>'Actuele Stand'!$D$50-COUNTBLANK(D22:AO22)</f>
        <v>1</v>
      </c>
      <c r="C22" s="322"/>
      <c r="D22" s="316" t="str">
        <f>IF('Rooster '!D50&gt;0,"",D$3)</f>
        <v/>
      </c>
      <c r="E22" s="324" t="str">
        <f>IF('Rooster '!F50&gt;0,"",E$3)</f>
        <v/>
      </c>
      <c r="F22" s="316" t="str">
        <f>IF('Rooster '!H50&gt;0,"",F$3)</f>
        <v/>
      </c>
      <c r="G22" s="324" t="str">
        <f>IF('Rooster '!J50&gt;0,"",G$3)</f>
        <v/>
      </c>
      <c r="H22" s="316" t="str">
        <f>IF('Rooster '!L50&gt;0,"",H$3)</f>
        <v/>
      </c>
      <c r="I22" s="324" t="str">
        <f>IF('Rooster '!N50&gt;0,"",I$3)</f>
        <v/>
      </c>
      <c r="J22" s="316" t="str">
        <f>IF('Rooster '!P50&gt;0,"",J$3)</f>
        <v/>
      </c>
      <c r="K22" s="324" t="str">
        <f>IF('Rooster '!R50&gt;0,"",K$3)</f>
        <v/>
      </c>
      <c r="L22" s="316" t="str">
        <f>IF('Rooster '!T50&gt;0,"",L$3)</f>
        <v/>
      </c>
      <c r="M22" s="324" t="str">
        <f>IF('Rooster '!V50&gt;0,"",M$3)</f>
        <v/>
      </c>
      <c r="N22" s="316" t="str">
        <f>IF('Rooster '!X50&gt;0,"",N$3)</f>
        <v/>
      </c>
      <c r="O22" s="324" t="str">
        <f>IF('Rooster '!Z50&gt;0,"",O$3)</f>
        <v/>
      </c>
      <c r="P22" s="316" t="str">
        <f>IF('Rooster '!AB50&gt;0,"",P$3)</f>
        <v/>
      </c>
      <c r="Q22" s="324" t="str">
        <f>IF('Rooster '!AD50&gt;0,"",Q$3)</f>
        <v/>
      </c>
      <c r="R22" s="316" t="str">
        <f>IF('Rooster '!AF50&gt;0,"",R$3)</f>
        <v/>
      </c>
      <c r="S22" s="324" t="str">
        <f>IF('Rooster '!AH50&gt;0,"",S$3)</f>
        <v/>
      </c>
      <c r="T22" s="322"/>
      <c r="U22" s="324" t="str">
        <f>IF('Rooster '!AL50&gt;0,"",U$3)</f>
        <v/>
      </c>
      <c r="V22" s="316" t="str">
        <f>IF('Rooster '!AN50&gt;0,"",V$3)</f>
        <v/>
      </c>
      <c r="W22" s="324" t="str">
        <f>IF('Rooster '!AP50&gt;0,"",W$3)</f>
        <v/>
      </c>
      <c r="X22" s="316" t="str">
        <f>IF('Rooster '!AR50&gt;0,"",X$3)</f>
        <v/>
      </c>
      <c r="Y22" s="324" t="str">
        <f>IF('Rooster '!AT50&gt;0,"",Y$3)</f>
        <v/>
      </c>
      <c r="Z22" s="316" t="str">
        <f>IF('Rooster '!AV50&gt;0,"",Z$3)</f>
        <v/>
      </c>
      <c r="AA22" s="324" t="str">
        <f>IF('Rooster '!AX50&gt;0,"",AA$3)</f>
        <v/>
      </c>
      <c r="AB22" s="316" t="str">
        <f>IF('Rooster '!AZ50&gt;0,"",AB$3)</f>
        <v/>
      </c>
      <c r="AC22" s="324" t="str">
        <f>IF('Rooster '!BB50&gt;0,"",AC$3)</f>
        <v/>
      </c>
      <c r="AD22" s="316" t="str">
        <f>IF('Rooster '!BD50&gt;0,"",AD$3)</f>
        <v/>
      </c>
      <c r="AE22" s="324" t="str">
        <f>IF('Rooster '!BF50&gt;0,"",AE$3)</f>
        <v>peet m</v>
      </c>
      <c r="AF22" s="316" t="str">
        <f>IF('Rooster '!BH50&gt;0,"",AF$3)</f>
        <v/>
      </c>
      <c r="AG22" s="324" t="str">
        <f>IF('Rooster '!BJ50&gt;0,"",AG$3)</f>
        <v/>
      </c>
      <c r="AH22" s="316" t="str">
        <f>IF('Rooster '!BL50&gt;0,"",AH$3)</f>
        <v/>
      </c>
      <c r="AI22" s="324" t="str">
        <f>IF('Rooster '!BN50&gt;0,"",AI$3)</f>
        <v/>
      </c>
      <c r="AJ22" s="316" t="str">
        <f>IF('Rooster '!BP50&gt;0,"",AJ$3)</f>
        <v/>
      </c>
      <c r="AK22" s="324" t="str">
        <f>IF('Rooster '!BR50&gt;0,"",AK$3)</f>
        <v/>
      </c>
      <c r="AL22" s="316" t="str">
        <f>IF('Rooster '!BT50&gt;0,"",AL$3)</f>
        <v/>
      </c>
      <c r="AM22" s="324" t="str">
        <f>IF('Rooster '!BV50&gt;0,"",AM$3)</f>
        <v/>
      </c>
      <c r="AN22" s="316" t="str">
        <f>IF('Rooster '!BX50&gt;0,"",AN$3)</f>
        <v/>
      </c>
      <c r="AO22" s="324" t="str">
        <f>IF('Rooster '!BZ50&gt;0,"",AO$3)</f>
        <v/>
      </c>
      <c r="AP22" s="322"/>
      <c r="AQ22" s="320">
        <f>'Actuele Stand'!$D$50-COUNTBLANK(D22:AO22)</f>
        <v>1</v>
      </c>
      <c r="AR22" s="316" t="str">
        <f t="shared" si="1"/>
        <v>mars bo</v>
      </c>
    </row>
    <row r="23" spans="1:44" s="314" customFormat="1">
      <c r="A23" s="317" t="s">
        <v>160</v>
      </c>
      <c r="B23" s="320">
        <f>'Actuele Stand'!$D$50-COUNTBLANK(D23:AO23)</f>
        <v>1</v>
      </c>
      <c r="C23" s="322"/>
      <c r="D23" s="325" t="str">
        <f>IF('Rooster '!D52&gt;0,"",D$3)</f>
        <v/>
      </c>
      <c r="E23" s="317" t="str">
        <f>IF('Rooster '!F52&gt;0,"",E$3)</f>
        <v/>
      </c>
      <c r="F23" s="325" t="str">
        <f>IF('Rooster '!H52&gt;0,"",F$3)</f>
        <v/>
      </c>
      <c r="G23" s="317" t="str">
        <f>IF('Rooster '!J52&gt;0,"",G$3)</f>
        <v/>
      </c>
      <c r="H23" s="325" t="str">
        <f>IF('Rooster '!L52&gt;0,"",H$3)</f>
        <v/>
      </c>
      <c r="I23" s="317" t="str">
        <f>IF('Rooster '!N52&gt;0,"",I$3)</f>
        <v/>
      </c>
      <c r="J23" s="325" t="str">
        <f>IF('Rooster '!P52&gt;0,"",J$3)</f>
        <v/>
      </c>
      <c r="K23" s="317" t="str">
        <f>IF('Rooster '!R52&gt;0,"",K$3)</f>
        <v/>
      </c>
      <c r="L23" s="325" t="str">
        <f>IF('Rooster '!T52&gt;0,"",L$3)</f>
        <v/>
      </c>
      <c r="M23" s="317" t="str">
        <f>IF('Rooster '!V52&gt;0,"",M$3)</f>
        <v/>
      </c>
      <c r="N23" s="325" t="str">
        <f>IF('Rooster '!X52&gt;0,"",N$3)</f>
        <v/>
      </c>
      <c r="O23" s="317" t="str">
        <f>IF('Rooster '!Z52&gt;0,"",O$3)</f>
        <v/>
      </c>
      <c r="P23" s="325" t="str">
        <f>IF('Rooster '!AB52&gt;0,"",P$3)</f>
        <v/>
      </c>
      <c r="Q23" s="317" t="str">
        <f>IF('Rooster '!AD52&gt;0,"",Q$3)</f>
        <v/>
      </c>
      <c r="R23" s="325" t="str">
        <f>IF('Rooster '!AF52&gt;0,"",R$3)</f>
        <v/>
      </c>
      <c r="S23" s="317" t="str">
        <f>IF('Rooster '!AH52&gt;0,"",S$3)</f>
        <v/>
      </c>
      <c r="T23" s="325" t="str">
        <f>IF('Rooster '!AJ52&gt;0,"",T$3)</f>
        <v/>
      </c>
      <c r="U23" s="322"/>
      <c r="V23" s="325" t="str">
        <f>IF('Rooster '!AN52&gt;0,"",V$3)</f>
        <v/>
      </c>
      <c r="W23" s="317" t="str">
        <f>IF('Rooster '!AP52&gt;0,"",W$3)</f>
        <v/>
      </c>
      <c r="X23" s="325" t="str">
        <f>IF('Rooster '!AR52&gt;0,"",X$3)</f>
        <v/>
      </c>
      <c r="Y23" s="317" t="str">
        <f>IF('Rooster '!AT52&gt;0,"",Y$3)</f>
        <v/>
      </c>
      <c r="Z23" s="325" t="str">
        <f>IF('Rooster '!AV52&gt;0,"",Z$3)</f>
        <v/>
      </c>
      <c r="AA23" s="317" t="str">
        <f>IF('Rooster '!AX52&gt;0,"",AA$3)</f>
        <v/>
      </c>
      <c r="AB23" s="325" t="str">
        <f>IF('Rooster '!AZ52&gt;0,"",AB$3)</f>
        <v/>
      </c>
      <c r="AC23" s="317" t="str">
        <f>IF('Rooster '!BB52&gt;0,"",AC$3)</f>
        <v/>
      </c>
      <c r="AD23" s="325" t="str">
        <f>IF('Rooster '!BD52&gt;0,"",AD$3)</f>
        <v/>
      </c>
      <c r="AE23" s="317" t="str">
        <f>IF('Rooster '!BF52&gt;0,"",AE$3)</f>
        <v>peet m</v>
      </c>
      <c r="AF23" s="325" t="str">
        <f>IF('Rooster '!BH52&gt;0,"",AF$3)</f>
        <v/>
      </c>
      <c r="AG23" s="317" t="str">
        <f>IF('Rooster '!BJ52&gt;0,"",AG$3)</f>
        <v/>
      </c>
      <c r="AH23" s="325" t="str">
        <f>IF('Rooster '!BL52&gt;0,"",AH$3)</f>
        <v/>
      </c>
      <c r="AI23" s="317" t="str">
        <f>IF('Rooster '!BN52&gt;0,"",AI$3)</f>
        <v/>
      </c>
      <c r="AJ23" s="325" t="str">
        <f>IF('Rooster '!BP52&gt;0,"",AJ$3)</f>
        <v/>
      </c>
      <c r="AK23" s="317" t="str">
        <f>IF('Rooster '!BR52&gt;0,"",AK$3)</f>
        <v/>
      </c>
      <c r="AL23" s="325" t="str">
        <f>IF('Rooster '!BT52&gt;0,"",AL$3)</f>
        <v/>
      </c>
      <c r="AM23" s="317" t="str">
        <f>IF('Rooster '!BV52&gt;0,"",AM$3)</f>
        <v/>
      </c>
      <c r="AN23" s="325" t="str">
        <f>IF('Rooster '!BX52&gt;0,"",AN$3)</f>
        <v/>
      </c>
      <c r="AO23" s="317" t="str">
        <f>IF('Rooster '!BZ52&gt;0,"",AO$3)</f>
        <v/>
      </c>
      <c r="AP23" s="322"/>
      <c r="AQ23" s="320">
        <f>'Actuele Stand'!$D$50-COUNTBLANK(D23:AO23)</f>
        <v>1</v>
      </c>
      <c r="AR23" s="317" t="str">
        <f t="shared" si="1"/>
        <v>mars bu</v>
      </c>
    </row>
    <row r="24" spans="1:44" s="314" customFormat="1">
      <c r="A24" s="316" t="s">
        <v>161</v>
      </c>
      <c r="B24" s="320">
        <f>'Actuele Stand'!$D$50-COUNTBLANK(D24:AO24)</f>
        <v>1</v>
      </c>
      <c r="C24" s="322"/>
      <c r="D24" s="316" t="str">
        <f>IF('Rooster '!D54&gt;0,"",D$3)</f>
        <v/>
      </c>
      <c r="E24" s="324" t="str">
        <f>IF('Rooster '!F54&gt;0,"",E$3)</f>
        <v/>
      </c>
      <c r="F24" s="316" t="str">
        <f>IF('Rooster '!H54&gt;0,"",F$3)</f>
        <v/>
      </c>
      <c r="G24" s="324" t="str">
        <f>IF('Rooster '!J54&gt;0,"",G$3)</f>
        <v/>
      </c>
      <c r="H24" s="316" t="str">
        <f>IF('Rooster '!L54&gt;0,"",H$3)</f>
        <v/>
      </c>
      <c r="I24" s="324" t="str">
        <f>IF('Rooster '!N54&gt;0,"",I$3)</f>
        <v/>
      </c>
      <c r="J24" s="316" t="str">
        <f>IF('Rooster '!P54&gt;0,"",J$3)</f>
        <v/>
      </c>
      <c r="K24" s="324" t="str">
        <f>IF('Rooster '!R54&gt;0,"",K$3)</f>
        <v/>
      </c>
      <c r="L24" s="316" t="str">
        <f>IF('Rooster '!T54&gt;0,"",L$3)</f>
        <v/>
      </c>
      <c r="M24" s="324" t="str">
        <f>IF('Rooster '!V54&gt;0,"",M$3)</f>
        <v/>
      </c>
      <c r="N24" s="316" t="str">
        <f>IF('Rooster '!X54&gt;0,"",N$3)</f>
        <v/>
      </c>
      <c r="O24" s="324" t="str">
        <f>IF('Rooster '!Z54&gt;0,"",O$3)</f>
        <v/>
      </c>
      <c r="P24" s="316" t="str">
        <f>IF('Rooster '!AB54&gt;0,"",P$3)</f>
        <v/>
      </c>
      <c r="Q24" s="324" t="str">
        <f>IF('Rooster '!AD54&gt;0,"",Q$3)</f>
        <v/>
      </c>
      <c r="R24" s="316" t="str">
        <f>IF('Rooster '!AF54&gt;0,"",R$3)</f>
        <v/>
      </c>
      <c r="S24" s="324" t="str">
        <f>IF('Rooster '!AH54&gt;0,"",S$3)</f>
        <v/>
      </c>
      <c r="T24" s="316" t="str">
        <f>IF('Rooster '!AJ54&gt;0,"",T$3)</f>
        <v/>
      </c>
      <c r="U24" s="324" t="str">
        <f>IF('Rooster '!AL54&gt;0,"",U$3)</f>
        <v/>
      </c>
      <c r="V24" s="322"/>
      <c r="W24" s="324" t="str">
        <f>IF('Rooster '!AP54&gt;0,"",W$3)</f>
        <v/>
      </c>
      <c r="X24" s="316" t="str">
        <f>IF('Rooster '!AR54&gt;0,"",X$3)</f>
        <v/>
      </c>
      <c r="Y24" s="324" t="str">
        <f>IF('Rooster '!AT54&gt;0,"",Y$3)</f>
        <v/>
      </c>
      <c r="Z24" s="316" t="str">
        <f>IF('Rooster '!AV54&gt;0,"",Z$3)</f>
        <v/>
      </c>
      <c r="AA24" s="324" t="str">
        <f>IF('Rooster '!AX54&gt;0,"",AA$3)</f>
        <v/>
      </c>
      <c r="AB24" s="316" t="str">
        <f>IF('Rooster '!AZ54&gt;0,"",AB$3)</f>
        <v/>
      </c>
      <c r="AC24" s="324" t="str">
        <f>IF('Rooster '!BB54&gt;0,"",AC$3)</f>
        <v/>
      </c>
      <c r="AD24" s="316" t="str">
        <f>IF('Rooster '!BD54&gt;0,"",AD$3)</f>
        <v/>
      </c>
      <c r="AE24" s="324" t="str">
        <f>IF('Rooster '!BF54&gt;0,"",AE$3)</f>
        <v>peet m</v>
      </c>
      <c r="AF24" s="316" t="str">
        <f>IF('Rooster '!BH54&gt;0,"",AF$3)</f>
        <v/>
      </c>
      <c r="AG24" s="324" t="str">
        <f>IF('Rooster '!BJ54&gt;0,"",AG$3)</f>
        <v/>
      </c>
      <c r="AH24" s="316" t="str">
        <f>IF('Rooster '!BL54&gt;0,"",AH$3)</f>
        <v/>
      </c>
      <c r="AI24" s="324" t="str">
        <f>IF('Rooster '!BN54&gt;0,"",AI$3)</f>
        <v/>
      </c>
      <c r="AJ24" s="316" t="str">
        <f>IF('Rooster '!BP54&gt;0,"",AJ$3)</f>
        <v/>
      </c>
      <c r="AK24" s="324" t="str">
        <f>IF('Rooster '!BR54&gt;0,"",AK$3)</f>
        <v/>
      </c>
      <c r="AL24" s="316" t="str">
        <f>IF('Rooster '!BT54&gt;0,"",AL$3)</f>
        <v/>
      </c>
      <c r="AM24" s="324" t="str">
        <f>IF('Rooster '!BV54&gt;0,"",AM$3)</f>
        <v/>
      </c>
      <c r="AN24" s="316" t="str">
        <f>IF('Rooster '!BX54&gt;0,"",AN$3)</f>
        <v/>
      </c>
      <c r="AO24" s="324" t="str">
        <f>IF('Rooster '!BZ54&gt;0,"",AO$3)</f>
        <v/>
      </c>
      <c r="AP24" s="322"/>
      <c r="AQ24" s="320">
        <f>'Actuele Stand'!$D$50-COUNTBLANK(D24:AO24)</f>
        <v>1</v>
      </c>
      <c r="AR24" s="316" t="str">
        <f t="shared" si="1"/>
        <v>mars ma</v>
      </c>
    </row>
    <row r="25" spans="1:44" s="314" customFormat="1">
      <c r="A25" s="317" t="s">
        <v>162</v>
      </c>
      <c r="B25" s="320">
        <f>'Actuele Stand'!$D$50-COUNTBLANK(D25:AO25)</f>
        <v>1</v>
      </c>
      <c r="C25" s="322"/>
      <c r="D25" s="325" t="str">
        <f>IF('Rooster '!D56&gt;0,"",D$3)</f>
        <v/>
      </c>
      <c r="E25" s="317" t="str">
        <f>IF('Rooster '!F56&gt;0,"",E$3)</f>
        <v/>
      </c>
      <c r="F25" s="325" t="str">
        <f>IF('Rooster '!H56&gt;0,"",F$3)</f>
        <v/>
      </c>
      <c r="G25" s="317" t="str">
        <f>IF('Rooster '!J56&gt;0,"",G$3)</f>
        <v/>
      </c>
      <c r="H25" s="325" t="str">
        <f>IF('Rooster '!L56&gt;0,"",H$3)</f>
        <v/>
      </c>
      <c r="I25" s="317" t="str">
        <f>IF('Rooster '!N56&gt;0,"",I$3)</f>
        <v/>
      </c>
      <c r="J25" s="325" t="str">
        <f>IF('Rooster '!P56&gt;0,"",J$3)</f>
        <v/>
      </c>
      <c r="K25" s="317" t="str">
        <f>IF('Rooster '!R56&gt;0,"",K$3)</f>
        <v/>
      </c>
      <c r="L25" s="325" t="str">
        <f>IF('Rooster '!T56&gt;0,"",L$3)</f>
        <v/>
      </c>
      <c r="M25" s="317" t="str">
        <f>IF('Rooster '!V56&gt;0,"",M$3)</f>
        <v/>
      </c>
      <c r="N25" s="325" t="str">
        <f>IF('Rooster '!X56&gt;0,"",N$3)</f>
        <v/>
      </c>
      <c r="O25" s="317" t="str">
        <f>IF('Rooster '!Z56&gt;0,"",O$3)</f>
        <v/>
      </c>
      <c r="P25" s="325" t="str">
        <f>IF('Rooster '!AB56&gt;0,"",P$3)</f>
        <v/>
      </c>
      <c r="Q25" s="317" t="str">
        <f>IF('Rooster '!AD56&gt;0,"",Q$3)</f>
        <v/>
      </c>
      <c r="R25" s="325" t="str">
        <f>IF('Rooster '!AF56&gt;0,"",R$3)</f>
        <v/>
      </c>
      <c r="S25" s="317" t="str">
        <f>IF('Rooster '!AH56&gt;0,"",S$3)</f>
        <v/>
      </c>
      <c r="T25" s="325" t="str">
        <f>IF('Rooster '!AJ56&gt;0,"",T$3)</f>
        <v/>
      </c>
      <c r="U25" s="317" t="str">
        <f>IF('Rooster '!AL56&gt;0,"",U$3)</f>
        <v/>
      </c>
      <c r="V25" s="325" t="str">
        <f>IF('Rooster '!AN56&gt;0,"",V$3)</f>
        <v/>
      </c>
      <c r="W25" s="322"/>
      <c r="X25" s="325" t="str">
        <f>IF('Rooster '!AR56&gt;0,"",X$3)</f>
        <v/>
      </c>
      <c r="Y25" s="317" t="str">
        <f>IF('Rooster '!AT56&gt;0,"",Y$3)</f>
        <v/>
      </c>
      <c r="Z25" s="325" t="str">
        <f>IF('Rooster '!AV56&gt;0,"",Z$3)</f>
        <v/>
      </c>
      <c r="AA25" s="317" t="str">
        <f>IF('Rooster '!AX56&gt;0,"",AA$3)</f>
        <v/>
      </c>
      <c r="AB25" s="325" t="str">
        <f>IF('Rooster '!AZ56&gt;0,"",AB$3)</f>
        <v/>
      </c>
      <c r="AC25" s="317" t="str">
        <f>IF('Rooster '!BB56&gt;0,"",AC$3)</f>
        <v/>
      </c>
      <c r="AD25" s="325" t="str">
        <f>IF('Rooster '!BD56&gt;0,"",AD$3)</f>
        <v/>
      </c>
      <c r="AE25" s="317" t="str">
        <f>IF('Rooster '!BF56&gt;0,"",AE$3)</f>
        <v>peet m</v>
      </c>
      <c r="AF25" s="325" t="str">
        <f>IF('Rooster '!BH56&gt;0,"",AF$3)</f>
        <v/>
      </c>
      <c r="AG25" s="317" t="str">
        <f>IF('Rooster '!BJ56&gt;0,"",AG$3)</f>
        <v/>
      </c>
      <c r="AH25" s="325" t="str">
        <f>IF('Rooster '!BL56&gt;0,"",AH$3)</f>
        <v/>
      </c>
      <c r="AI25" s="317" t="str">
        <f>IF('Rooster '!BN56&gt;0,"",AI$3)</f>
        <v/>
      </c>
      <c r="AJ25" s="325" t="str">
        <f>IF('Rooster '!BP56&gt;0,"",AJ$3)</f>
        <v/>
      </c>
      <c r="AK25" s="317" t="str">
        <f>IF('Rooster '!BR56&gt;0,"",AK$3)</f>
        <v/>
      </c>
      <c r="AL25" s="325" t="str">
        <f>IF('Rooster '!BT56&gt;0,"",AL$3)</f>
        <v/>
      </c>
      <c r="AM25" s="317" t="str">
        <f>IF('Rooster '!BV56&gt;0,"",AM$3)</f>
        <v/>
      </c>
      <c r="AN25" s="325" t="str">
        <f>IF('Rooster '!BX56&gt;0,"",AN$3)</f>
        <v/>
      </c>
      <c r="AO25" s="317" t="str">
        <f>IF('Rooster '!BZ56&gt;0,"",AO$3)</f>
        <v/>
      </c>
      <c r="AP25" s="322"/>
      <c r="AQ25" s="320">
        <f>'Actuele Stand'!$D$50-COUNTBLANK(D25:AO25)</f>
        <v>1</v>
      </c>
      <c r="AR25" s="317" t="str">
        <f t="shared" si="1"/>
        <v>mars os</v>
      </c>
    </row>
    <row r="26" spans="1:44" s="314" customFormat="1">
      <c r="A26" s="316" t="s">
        <v>130</v>
      </c>
      <c r="B26" s="320">
        <f>'Actuele Stand'!$D$50-COUNTBLANK(D26:AO26)</f>
        <v>1</v>
      </c>
      <c r="C26" s="322"/>
      <c r="D26" s="316" t="str">
        <f>IF('Rooster '!D58&gt;0,"",D$3)</f>
        <v/>
      </c>
      <c r="E26" s="324" t="str">
        <f>IF('Rooster '!F58&gt;0,"",E$3)</f>
        <v/>
      </c>
      <c r="F26" s="316" t="str">
        <f>IF('Rooster '!H58&gt;0,"",F$3)</f>
        <v/>
      </c>
      <c r="G26" s="324" t="str">
        <f>IF('Rooster '!J58&gt;0,"",G$3)</f>
        <v/>
      </c>
      <c r="H26" s="316" t="str">
        <f>IF('Rooster '!L58&gt;0,"",H$3)</f>
        <v/>
      </c>
      <c r="I26" s="324" t="str">
        <f>IF('Rooster '!N58&gt;0,"",I$3)</f>
        <v/>
      </c>
      <c r="J26" s="316" t="str">
        <f>IF('Rooster '!P58&gt;0,"",J$3)</f>
        <v/>
      </c>
      <c r="K26" s="324" t="str">
        <f>IF('Rooster '!R58&gt;0,"",K$3)</f>
        <v/>
      </c>
      <c r="L26" s="316" t="str">
        <f>IF('Rooster '!T58&gt;0,"",L$3)</f>
        <v/>
      </c>
      <c r="M26" s="324" t="str">
        <f>IF('Rooster '!V58&gt;0,"",M$3)</f>
        <v/>
      </c>
      <c r="N26" s="316" t="str">
        <f>IF('Rooster '!X58&gt;0,"",N$3)</f>
        <v/>
      </c>
      <c r="O26" s="324" t="str">
        <f>IF('Rooster '!Z58&gt;0,"",O$3)</f>
        <v/>
      </c>
      <c r="P26" s="316" t="str">
        <f>IF('Rooster '!AB58&gt;0,"",P$3)</f>
        <v/>
      </c>
      <c r="Q26" s="324" t="str">
        <f>IF('Rooster '!AD58&gt;0,"",Q$3)</f>
        <v/>
      </c>
      <c r="R26" s="316" t="str">
        <f>IF('Rooster '!AF58&gt;0,"",R$3)</f>
        <v/>
      </c>
      <c r="S26" s="324" t="str">
        <f>IF('Rooster '!AH58&gt;0,"",S$3)</f>
        <v/>
      </c>
      <c r="T26" s="316" t="str">
        <f>IF('Rooster '!AJ58&gt;0,"",T$3)</f>
        <v/>
      </c>
      <c r="U26" s="324" t="str">
        <f>IF('Rooster '!AL58&gt;0,"",U$3)</f>
        <v/>
      </c>
      <c r="V26" s="316" t="str">
        <f>IF('Rooster '!AN58&gt;0,"",V$3)</f>
        <v/>
      </c>
      <c r="W26" s="324" t="str">
        <f>IF('Rooster '!AP58&gt;0,"",W$3)</f>
        <v/>
      </c>
      <c r="X26" s="322"/>
      <c r="Y26" s="324" t="str">
        <f>IF('Rooster '!AT58&gt;0,"",Y$3)</f>
        <v/>
      </c>
      <c r="Z26" s="316" t="str">
        <f>IF('Rooster '!AV58&gt;0,"",Z$3)</f>
        <v/>
      </c>
      <c r="AA26" s="324" t="str">
        <f>IF('Rooster '!AX58&gt;0,"",AA$3)</f>
        <v/>
      </c>
      <c r="AB26" s="316" t="str">
        <f>IF('Rooster '!AZ58&gt;0,"",AB$3)</f>
        <v/>
      </c>
      <c r="AC26" s="324" t="str">
        <f>IF('Rooster '!BB58&gt;0,"",AC$3)</f>
        <v/>
      </c>
      <c r="AD26" s="316" t="str">
        <f>IF('Rooster '!BD58&gt;0,"",AD$3)</f>
        <v/>
      </c>
      <c r="AE26" s="324" t="str">
        <f>IF('Rooster '!BF58&gt;0,"",AE$3)</f>
        <v>peet m</v>
      </c>
      <c r="AF26" s="316" t="str">
        <f>IF('Rooster '!BH58&gt;0,"",AF$3)</f>
        <v/>
      </c>
      <c r="AG26" s="324" t="str">
        <f>IF('Rooster '!BJ58&gt;0,"",AG$3)</f>
        <v/>
      </c>
      <c r="AH26" s="316" t="str">
        <f>IF('Rooster '!BL58&gt;0,"",AH$3)</f>
        <v/>
      </c>
      <c r="AI26" s="324" t="str">
        <f>IF('Rooster '!BN58&gt;0,"",AI$3)</f>
        <v/>
      </c>
      <c r="AJ26" s="316" t="str">
        <f>IF('Rooster '!BP58&gt;0,"",AJ$3)</f>
        <v/>
      </c>
      <c r="AK26" s="324" t="str">
        <f>IF('Rooster '!BR58&gt;0,"",AK$3)</f>
        <v/>
      </c>
      <c r="AL26" s="316" t="str">
        <f>IF('Rooster '!BT58&gt;0,"",AL$3)</f>
        <v/>
      </c>
      <c r="AM26" s="324" t="str">
        <f>IF('Rooster '!BV58&gt;0,"",AM$3)</f>
        <v/>
      </c>
      <c r="AN26" s="316" t="str">
        <f>IF('Rooster '!BX58&gt;0,"",AN$3)</f>
        <v/>
      </c>
      <c r="AO26" s="324" t="str">
        <f>IF('Rooster '!BZ58&gt;0,"",AO$3)</f>
        <v/>
      </c>
      <c r="AP26" s="322"/>
      <c r="AQ26" s="320">
        <f>'Actuele Stand'!$D$50-COUNTBLANK(D26:AO26)</f>
        <v>1</v>
      </c>
      <c r="AR26" s="316" t="str">
        <f t="shared" si="1"/>
        <v>marco</v>
      </c>
    </row>
    <row r="27" spans="1:44" s="314" customFormat="1">
      <c r="A27" s="317" t="s">
        <v>135</v>
      </c>
      <c r="B27" s="320">
        <f>'Actuele Stand'!$D$50-COUNTBLANK(D27:AO27)</f>
        <v>1</v>
      </c>
      <c r="C27" s="322"/>
      <c r="D27" s="325" t="str">
        <f>IF('Rooster '!D60&gt;0,"",D$3)</f>
        <v/>
      </c>
      <c r="E27" s="317" t="str">
        <f>IF('Rooster '!F60&gt;0,"",E$3)</f>
        <v/>
      </c>
      <c r="F27" s="325" t="str">
        <f>IF('Rooster '!H60&gt;0,"",F$3)</f>
        <v/>
      </c>
      <c r="G27" s="317" t="str">
        <f>IF('Rooster '!J60&gt;0,"",G$3)</f>
        <v/>
      </c>
      <c r="H27" s="325" t="str">
        <f>IF('Rooster '!L60&gt;0,"",H$3)</f>
        <v/>
      </c>
      <c r="I27" s="317" t="str">
        <f>IF('Rooster '!N60&gt;0,"",I$3)</f>
        <v/>
      </c>
      <c r="J27" s="325" t="str">
        <f>IF('Rooster '!P60&gt;0,"",J$3)</f>
        <v/>
      </c>
      <c r="K27" s="317" t="str">
        <f>IF('Rooster '!R60&gt;0,"",K$3)</f>
        <v/>
      </c>
      <c r="L27" s="325" t="str">
        <f>IF('Rooster '!T60&gt;0,"",L$3)</f>
        <v/>
      </c>
      <c r="M27" s="317" t="str">
        <f>IF('Rooster '!V60&gt;0,"",M$3)</f>
        <v/>
      </c>
      <c r="N27" s="325" t="str">
        <f>IF('Rooster '!X60&gt;0,"",N$3)</f>
        <v/>
      </c>
      <c r="O27" s="317" t="str">
        <f>IF('Rooster '!Z60&gt;0,"",O$3)</f>
        <v/>
      </c>
      <c r="P27" s="325" t="str">
        <f>IF('Rooster '!AB60&gt;0,"",P$3)</f>
        <v/>
      </c>
      <c r="Q27" s="317" t="str">
        <f>IF('Rooster '!AD60&gt;0,"",Q$3)</f>
        <v/>
      </c>
      <c r="R27" s="325" t="str">
        <f>IF('Rooster '!AF60&gt;0,"",R$3)</f>
        <v/>
      </c>
      <c r="S27" s="317" t="str">
        <f>IF('Rooster '!AH60&gt;0,"",S$3)</f>
        <v/>
      </c>
      <c r="T27" s="325" t="str">
        <f>IF('Rooster '!AJ60&gt;0,"",T$3)</f>
        <v/>
      </c>
      <c r="U27" s="317" t="str">
        <f>IF('Rooster '!AL60&gt;0,"",U$3)</f>
        <v/>
      </c>
      <c r="V27" s="325" t="str">
        <f>IF('Rooster '!AN60&gt;0,"",V$3)</f>
        <v/>
      </c>
      <c r="W27" s="317" t="str">
        <f>IF('Rooster '!AP60&gt;0,"",W$3)</f>
        <v/>
      </c>
      <c r="X27" s="325" t="str">
        <f>IF('Rooster '!AR60&gt;0,"",X$3)</f>
        <v/>
      </c>
      <c r="Y27" s="322"/>
      <c r="Z27" s="325" t="str">
        <f>IF('Rooster '!AV60&gt;0,"",Z$3)</f>
        <v/>
      </c>
      <c r="AA27" s="317" t="str">
        <f>IF('Rooster '!AX60&gt;0,"",AA$3)</f>
        <v/>
      </c>
      <c r="AB27" s="325" t="str">
        <f>IF('Rooster '!AZ60&gt;0,"",AB$3)</f>
        <v/>
      </c>
      <c r="AC27" s="317" t="str">
        <f>IF('Rooster '!BB60&gt;0,"",AC$3)</f>
        <v/>
      </c>
      <c r="AD27" s="325" t="str">
        <f>IF('Rooster '!BD60&gt;0,"",AD$3)</f>
        <v/>
      </c>
      <c r="AE27" s="317" t="str">
        <f>IF('Rooster '!BF60&gt;0,"",AE$3)</f>
        <v>peet m</v>
      </c>
      <c r="AF27" s="325" t="str">
        <f>IF('Rooster '!BH60&gt;0,"",AF$3)</f>
        <v/>
      </c>
      <c r="AG27" s="317" t="str">
        <f>IF('Rooster '!BJ60&gt;0,"",AG$3)</f>
        <v/>
      </c>
      <c r="AH27" s="325" t="str">
        <f>IF('Rooster '!BL60&gt;0,"",AH$3)</f>
        <v/>
      </c>
      <c r="AI27" s="317" t="str">
        <f>IF('Rooster '!BN60&gt;0,"",AI$3)</f>
        <v/>
      </c>
      <c r="AJ27" s="325" t="str">
        <f>IF('Rooster '!BP60&gt;0,"",AJ$3)</f>
        <v/>
      </c>
      <c r="AK27" s="317" t="str">
        <f>IF('Rooster '!BR60&gt;0,"",AK$3)</f>
        <v/>
      </c>
      <c r="AL27" s="325" t="str">
        <f>IF('Rooster '!BT60&gt;0,"",AL$3)</f>
        <v/>
      </c>
      <c r="AM27" s="317" t="str">
        <f>IF('Rooster '!BV60&gt;0,"",AM$3)</f>
        <v/>
      </c>
      <c r="AN27" s="325" t="str">
        <f>IF('Rooster '!BX60&gt;0,"",AN$3)</f>
        <v/>
      </c>
      <c r="AO27" s="317" t="str">
        <f>IF('Rooster '!BZ60&gt;0,"",AO$3)</f>
        <v/>
      </c>
      <c r="AP27" s="322"/>
      <c r="AQ27" s="320">
        <f>'Actuele Stand'!$D$50-COUNTBLANK(D27:AO27)</f>
        <v>1</v>
      </c>
      <c r="AR27" s="317" t="str">
        <f t="shared" si="1"/>
        <v>micha</v>
      </c>
    </row>
    <row r="28" spans="1:44" s="314" customFormat="1">
      <c r="A28" s="316" t="s">
        <v>84</v>
      </c>
      <c r="B28" s="320">
        <f>'Actuele Stand'!$D$50-COUNTBLANK(D28:AO28)</f>
        <v>1</v>
      </c>
      <c r="C28" s="322"/>
      <c r="D28" s="316" t="str">
        <f>IF('Rooster '!D62&gt;0,"",D$3)</f>
        <v/>
      </c>
      <c r="E28" s="324" t="str">
        <f>IF('Rooster '!F62&gt;0,"",E$3)</f>
        <v/>
      </c>
      <c r="F28" s="316" t="str">
        <f>IF('Rooster '!H62&gt;0,"",F$3)</f>
        <v/>
      </c>
      <c r="G28" s="324" t="str">
        <f>IF('Rooster '!J62&gt;0,"",G$3)</f>
        <v/>
      </c>
      <c r="H28" s="316" t="str">
        <f>IF('Rooster '!L62&gt;0,"",H$3)</f>
        <v/>
      </c>
      <c r="I28" s="324" t="str">
        <f>IF('Rooster '!N62&gt;0,"",I$3)</f>
        <v/>
      </c>
      <c r="J28" s="316" t="str">
        <f>IF('Rooster '!P62&gt;0,"",J$3)</f>
        <v/>
      </c>
      <c r="K28" s="324" t="str">
        <f>IF('Rooster '!R62&gt;0,"",K$3)</f>
        <v/>
      </c>
      <c r="L28" s="316" t="str">
        <f>IF('Rooster '!T62&gt;0,"",L$3)</f>
        <v/>
      </c>
      <c r="M28" s="324" t="str">
        <f>IF('Rooster '!V62&gt;0,"",M$3)</f>
        <v/>
      </c>
      <c r="N28" s="316" t="str">
        <f>IF('Rooster '!X62&gt;0,"",N$3)</f>
        <v/>
      </c>
      <c r="O28" s="324" t="str">
        <f>IF('Rooster '!Z62&gt;0,"",O$3)</f>
        <v/>
      </c>
      <c r="P28" s="316" t="str">
        <f>IF('Rooster '!AB62&gt;0,"",P$3)</f>
        <v/>
      </c>
      <c r="Q28" s="324" t="str">
        <f>IF('Rooster '!AD62&gt;0,"",Q$3)</f>
        <v/>
      </c>
      <c r="R28" s="316" t="str">
        <f>IF('Rooster '!AF62&gt;0,"",R$3)</f>
        <v/>
      </c>
      <c r="S28" s="324" t="str">
        <f>IF('Rooster '!AH62&gt;0,"",S$3)</f>
        <v/>
      </c>
      <c r="T28" s="316" t="str">
        <f>IF('Rooster '!AJ62&gt;0,"",T$3)</f>
        <v/>
      </c>
      <c r="U28" s="324" t="str">
        <f>IF('Rooster '!AL62&gt;0,"",U$3)</f>
        <v/>
      </c>
      <c r="V28" s="316" t="str">
        <f>IF('Rooster '!AN62&gt;0,"",V$3)</f>
        <v/>
      </c>
      <c r="W28" s="324" t="str">
        <f>IF('Rooster '!AP62&gt;0,"",W$3)</f>
        <v/>
      </c>
      <c r="X28" s="316" t="str">
        <f>IF('Rooster '!AR62&gt;0,"",X$3)</f>
        <v/>
      </c>
      <c r="Y28" s="324" t="str">
        <f>IF('Rooster '!AT62&gt;0,"",Y$3)</f>
        <v/>
      </c>
      <c r="Z28" s="322"/>
      <c r="AA28" s="324" t="str">
        <f>IF('Rooster '!AX62&gt;0,"",AA$3)</f>
        <v/>
      </c>
      <c r="AB28" s="316" t="str">
        <f>IF('Rooster '!AZ62&gt;0,"",AB$3)</f>
        <v/>
      </c>
      <c r="AC28" s="324" t="str">
        <f>IF('Rooster '!BB62&gt;0,"",AC$3)</f>
        <v/>
      </c>
      <c r="AD28" s="316" t="str">
        <f>IF('Rooster '!BD62&gt;0,"",AD$3)</f>
        <v/>
      </c>
      <c r="AE28" s="324" t="str">
        <f>IF('Rooster '!BF62&gt;0,"",AE$3)</f>
        <v>peet m</v>
      </c>
      <c r="AF28" s="316" t="str">
        <f>IF('Rooster '!BH62&gt;0,"",AF$3)</f>
        <v/>
      </c>
      <c r="AG28" s="324" t="str">
        <f>IF('Rooster '!BJ62&gt;0,"",AG$3)</f>
        <v/>
      </c>
      <c r="AH28" s="316" t="str">
        <f>IF('Rooster '!BL62&gt;0,"",AH$3)</f>
        <v/>
      </c>
      <c r="AI28" s="324" t="str">
        <f>IF('Rooster '!BN62&gt;0,"",AI$3)</f>
        <v/>
      </c>
      <c r="AJ28" s="316" t="str">
        <f>IF('Rooster '!BP62&gt;0,"",AJ$3)</f>
        <v/>
      </c>
      <c r="AK28" s="324" t="str">
        <f>IF('Rooster '!BR62&gt;0,"",AK$3)</f>
        <v/>
      </c>
      <c r="AL28" s="316" t="str">
        <f>IF('Rooster '!BT62&gt;0,"",AL$3)</f>
        <v/>
      </c>
      <c r="AM28" s="324" t="str">
        <f>IF('Rooster '!BV62&gt;0,"",AM$3)</f>
        <v/>
      </c>
      <c r="AN28" s="316" t="str">
        <f>IF('Rooster '!BX62&gt;0,"",AN$3)</f>
        <v/>
      </c>
      <c r="AO28" s="324" t="str">
        <f>IF('Rooster '!BZ62&gt;0,"",AO$3)</f>
        <v/>
      </c>
      <c r="AP28" s="322"/>
      <c r="AQ28" s="320">
        <f>'Actuele Stand'!$D$50-COUNTBLANK(D28:AO28)</f>
        <v>1</v>
      </c>
      <c r="AR28" s="316" t="str">
        <f t="shared" si="1"/>
        <v>mo</v>
      </c>
    </row>
    <row r="29" spans="1:44" s="314" customFormat="1">
      <c r="A29" s="317" t="s">
        <v>90</v>
      </c>
      <c r="B29" s="320">
        <f>'Actuele Stand'!$D$50-COUNTBLANK(D29:AO29)</f>
        <v>1</v>
      </c>
      <c r="C29" s="322"/>
      <c r="D29" s="325" t="str">
        <f>IF('Rooster '!D64&gt;0,"",D$3)</f>
        <v/>
      </c>
      <c r="E29" s="317" t="str">
        <f>IF('Rooster '!F64&gt;0,"",E$3)</f>
        <v/>
      </c>
      <c r="F29" s="325" t="str">
        <f>IF('Rooster '!H64&gt;0,"",F$3)</f>
        <v/>
      </c>
      <c r="G29" s="317" t="str">
        <f>IF('Rooster '!J64&gt;0,"",G$3)</f>
        <v/>
      </c>
      <c r="H29" s="325" t="str">
        <f>IF('Rooster '!L64&gt;0,"",H$3)</f>
        <v/>
      </c>
      <c r="I29" s="317" t="str">
        <f>IF('Rooster '!N64&gt;0,"",I$3)</f>
        <v/>
      </c>
      <c r="J29" s="325" t="str">
        <f>IF('Rooster '!P64&gt;0,"",J$3)</f>
        <v/>
      </c>
      <c r="K29" s="317" t="str">
        <f>IF('Rooster '!R64&gt;0,"",K$3)</f>
        <v/>
      </c>
      <c r="L29" s="325" t="str">
        <f>IF('Rooster '!T64&gt;0,"",L$3)</f>
        <v/>
      </c>
      <c r="M29" s="317" t="str">
        <f>IF('Rooster '!V64&gt;0,"",M$3)</f>
        <v/>
      </c>
      <c r="N29" s="325" t="str">
        <f>IF('Rooster '!X64&gt;0,"",N$3)</f>
        <v/>
      </c>
      <c r="O29" s="317" t="str">
        <f>IF('Rooster '!Z64&gt;0,"",O$3)</f>
        <v/>
      </c>
      <c r="P29" s="325" t="str">
        <f>IF('Rooster '!AB64&gt;0,"",P$3)</f>
        <v/>
      </c>
      <c r="Q29" s="317" t="str">
        <f>IF('Rooster '!AD64&gt;0,"",Q$3)</f>
        <v/>
      </c>
      <c r="R29" s="325" t="str">
        <f>IF('Rooster '!AF64&gt;0,"",R$3)</f>
        <v/>
      </c>
      <c r="S29" s="317" t="str">
        <f>IF('Rooster '!AH64&gt;0,"",S$3)</f>
        <v/>
      </c>
      <c r="T29" s="325" t="str">
        <f>IF('Rooster '!AJ64&gt;0,"",T$3)</f>
        <v/>
      </c>
      <c r="U29" s="317" t="str">
        <f>IF('Rooster '!AL64&gt;0,"",U$3)</f>
        <v/>
      </c>
      <c r="V29" s="325" t="str">
        <f>IF('Rooster '!AN64&gt;0,"",V$3)</f>
        <v/>
      </c>
      <c r="W29" s="317" t="str">
        <f>IF('Rooster '!AP64&gt;0,"",W$3)</f>
        <v/>
      </c>
      <c r="X29" s="325" t="str">
        <f>IF('Rooster '!AR64&gt;0,"",X$3)</f>
        <v/>
      </c>
      <c r="Y29" s="317" t="str">
        <f>IF('Rooster '!AT64&gt;0,"",Y$3)</f>
        <v/>
      </c>
      <c r="Z29" s="325" t="str">
        <f>IF('Rooster '!AV64&gt;0,"",Z$3)</f>
        <v/>
      </c>
      <c r="AA29" s="322"/>
      <c r="AB29" s="325" t="str">
        <f>IF('Rooster '!AZ64&gt;0,"",AB$3)</f>
        <v/>
      </c>
      <c r="AC29" s="317" t="str">
        <f>IF('Rooster '!BB64&gt;0,"",AC$3)</f>
        <v/>
      </c>
      <c r="AD29" s="325" t="str">
        <f>IF('Rooster '!BD64&gt;0,"",AD$3)</f>
        <v/>
      </c>
      <c r="AE29" s="317" t="str">
        <f>IF('Rooster '!BF64&gt;0,"",AE$3)</f>
        <v>peet m</v>
      </c>
      <c r="AF29" s="325" t="str">
        <f>IF('Rooster '!BH64&gt;0,"",AF$3)</f>
        <v/>
      </c>
      <c r="AG29" s="317" t="str">
        <f>IF('Rooster '!BJ64&gt;0,"",AG$3)</f>
        <v/>
      </c>
      <c r="AH29" s="325" t="str">
        <f>IF('Rooster '!BL64&gt;0,"",AH$3)</f>
        <v/>
      </c>
      <c r="AI29" s="317" t="str">
        <f>IF('Rooster '!BN64&gt;0,"",AI$3)</f>
        <v/>
      </c>
      <c r="AJ29" s="325" t="str">
        <f>IF('Rooster '!BP64&gt;0,"",AJ$3)</f>
        <v/>
      </c>
      <c r="AK29" s="317" t="str">
        <f>IF('Rooster '!BR64&gt;0,"",AK$3)</f>
        <v/>
      </c>
      <c r="AL29" s="325" t="str">
        <f>IF('Rooster '!BT64&gt;0,"",AL$3)</f>
        <v/>
      </c>
      <c r="AM29" s="317" t="str">
        <f>IF('Rooster '!BV64&gt;0,"",AM$3)</f>
        <v/>
      </c>
      <c r="AN29" s="325" t="str">
        <f>IF('Rooster '!BX64&gt;0,"",AN$3)</f>
        <v/>
      </c>
      <c r="AO29" s="317" t="str">
        <f>IF('Rooster '!BZ64&gt;0,"",AO$3)</f>
        <v/>
      </c>
      <c r="AP29" s="322"/>
      <c r="AQ29" s="320">
        <f>'Actuele Stand'!$D$50-COUNTBLANK(D29:AO29)</f>
        <v>1</v>
      </c>
      <c r="AR29" s="317" t="str">
        <f t="shared" si="1"/>
        <v>paul</v>
      </c>
    </row>
    <row r="30" spans="1:44" s="314" customFormat="1">
      <c r="A30" s="316" t="s">
        <v>137</v>
      </c>
      <c r="B30" s="320">
        <f>'Actuele Stand'!$D$50-COUNTBLANK(D30:AO30)</f>
        <v>1</v>
      </c>
      <c r="C30" s="322"/>
      <c r="D30" s="316" t="str">
        <f>IF('Rooster '!D66&gt;0,"",D$3)</f>
        <v/>
      </c>
      <c r="E30" s="324" t="str">
        <f>IF('Rooster '!F66&gt;0,"",E$3)</f>
        <v/>
      </c>
      <c r="F30" s="316" t="str">
        <f>IF('Rooster '!H66&gt;0,"",F$3)</f>
        <v/>
      </c>
      <c r="G30" s="324" t="str">
        <f>IF('Rooster '!J66&gt;0,"",G$3)</f>
        <v/>
      </c>
      <c r="H30" s="316" t="str">
        <f>IF('Rooster '!L66&gt;0,"",H$3)</f>
        <v/>
      </c>
      <c r="I30" s="324" t="str">
        <f>IF('Rooster '!N66&gt;0,"",I$3)</f>
        <v/>
      </c>
      <c r="J30" s="316" t="str">
        <f>IF('Rooster '!P66&gt;0,"",J$3)</f>
        <v/>
      </c>
      <c r="K30" s="324" t="str">
        <f>IF('Rooster '!R66&gt;0,"",K$3)</f>
        <v/>
      </c>
      <c r="L30" s="316" t="str">
        <f>IF('Rooster '!T66&gt;0,"",L$3)</f>
        <v/>
      </c>
      <c r="M30" s="324" t="str">
        <f>IF('Rooster '!V66&gt;0,"",M$3)</f>
        <v/>
      </c>
      <c r="N30" s="316" t="str">
        <f>IF('Rooster '!X66&gt;0,"",N$3)</f>
        <v/>
      </c>
      <c r="O30" s="324" t="str">
        <f>IF('Rooster '!Z66&gt;0,"",O$3)</f>
        <v/>
      </c>
      <c r="P30" s="316" t="str">
        <f>IF('Rooster '!AB66&gt;0,"",P$3)</f>
        <v/>
      </c>
      <c r="Q30" s="324" t="str">
        <f>IF('Rooster '!AD66&gt;0,"",Q$3)</f>
        <v/>
      </c>
      <c r="R30" s="316" t="str">
        <f>IF('Rooster '!AF66&gt;0,"",R$3)</f>
        <v/>
      </c>
      <c r="S30" s="324" t="str">
        <f>IF('Rooster '!AH66&gt;0,"",S$3)</f>
        <v/>
      </c>
      <c r="T30" s="316" t="str">
        <f>IF('Rooster '!AJ66&gt;0,"",T$3)</f>
        <v/>
      </c>
      <c r="U30" s="324" t="str">
        <f>IF('Rooster '!AL66&gt;0,"",U$3)</f>
        <v/>
      </c>
      <c r="V30" s="316" t="str">
        <f>IF('Rooster '!AN66&gt;0,"",V$3)</f>
        <v/>
      </c>
      <c r="W30" s="324" t="str">
        <f>IF('Rooster '!AP66&gt;0,"",W$3)</f>
        <v/>
      </c>
      <c r="X30" s="316" t="str">
        <f>IF('Rooster '!AR66&gt;0,"",X$3)</f>
        <v/>
      </c>
      <c r="Y30" s="324" t="str">
        <f>IF('Rooster '!AT66&gt;0,"",Y$3)</f>
        <v/>
      </c>
      <c r="Z30" s="316" t="str">
        <f>IF('Rooster '!AV66&gt;0,"",Z$3)</f>
        <v/>
      </c>
      <c r="AA30" s="324" t="str">
        <f>IF('Rooster '!AX66&gt;0,"",AA$3)</f>
        <v/>
      </c>
      <c r="AB30" s="322"/>
      <c r="AC30" s="324" t="str">
        <f>IF('Rooster '!BB66&gt;0,"",AC$3)</f>
        <v/>
      </c>
      <c r="AD30" s="316" t="str">
        <f>IF('Rooster '!BD66&gt;0,"",AD$3)</f>
        <v/>
      </c>
      <c r="AE30" s="324" t="str">
        <f>IF('Rooster '!BF66&gt;0,"",AE$3)</f>
        <v>peet m</v>
      </c>
      <c r="AF30" s="316" t="str">
        <f>IF('Rooster '!BH66&gt;0,"",AF$3)</f>
        <v/>
      </c>
      <c r="AG30" s="324" t="str">
        <f>IF('Rooster '!BJ66&gt;0,"",AG$3)</f>
        <v/>
      </c>
      <c r="AH30" s="316" t="str">
        <f>IF('Rooster '!BL66&gt;0,"",AH$3)</f>
        <v/>
      </c>
      <c r="AI30" s="324" t="str">
        <f>IF('Rooster '!BN66&gt;0,"",AI$3)</f>
        <v/>
      </c>
      <c r="AJ30" s="316" t="str">
        <f>IF('Rooster '!BP66&gt;0,"",AJ$3)</f>
        <v/>
      </c>
      <c r="AK30" s="324" t="str">
        <f>IF('Rooster '!BR66&gt;0,"",AK$3)</f>
        <v/>
      </c>
      <c r="AL30" s="316" t="str">
        <f>IF('Rooster '!BT66&gt;0,"",AL$3)</f>
        <v/>
      </c>
      <c r="AM30" s="324" t="str">
        <f>IF('Rooster '!BV66&gt;0,"",AM$3)</f>
        <v/>
      </c>
      <c r="AN30" s="316" t="str">
        <f>IF('Rooster '!BX66&gt;0,"",AN$3)</f>
        <v/>
      </c>
      <c r="AO30" s="324" t="str">
        <f>IF('Rooster '!BZ66&gt;0,"",AO$3)</f>
        <v/>
      </c>
      <c r="AP30" s="322"/>
      <c r="AQ30" s="320">
        <f>'Actuele Stand'!$D$50-COUNTBLANK(D30:AO30)</f>
        <v>1</v>
      </c>
      <c r="AR30" s="316" t="str">
        <f t="shared" si="1"/>
        <v>peet g</v>
      </c>
    </row>
    <row r="31" spans="1:44" s="314" customFormat="1">
      <c r="A31" s="317" t="s">
        <v>132</v>
      </c>
      <c r="B31" s="320">
        <f>'Actuele Stand'!$D$50-COUNTBLANK(D31:AO31)</f>
        <v>1</v>
      </c>
      <c r="C31" s="322"/>
      <c r="D31" s="325" t="str">
        <f>IF('Rooster '!D68&gt;0,"",D$3)</f>
        <v/>
      </c>
      <c r="E31" s="317" t="str">
        <f>IF('Rooster '!F68&gt;0,"",E$3)</f>
        <v/>
      </c>
      <c r="F31" s="325" t="str">
        <f>IF('Rooster '!H68&gt;0,"",F$3)</f>
        <v/>
      </c>
      <c r="G31" s="317" t="str">
        <f>IF('Rooster '!J68&gt;0,"",G$3)</f>
        <v/>
      </c>
      <c r="H31" s="325" t="str">
        <f>IF('Rooster '!L68&gt;0,"",H$3)</f>
        <v/>
      </c>
      <c r="I31" s="317" t="str">
        <f>IF('Rooster '!N68&gt;0,"",I$3)</f>
        <v/>
      </c>
      <c r="J31" s="325" t="str">
        <f>IF('Rooster '!P68&gt;0,"",J$3)</f>
        <v/>
      </c>
      <c r="K31" s="317" t="str">
        <f>IF('Rooster '!R68&gt;0,"",K$3)</f>
        <v/>
      </c>
      <c r="L31" s="325" t="str">
        <f>IF('Rooster '!T68&gt;0,"",L$3)</f>
        <v/>
      </c>
      <c r="M31" s="317" t="str">
        <f>IF('Rooster '!V68&gt;0,"",M$3)</f>
        <v/>
      </c>
      <c r="N31" s="325" t="str">
        <f>IF('Rooster '!X68&gt;0,"",N$3)</f>
        <v/>
      </c>
      <c r="O31" s="317" t="str">
        <f>IF('Rooster '!Z68&gt;0,"",O$3)</f>
        <v/>
      </c>
      <c r="P31" s="325" t="str">
        <f>IF('Rooster '!AB68&gt;0,"",P$3)</f>
        <v/>
      </c>
      <c r="Q31" s="317" t="str">
        <f>IF('Rooster '!AD68&gt;0,"",Q$3)</f>
        <v/>
      </c>
      <c r="R31" s="325" t="str">
        <f>IF('Rooster '!AF68&gt;0,"",R$3)</f>
        <v/>
      </c>
      <c r="S31" s="317" t="str">
        <f>IF('Rooster '!AH68&gt;0,"",S$3)</f>
        <v/>
      </c>
      <c r="T31" s="325" t="str">
        <f>IF('Rooster '!AJ68&gt;0,"",T$3)</f>
        <v/>
      </c>
      <c r="U31" s="317" t="str">
        <f>IF('Rooster '!AL68&gt;0,"",U$3)</f>
        <v/>
      </c>
      <c r="V31" s="325" t="str">
        <f>IF('Rooster '!AN68&gt;0,"",V$3)</f>
        <v/>
      </c>
      <c r="W31" s="317" t="str">
        <f>IF('Rooster '!AP68&gt;0,"",W$3)</f>
        <v/>
      </c>
      <c r="X31" s="325" t="str">
        <f>IF('Rooster '!AR68&gt;0,"",X$3)</f>
        <v/>
      </c>
      <c r="Y31" s="317" t="str">
        <f>IF('Rooster '!AT68&gt;0,"",Y$3)</f>
        <v/>
      </c>
      <c r="Z31" s="325" t="str">
        <f>IF('Rooster '!AV68&gt;0,"",Z$3)</f>
        <v/>
      </c>
      <c r="AA31" s="317" t="str">
        <f>IF('Rooster '!AX68&gt;0,"",AA$3)</f>
        <v/>
      </c>
      <c r="AB31" s="325" t="str">
        <f>IF('Rooster '!AZ68&gt;0,"",AB$3)</f>
        <v/>
      </c>
      <c r="AC31" s="322"/>
      <c r="AD31" s="325" t="str">
        <f>IF('Rooster '!BD68&gt;0,"",AD$3)</f>
        <v/>
      </c>
      <c r="AE31" s="317" t="str">
        <f>IF('Rooster '!BF68&gt;0,"",AE$3)</f>
        <v>peet m</v>
      </c>
      <c r="AF31" s="325" t="str">
        <f>IF('Rooster '!BH68&gt;0,"",AF$3)</f>
        <v/>
      </c>
      <c r="AG31" s="317" t="str">
        <f>IF('Rooster '!BJ68&gt;0,"",AG$3)</f>
        <v/>
      </c>
      <c r="AH31" s="325" t="str">
        <f>IF('Rooster '!BL68&gt;0,"",AH$3)</f>
        <v/>
      </c>
      <c r="AI31" s="317" t="str">
        <f>IF('Rooster '!BN68&gt;0,"",AI$3)</f>
        <v/>
      </c>
      <c r="AJ31" s="325" t="str">
        <f>IF('Rooster '!BP68&gt;0,"",AJ$3)</f>
        <v/>
      </c>
      <c r="AK31" s="317" t="str">
        <f>IF('Rooster '!BR68&gt;0,"",AK$3)</f>
        <v/>
      </c>
      <c r="AL31" s="325" t="str">
        <f>IF('Rooster '!BT68&gt;0,"",AL$3)</f>
        <v/>
      </c>
      <c r="AM31" s="317" t="str">
        <f>IF('Rooster '!BV68&gt;0,"",AM$3)</f>
        <v/>
      </c>
      <c r="AN31" s="325" t="str">
        <f>IF('Rooster '!BX68&gt;0,"",AN$3)</f>
        <v/>
      </c>
      <c r="AO31" s="317" t="str">
        <f>IF('Rooster '!BZ68&gt;0,"",AO$3)</f>
        <v/>
      </c>
      <c r="AP31" s="322"/>
      <c r="AQ31" s="320">
        <f>'Actuele Stand'!$D$50-COUNTBLANK(D31:AO31)</f>
        <v>1</v>
      </c>
      <c r="AR31" s="317" t="str">
        <f t="shared" si="1"/>
        <v>peet h</v>
      </c>
    </row>
    <row r="32" spans="1:44" s="314" customFormat="1">
      <c r="A32" s="316" t="s">
        <v>121</v>
      </c>
      <c r="B32" s="320">
        <f>'Actuele Stand'!$D$50-COUNTBLANK(D32:AO32)</f>
        <v>1</v>
      </c>
      <c r="C32" s="322"/>
      <c r="D32" s="316" t="str">
        <f>IF('Rooster '!D70&gt;0,"",D$3)</f>
        <v/>
      </c>
      <c r="E32" s="324" t="str">
        <f>IF('Rooster '!F70&gt;0,"",E$3)</f>
        <v/>
      </c>
      <c r="F32" s="316" t="str">
        <f>IF('Rooster '!H70&gt;0,"",F$3)</f>
        <v/>
      </c>
      <c r="G32" s="324" t="str">
        <f>IF('Rooster '!J70&gt;0,"",G$3)</f>
        <v/>
      </c>
      <c r="H32" s="316" t="str">
        <f>IF('Rooster '!L70&gt;0,"",H$3)</f>
        <v/>
      </c>
      <c r="I32" s="324" t="str">
        <f>IF('Rooster '!N70&gt;0,"",I$3)</f>
        <v/>
      </c>
      <c r="J32" s="316" t="str">
        <f>IF('Rooster '!P70&gt;0,"",J$3)</f>
        <v/>
      </c>
      <c r="K32" s="324" t="str">
        <f>IF('Rooster '!R70&gt;0,"",K$3)</f>
        <v/>
      </c>
      <c r="L32" s="316" t="str">
        <f>IF('Rooster '!T70&gt;0,"",L$3)</f>
        <v/>
      </c>
      <c r="M32" s="324" t="str">
        <f>IF('Rooster '!V70&gt;0,"",M$3)</f>
        <v/>
      </c>
      <c r="N32" s="316" t="str">
        <f>IF('Rooster '!X70&gt;0,"",N$3)</f>
        <v/>
      </c>
      <c r="O32" s="324" t="str">
        <f>IF('Rooster '!Z70&gt;0,"",O$3)</f>
        <v/>
      </c>
      <c r="P32" s="316" t="str">
        <f>IF('Rooster '!AB70&gt;0,"",P$3)</f>
        <v/>
      </c>
      <c r="Q32" s="324" t="str">
        <f>IF('Rooster '!AD70&gt;0,"",Q$3)</f>
        <v/>
      </c>
      <c r="R32" s="316" t="str">
        <f>IF('Rooster '!AF70&gt;0,"",R$3)</f>
        <v/>
      </c>
      <c r="S32" s="324" t="str">
        <f>IF('Rooster '!AH70&gt;0,"",S$3)</f>
        <v/>
      </c>
      <c r="T32" s="316" t="str">
        <f>IF('Rooster '!AJ70&gt;0,"",T$3)</f>
        <v/>
      </c>
      <c r="U32" s="324" t="str">
        <f>IF('Rooster '!AL70&gt;0,"",U$3)</f>
        <v/>
      </c>
      <c r="V32" s="316" t="str">
        <f>IF('Rooster '!AN70&gt;0,"",V$3)</f>
        <v/>
      </c>
      <c r="W32" s="324" t="str">
        <f>IF('Rooster '!AP70&gt;0,"",W$3)</f>
        <v/>
      </c>
      <c r="X32" s="316" t="str">
        <f>IF('Rooster '!AR70&gt;0,"",X$3)</f>
        <v/>
      </c>
      <c r="Y32" s="324" t="str">
        <f>IF('Rooster '!AT70&gt;0,"",Y$3)</f>
        <v/>
      </c>
      <c r="Z32" s="316" t="str">
        <f>IF('Rooster '!AV70&gt;0,"",Z$3)</f>
        <v/>
      </c>
      <c r="AA32" s="324" t="str">
        <f>IF('Rooster '!AX70&gt;0,"",AA$3)</f>
        <v/>
      </c>
      <c r="AB32" s="316" t="str">
        <f>IF('Rooster '!AZ70&gt;0,"",AB$3)</f>
        <v/>
      </c>
      <c r="AC32" s="324" t="str">
        <f>IF('Rooster '!BB70&gt;0,"",AC$3)</f>
        <v/>
      </c>
      <c r="AD32" s="322"/>
      <c r="AE32" s="324" t="str">
        <f>IF('Rooster '!BF70&gt;0,"",AE$3)</f>
        <v>peet m</v>
      </c>
      <c r="AF32" s="316" t="str">
        <f>IF('Rooster '!BH70&gt;0,"",AF$3)</f>
        <v/>
      </c>
      <c r="AG32" s="324" t="str">
        <f>IF('Rooster '!BJ70&gt;0,"",AG$3)</f>
        <v/>
      </c>
      <c r="AH32" s="316" t="str">
        <f>IF('Rooster '!BL70&gt;0,"",AH$3)</f>
        <v/>
      </c>
      <c r="AI32" s="324" t="str">
        <f>IF('Rooster '!BN70&gt;0,"",AI$3)</f>
        <v/>
      </c>
      <c r="AJ32" s="316" t="str">
        <f>IF('Rooster '!BP70&gt;0,"",AJ$3)</f>
        <v/>
      </c>
      <c r="AK32" s="324" t="str">
        <f>IF('Rooster '!BR70&gt;0,"",AK$3)</f>
        <v/>
      </c>
      <c r="AL32" s="316" t="str">
        <f>IF('Rooster '!BT70&gt;0,"",AL$3)</f>
        <v/>
      </c>
      <c r="AM32" s="324" t="str">
        <f>IF('Rooster '!BV70&gt;0,"",AM$3)</f>
        <v/>
      </c>
      <c r="AN32" s="316" t="str">
        <f>IF('Rooster '!BX70&gt;0,"",AN$3)</f>
        <v/>
      </c>
      <c r="AO32" s="324" t="str">
        <f>IF('Rooster '!BZ70&gt;0,"",AO$3)</f>
        <v/>
      </c>
      <c r="AP32" s="322"/>
      <c r="AQ32" s="320">
        <f>'Actuele Stand'!$D$50-COUNTBLANK(D32:AO32)</f>
        <v>1</v>
      </c>
      <c r="AR32" s="316" t="str">
        <f t="shared" si="1"/>
        <v>peet k</v>
      </c>
    </row>
    <row r="33" spans="1:47" s="314" customFormat="1">
      <c r="A33" s="317" t="s">
        <v>124</v>
      </c>
      <c r="B33" s="320">
        <f>'Actuele Stand'!$D$50-COUNTBLANK(D33:AO33)</f>
        <v>37</v>
      </c>
      <c r="C33" s="322"/>
      <c r="D33" s="325" t="str">
        <f>IF('Rooster '!D72&gt;0,"",D$3)</f>
        <v>alex r</v>
      </c>
      <c r="E33" s="317" t="str">
        <f>IF('Rooster '!F72&gt;0,"",E$3)</f>
        <v>alex s</v>
      </c>
      <c r="F33" s="325" t="str">
        <f>IF('Rooster '!H72&gt;0,"",F$3)</f>
        <v>appie</v>
      </c>
      <c r="G33" s="317" t="str">
        <f>IF('Rooster '!J72&gt;0,"",G$3)</f>
        <v>arthur</v>
      </c>
      <c r="H33" s="325" t="str">
        <f>IF('Rooster '!L72&gt;0,"",H$3)</f>
        <v>berry</v>
      </c>
      <c r="I33" s="317" t="str">
        <f>IF('Rooster '!N72&gt;0,"",I$3)</f>
        <v>chris</v>
      </c>
      <c r="J33" s="325" t="str">
        <f>IF('Rooster '!P72&gt;0,"",J$3)</f>
        <v>cock</v>
      </c>
      <c r="K33" s="317" t="str">
        <f>IF('Rooster '!R72&gt;0,"",K$3)</f>
        <v>cor</v>
      </c>
      <c r="L33" s="325" t="str">
        <f>IF('Rooster '!T72&gt;0,"",L$3)</f>
        <v>ed</v>
      </c>
      <c r="M33" s="317" t="str">
        <f>IF('Rooster '!V72&gt;0,"",M$3)</f>
        <v>frans</v>
      </c>
      <c r="N33" s="325" t="str">
        <f>IF('Rooster '!X72&gt;0,"",N$3)</f>
        <v>ger d</v>
      </c>
      <c r="O33" s="317" t="str">
        <f>IF('Rooster '!Z72&gt;0,"",O$3)</f>
        <v>ger v</v>
      </c>
      <c r="P33" s="325" t="str">
        <f>IF('Rooster '!AB72&gt;0,"",P$3)</f>
        <v>harold</v>
      </c>
      <c r="Q33" s="317" t="str">
        <f>IF('Rooster '!AD72&gt;0,"",Q$3)</f>
        <v>jaap</v>
      </c>
      <c r="R33" s="325" t="str">
        <f>IF('Rooster '!AF72&gt;0,"",R$3)</f>
        <v>joop</v>
      </c>
      <c r="S33" s="317" t="str">
        <f>IF('Rooster '!AH72&gt;0,"",S$3)</f>
        <v>jos</v>
      </c>
      <c r="T33" s="325" t="str">
        <f>IF('Rooster '!AJ72&gt;0,"",T$3)</f>
        <v>mars bo</v>
      </c>
      <c r="U33" s="317" t="str">
        <f>IF('Rooster '!AL72&gt;0,"",U$3)</f>
        <v>mars bu</v>
      </c>
      <c r="V33" s="325" t="str">
        <f>IF('Rooster '!AN72&gt;0,"",V$3)</f>
        <v>mars ma</v>
      </c>
      <c r="W33" s="317" t="str">
        <f>IF('Rooster '!AP72&gt;0,"",W$3)</f>
        <v>mars os</v>
      </c>
      <c r="X33" s="325" t="str">
        <f>IF('Rooster '!AR72&gt;0,"",X$3)</f>
        <v>marco</v>
      </c>
      <c r="Y33" s="317" t="str">
        <f>IF('Rooster '!AT72&gt;0,"",Y$3)</f>
        <v>micha</v>
      </c>
      <c r="Z33" s="325" t="str">
        <f>IF('Rooster '!AV72&gt;0,"",Z$3)</f>
        <v>mo</v>
      </c>
      <c r="AA33" s="317" t="str">
        <f>IF('Rooster '!AX72&gt;0,"",AA$3)</f>
        <v>paul</v>
      </c>
      <c r="AB33" s="325" t="str">
        <f>IF('Rooster '!AZ72&gt;0,"",AB$3)</f>
        <v>peet g</v>
      </c>
      <c r="AC33" s="317" t="str">
        <f>IF('Rooster '!BB72&gt;0,"",AC$3)</f>
        <v>peet h</v>
      </c>
      <c r="AD33" s="325" t="str">
        <f>IF('Rooster '!BD72&gt;0,"",AD$3)</f>
        <v>peet k</v>
      </c>
      <c r="AE33" s="322"/>
      <c r="AF33" s="325" t="str">
        <f>IF('Rooster '!BH72&gt;0,"",AF$3)</f>
        <v>piet</v>
      </c>
      <c r="AG33" s="317" t="str">
        <f>IF('Rooster '!BJ72&gt;0,"",AG$3)</f>
        <v>pleun</v>
      </c>
      <c r="AH33" s="325" t="str">
        <f>IF('Rooster '!BL72&gt;0,"",AH$3)</f>
        <v>rene</v>
      </c>
      <c r="AI33" s="317" t="str">
        <f>IF('Rooster '!BN72&gt;0,"",AI$3)</f>
        <v>richard</v>
      </c>
      <c r="AJ33" s="325" t="str">
        <f>IF('Rooster '!BP72&gt;0,"",AJ$3)</f>
        <v>ronald</v>
      </c>
      <c r="AK33" s="317" t="str">
        <f>IF('Rooster '!BR72&gt;0,"",AK$3)</f>
        <v>ted</v>
      </c>
      <c r="AL33" s="325" t="str">
        <f>IF('Rooster '!BT72&gt;0,"",AL$3)</f>
        <v>theo</v>
      </c>
      <c r="AM33" s="317" t="str">
        <f>IF('Rooster '!BV72&gt;0,"",AM$3)</f>
        <v>thijs</v>
      </c>
      <c r="AN33" s="325" t="str">
        <f>IF('Rooster '!BX72&gt;0,"",AN$3)</f>
        <v>wim</v>
      </c>
      <c r="AO33" s="317" t="str">
        <f>IF('Rooster '!BZ72&gt;0,"",AO$3)</f>
        <v>wout</v>
      </c>
      <c r="AP33" s="322"/>
      <c r="AQ33" s="320">
        <f>'Actuele Stand'!$D$50-COUNTBLANK(D33:AO33)</f>
        <v>37</v>
      </c>
      <c r="AR33" s="317" t="str">
        <f t="shared" si="1"/>
        <v>peet m</v>
      </c>
    </row>
    <row r="34" spans="1:47" s="314" customFormat="1">
      <c r="A34" s="316" t="s">
        <v>94</v>
      </c>
      <c r="B34" s="320">
        <f>'Actuele Stand'!$D$50-COUNTBLANK(D34:AO34)</f>
        <v>1</v>
      </c>
      <c r="C34" s="322"/>
      <c r="D34" s="316" t="str">
        <f>IF('Rooster '!D74&gt;0,"",D$3)</f>
        <v/>
      </c>
      <c r="E34" s="324" t="str">
        <f>IF('Rooster '!F74&gt;0,"",E$3)</f>
        <v/>
      </c>
      <c r="F34" s="316" t="str">
        <f>IF('Rooster '!H74&gt;0,"",F$3)</f>
        <v/>
      </c>
      <c r="G34" s="324" t="str">
        <f>IF('Rooster '!J74&gt;0,"",G$3)</f>
        <v/>
      </c>
      <c r="H34" s="316" t="str">
        <f>IF('Rooster '!L74&gt;0,"",H$3)</f>
        <v/>
      </c>
      <c r="I34" s="324" t="str">
        <f>IF('Rooster '!N74&gt;0,"",I$3)</f>
        <v/>
      </c>
      <c r="J34" s="316" t="str">
        <f>IF('Rooster '!P74&gt;0,"",J$3)</f>
        <v/>
      </c>
      <c r="K34" s="324" t="str">
        <f>IF('Rooster '!R74&gt;0,"",K$3)</f>
        <v/>
      </c>
      <c r="L34" s="316" t="str">
        <f>IF('Rooster '!T74&gt;0,"",L$3)</f>
        <v/>
      </c>
      <c r="M34" s="324" t="str">
        <f>IF('Rooster '!V74&gt;0,"",M$3)</f>
        <v/>
      </c>
      <c r="N34" s="316" t="str">
        <f>IF('Rooster '!X74&gt;0,"",N$3)</f>
        <v/>
      </c>
      <c r="O34" s="324" t="str">
        <f>IF('Rooster '!Z74&gt;0,"",O$3)</f>
        <v/>
      </c>
      <c r="P34" s="316" t="str">
        <f>IF('Rooster '!AB74&gt;0,"",P$3)</f>
        <v/>
      </c>
      <c r="Q34" s="324" t="str">
        <f>IF('Rooster '!AD74&gt;0,"",Q$3)</f>
        <v/>
      </c>
      <c r="R34" s="316" t="str">
        <f>IF('Rooster '!AF74&gt;0,"",R$3)</f>
        <v/>
      </c>
      <c r="S34" s="324" t="str">
        <f>IF('Rooster '!AH74&gt;0,"",S$3)</f>
        <v/>
      </c>
      <c r="T34" s="316" t="str">
        <f>IF('Rooster '!AJ74&gt;0,"",T$3)</f>
        <v/>
      </c>
      <c r="U34" s="324" t="str">
        <f>IF('Rooster '!AL74&gt;0,"",U$3)</f>
        <v/>
      </c>
      <c r="V34" s="316" t="str">
        <f>IF('Rooster '!AN74&gt;0,"",V$3)</f>
        <v/>
      </c>
      <c r="W34" s="324" t="str">
        <f>IF('Rooster '!AP74&gt;0,"",W$3)</f>
        <v/>
      </c>
      <c r="X34" s="316" t="str">
        <f>IF('Rooster '!AR74&gt;0,"",X$3)</f>
        <v/>
      </c>
      <c r="Y34" s="324" t="str">
        <f>IF('Rooster '!AT74&gt;0,"",Y$3)</f>
        <v/>
      </c>
      <c r="Z34" s="316" t="str">
        <f>IF('Rooster '!AV74&gt;0,"",Z$3)</f>
        <v/>
      </c>
      <c r="AA34" s="324" t="str">
        <f>IF('Rooster '!AX74&gt;0,"",AA$3)</f>
        <v/>
      </c>
      <c r="AB34" s="316" t="str">
        <f>IF('Rooster '!AZ74&gt;0,"",AB$3)</f>
        <v/>
      </c>
      <c r="AC34" s="324" t="str">
        <f>IF('Rooster '!BB74&gt;0,"",AC$3)</f>
        <v/>
      </c>
      <c r="AD34" s="316" t="str">
        <f>IF('Rooster '!BD74&gt;0,"",AD$3)</f>
        <v/>
      </c>
      <c r="AE34" s="324" t="str">
        <f>IF('Rooster '!BF74&gt;0,"",AE$3)</f>
        <v>peet m</v>
      </c>
      <c r="AF34" s="322"/>
      <c r="AG34" s="324" t="str">
        <f>IF('Rooster '!BJ74&gt;0,"",AG$3)</f>
        <v/>
      </c>
      <c r="AH34" s="316" t="str">
        <f>IF('Rooster '!BL74&gt;0,"",AH$3)</f>
        <v/>
      </c>
      <c r="AI34" s="324" t="str">
        <f>IF('Rooster '!BN74&gt;0,"",AI$3)</f>
        <v/>
      </c>
      <c r="AJ34" s="316" t="str">
        <f>IF('Rooster '!BP74&gt;0,"",AJ$3)</f>
        <v/>
      </c>
      <c r="AK34" s="324" t="str">
        <f>IF('Rooster '!BR74&gt;0,"",AK$3)</f>
        <v/>
      </c>
      <c r="AL34" s="316" t="str">
        <f>IF('Rooster '!BT74&gt;0,"",AL$3)</f>
        <v/>
      </c>
      <c r="AM34" s="324" t="str">
        <f>IF('Rooster '!BV74&gt;0,"",AM$3)</f>
        <v/>
      </c>
      <c r="AN34" s="316" t="str">
        <f>IF('Rooster '!BX74&gt;0,"",AN$3)</f>
        <v/>
      </c>
      <c r="AO34" s="324" t="str">
        <f>IF('Rooster '!BZ74&gt;0,"",AO$3)</f>
        <v/>
      </c>
      <c r="AP34" s="322"/>
      <c r="AQ34" s="320">
        <f>'Actuele Stand'!$D$50-COUNTBLANK(D34:AO34)</f>
        <v>1</v>
      </c>
      <c r="AR34" s="316" t="str">
        <f t="shared" si="1"/>
        <v>piet</v>
      </c>
    </row>
    <row r="35" spans="1:47" s="314" customFormat="1">
      <c r="A35" s="317" t="s">
        <v>125</v>
      </c>
      <c r="B35" s="320">
        <f>'Actuele Stand'!$D$50-COUNTBLANK(D35:AO35)</f>
        <v>1</v>
      </c>
      <c r="C35" s="322"/>
      <c r="D35" s="325" t="str">
        <f>IF('Rooster '!D76&gt;0,"",D$3)</f>
        <v/>
      </c>
      <c r="E35" s="317" t="str">
        <f>IF('Rooster '!F76&gt;0,"",E$3)</f>
        <v/>
      </c>
      <c r="F35" s="325" t="str">
        <f>IF('Rooster '!H76&gt;0,"",F$3)</f>
        <v/>
      </c>
      <c r="G35" s="317" t="str">
        <f>IF('Rooster '!J76&gt;0,"",G$3)</f>
        <v/>
      </c>
      <c r="H35" s="325" t="str">
        <f>IF('Rooster '!L76&gt;0,"",H$3)</f>
        <v/>
      </c>
      <c r="I35" s="317" t="str">
        <f>IF('Rooster '!N76&gt;0,"",I$3)</f>
        <v/>
      </c>
      <c r="J35" s="325" t="str">
        <f>IF('Rooster '!P76&gt;0,"",J$3)</f>
        <v/>
      </c>
      <c r="K35" s="317" t="str">
        <f>IF('Rooster '!R76&gt;0,"",K$3)</f>
        <v/>
      </c>
      <c r="L35" s="325" t="str">
        <f>IF('Rooster '!T76&gt;0,"",L$3)</f>
        <v/>
      </c>
      <c r="M35" s="317" t="str">
        <f>IF('Rooster '!V76&gt;0,"",M$3)</f>
        <v/>
      </c>
      <c r="N35" s="325" t="str">
        <f>IF('Rooster '!X76&gt;0,"",N$3)</f>
        <v/>
      </c>
      <c r="O35" s="317" t="str">
        <f>IF('Rooster '!Z76&gt;0,"",O$3)</f>
        <v/>
      </c>
      <c r="P35" s="325" t="str">
        <f>IF('Rooster '!AB76&gt;0,"",P$3)</f>
        <v/>
      </c>
      <c r="Q35" s="317" t="str">
        <f>IF('Rooster '!AD76&gt;0,"",Q$3)</f>
        <v/>
      </c>
      <c r="R35" s="325" t="str">
        <f>IF('Rooster '!AF76&gt;0,"",R$3)</f>
        <v/>
      </c>
      <c r="S35" s="317" t="str">
        <f>IF('Rooster '!AH76&gt;0,"",S$3)</f>
        <v/>
      </c>
      <c r="T35" s="325" t="str">
        <f>IF('Rooster '!AJ76&gt;0,"",T$3)</f>
        <v/>
      </c>
      <c r="U35" s="317" t="str">
        <f>IF('Rooster '!AL76&gt;0,"",U$3)</f>
        <v/>
      </c>
      <c r="V35" s="325" t="str">
        <f>IF('Rooster '!AN76&gt;0,"",V$3)</f>
        <v/>
      </c>
      <c r="W35" s="317" t="str">
        <f>IF('Rooster '!AP76&gt;0,"",W$3)</f>
        <v/>
      </c>
      <c r="X35" s="325" t="str">
        <f>IF('Rooster '!AR76&gt;0,"",X$3)</f>
        <v/>
      </c>
      <c r="Y35" s="317" t="str">
        <f>IF('Rooster '!AT76&gt;0,"",Y$3)</f>
        <v/>
      </c>
      <c r="Z35" s="325" t="str">
        <f>IF('Rooster '!AV76&gt;0,"",Z$3)</f>
        <v/>
      </c>
      <c r="AA35" s="317" t="str">
        <f>IF('Rooster '!AX76&gt;0,"",AA$3)</f>
        <v/>
      </c>
      <c r="AB35" s="325" t="str">
        <f>IF('Rooster '!AZ76&gt;0,"",AB$3)</f>
        <v/>
      </c>
      <c r="AC35" s="317" t="str">
        <f>IF('Rooster '!BB76&gt;0,"",AC$3)</f>
        <v/>
      </c>
      <c r="AD35" s="325" t="str">
        <f>IF('Rooster '!BD76&gt;0,"",AD$3)</f>
        <v/>
      </c>
      <c r="AE35" s="317" t="str">
        <f>IF('Rooster '!BF76&gt;0,"",AE$3)</f>
        <v>peet m</v>
      </c>
      <c r="AF35" s="325" t="str">
        <f>IF('Rooster '!BH76&gt;0,"",AF$3)</f>
        <v/>
      </c>
      <c r="AG35" s="322"/>
      <c r="AH35" s="325" t="str">
        <f>IF('Rooster '!BL76&gt;0,"",AH$3)</f>
        <v/>
      </c>
      <c r="AI35" s="317" t="str">
        <f>IF('Rooster '!BN76&gt;0,"",AI$3)</f>
        <v/>
      </c>
      <c r="AJ35" s="325" t="str">
        <f>IF('Rooster '!BP76&gt;0,"",AJ$3)</f>
        <v/>
      </c>
      <c r="AK35" s="317" t="str">
        <f>IF('Rooster '!BR76&gt;0,"",AK$3)</f>
        <v/>
      </c>
      <c r="AL35" s="325" t="str">
        <f>IF('Rooster '!BT76&gt;0,"",AL$3)</f>
        <v/>
      </c>
      <c r="AM35" s="317" t="str">
        <f>IF('Rooster '!BV76&gt;0,"",AM$3)</f>
        <v/>
      </c>
      <c r="AN35" s="325" t="str">
        <f>IF('Rooster '!BX76&gt;0,"",AN$3)</f>
        <v/>
      </c>
      <c r="AO35" s="317" t="str">
        <f>IF('Rooster '!BZ76&gt;0,"",AO$3)</f>
        <v/>
      </c>
      <c r="AP35" s="322"/>
      <c r="AQ35" s="320">
        <f>'Actuele Stand'!$D$50-COUNTBLANK(D35:AO35)</f>
        <v>1</v>
      </c>
      <c r="AR35" s="317" t="str">
        <f t="shared" si="1"/>
        <v>pleun</v>
      </c>
    </row>
    <row r="36" spans="1:47" s="314" customFormat="1">
      <c r="A36" s="316" t="s">
        <v>133</v>
      </c>
      <c r="B36" s="320">
        <f>'Actuele Stand'!$D$50-COUNTBLANK(D36:AO36)</f>
        <v>1</v>
      </c>
      <c r="C36" s="322"/>
      <c r="D36" s="316" t="str">
        <f>IF('Rooster '!D78&gt;0,"",D$3)</f>
        <v/>
      </c>
      <c r="E36" s="324" t="str">
        <f>IF('Rooster '!F78&gt;0,"",E$3)</f>
        <v/>
      </c>
      <c r="F36" s="316" t="str">
        <f>IF('Rooster '!H78&gt;0,"",F$3)</f>
        <v/>
      </c>
      <c r="G36" s="324" t="str">
        <f>IF('Rooster '!J78&gt;0,"",G$3)</f>
        <v/>
      </c>
      <c r="H36" s="316" t="str">
        <f>IF('Rooster '!L78&gt;0,"",H$3)</f>
        <v/>
      </c>
      <c r="I36" s="324" t="str">
        <f>IF('Rooster '!N78&gt;0,"",I$3)</f>
        <v/>
      </c>
      <c r="J36" s="316" t="str">
        <f>IF('Rooster '!P78&gt;0,"",J$3)</f>
        <v/>
      </c>
      <c r="K36" s="324" t="str">
        <f>IF('Rooster '!R78&gt;0,"",K$3)</f>
        <v/>
      </c>
      <c r="L36" s="316" t="str">
        <f>IF('Rooster '!T78&gt;0,"",L$3)</f>
        <v/>
      </c>
      <c r="M36" s="324" t="str">
        <f>IF('Rooster '!V78&gt;0,"",M$3)</f>
        <v/>
      </c>
      <c r="N36" s="316" t="str">
        <f>IF('Rooster '!X78&gt;0,"",N$3)</f>
        <v/>
      </c>
      <c r="O36" s="324" t="str">
        <f>IF('Rooster '!Z78&gt;0,"",O$3)</f>
        <v/>
      </c>
      <c r="P36" s="316" t="str">
        <f>IF('Rooster '!AB78&gt;0,"",P$3)</f>
        <v/>
      </c>
      <c r="Q36" s="324" t="str">
        <f>IF('Rooster '!AD78&gt;0,"",Q$3)</f>
        <v/>
      </c>
      <c r="R36" s="316" t="str">
        <f>IF('Rooster '!AF78&gt;0,"",R$3)</f>
        <v/>
      </c>
      <c r="S36" s="324" t="str">
        <f>IF('Rooster '!AH78&gt;0,"",S$3)</f>
        <v/>
      </c>
      <c r="T36" s="316" t="str">
        <f>IF('Rooster '!AJ78&gt;0,"",T$3)</f>
        <v/>
      </c>
      <c r="U36" s="324" t="str">
        <f>IF('Rooster '!AL78&gt;0,"",U$3)</f>
        <v/>
      </c>
      <c r="V36" s="316" t="str">
        <f>IF('Rooster '!AN78&gt;0,"",V$3)</f>
        <v/>
      </c>
      <c r="W36" s="324" t="str">
        <f>IF('Rooster '!AP78&gt;0,"",W$3)</f>
        <v/>
      </c>
      <c r="X36" s="316" t="str">
        <f>IF('Rooster '!AR78&gt;0,"",X$3)</f>
        <v/>
      </c>
      <c r="Y36" s="324" t="str">
        <f>IF('Rooster '!AT78&gt;0,"",Y$3)</f>
        <v/>
      </c>
      <c r="Z36" s="316" t="str">
        <f>IF('Rooster '!AV78&gt;0,"",Z$3)</f>
        <v/>
      </c>
      <c r="AA36" s="324" t="str">
        <f>IF('Rooster '!AX78&gt;0,"",AA$3)</f>
        <v/>
      </c>
      <c r="AB36" s="316" t="str">
        <f>IF('Rooster '!AZ78&gt;0,"",AB$3)</f>
        <v/>
      </c>
      <c r="AC36" s="324" t="str">
        <f>IF('Rooster '!BB78&gt;0,"",AC$3)</f>
        <v/>
      </c>
      <c r="AD36" s="316" t="str">
        <f>IF('Rooster '!BD78&gt;0,"",AD$3)</f>
        <v/>
      </c>
      <c r="AE36" s="324" t="str">
        <f>IF('Rooster '!BF78&gt;0,"",AE$3)</f>
        <v>peet m</v>
      </c>
      <c r="AF36" s="316" t="str">
        <f>IF('Rooster '!BH78&gt;0,"",AF$3)</f>
        <v/>
      </c>
      <c r="AG36" s="324" t="str">
        <f>IF('Rooster '!BJ78&gt;0,"",AG$3)</f>
        <v/>
      </c>
      <c r="AH36" s="322"/>
      <c r="AI36" s="324" t="str">
        <f>IF('Rooster '!BN78&gt;0,"",AI$3)</f>
        <v/>
      </c>
      <c r="AJ36" s="316" t="str">
        <f>IF('Rooster '!BP78&gt;0,"",AJ$3)</f>
        <v/>
      </c>
      <c r="AK36" s="324" t="str">
        <f>IF('Rooster '!BR78&gt;0,"",AK$3)</f>
        <v/>
      </c>
      <c r="AL36" s="316" t="str">
        <f>IF('Rooster '!BT78&gt;0,"",AL$3)</f>
        <v/>
      </c>
      <c r="AM36" s="324" t="str">
        <f>IF('Rooster '!BV78&gt;0,"",AM$3)</f>
        <v/>
      </c>
      <c r="AN36" s="316" t="str">
        <f>IF('Rooster '!BX78&gt;0,"",AN$3)</f>
        <v/>
      </c>
      <c r="AO36" s="324" t="str">
        <f>IF('Rooster '!BZ78&gt;0,"",AO$3)</f>
        <v/>
      </c>
      <c r="AP36" s="322"/>
      <c r="AQ36" s="320">
        <f>'Actuele Stand'!$D$50-COUNTBLANK(D36:AO36)</f>
        <v>1</v>
      </c>
      <c r="AR36" s="316" t="str">
        <f t="shared" si="1"/>
        <v>rene</v>
      </c>
    </row>
    <row r="37" spans="1:47" s="314" customFormat="1">
      <c r="A37" s="317" t="s">
        <v>122</v>
      </c>
      <c r="B37" s="320">
        <f>'Actuele Stand'!$D$50-COUNTBLANK(D37:AO37)</f>
        <v>1</v>
      </c>
      <c r="C37" s="322"/>
      <c r="D37" s="325" t="str">
        <f>IF('Rooster '!D80&gt;0,"",D$3)</f>
        <v/>
      </c>
      <c r="E37" s="317" t="str">
        <f>IF('Rooster '!F80&gt;0,"",E$3)</f>
        <v/>
      </c>
      <c r="F37" s="325" t="str">
        <f>IF('Rooster '!H80&gt;0,"",F$3)</f>
        <v/>
      </c>
      <c r="G37" s="317" t="str">
        <f>IF('Rooster '!J80&gt;0,"",G$3)</f>
        <v/>
      </c>
      <c r="H37" s="325" t="str">
        <f>IF('Rooster '!L80&gt;0,"",H$3)</f>
        <v/>
      </c>
      <c r="I37" s="317" t="str">
        <f>IF('Rooster '!N80&gt;0,"",I$3)</f>
        <v/>
      </c>
      <c r="J37" s="325" t="str">
        <f>IF('Rooster '!P80&gt;0,"",J$3)</f>
        <v/>
      </c>
      <c r="K37" s="317" t="str">
        <f>IF('Rooster '!R80&gt;0,"",K$3)</f>
        <v/>
      </c>
      <c r="L37" s="325" t="str">
        <f>IF('Rooster '!T80&gt;0,"",L$3)</f>
        <v/>
      </c>
      <c r="M37" s="317" t="str">
        <f>IF('Rooster '!V80&gt;0,"",M$3)</f>
        <v/>
      </c>
      <c r="N37" s="325" t="str">
        <f>IF('Rooster '!X80&gt;0,"",N$3)</f>
        <v/>
      </c>
      <c r="O37" s="317" t="str">
        <f>IF('Rooster '!Z80&gt;0,"",O$3)</f>
        <v/>
      </c>
      <c r="P37" s="325" t="str">
        <f>IF('Rooster '!AB80&gt;0,"",P$3)</f>
        <v/>
      </c>
      <c r="Q37" s="317" t="str">
        <f>IF('Rooster '!AD80&gt;0,"",Q$3)</f>
        <v/>
      </c>
      <c r="R37" s="325" t="str">
        <f>IF('Rooster '!AF80&gt;0,"",R$3)</f>
        <v/>
      </c>
      <c r="S37" s="317" t="str">
        <f>IF('Rooster '!AH80&gt;0,"",S$3)</f>
        <v/>
      </c>
      <c r="T37" s="325" t="str">
        <f>IF('Rooster '!AJ80&gt;0,"",T$3)</f>
        <v/>
      </c>
      <c r="U37" s="317" t="str">
        <f>IF('Rooster '!AL80&gt;0,"",U$3)</f>
        <v/>
      </c>
      <c r="V37" s="325" t="str">
        <f>IF('Rooster '!AN80&gt;0,"",V$3)</f>
        <v/>
      </c>
      <c r="W37" s="317" t="str">
        <f>IF('Rooster '!AP80&gt;0,"",W$3)</f>
        <v/>
      </c>
      <c r="X37" s="325" t="str">
        <f>IF('Rooster '!AR80&gt;0,"",X$3)</f>
        <v/>
      </c>
      <c r="Y37" s="317" t="str">
        <f>IF('Rooster '!AT80&gt;0,"",Y$3)</f>
        <v/>
      </c>
      <c r="Z37" s="325" t="str">
        <f>IF('Rooster '!AV80&gt;0,"",Z$3)</f>
        <v/>
      </c>
      <c r="AA37" s="317" t="str">
        <f>IF('Rooster '!AX80&gt;0,"",AA$3)</f>
        <v/>
      </c>
      <c r="AB37" s="325" t="str">
        <f>IF('Rooster '!AZ80&gt;0,"",AB$3)</f>
        <v/>
      </c>
      <c r="AC37" s="317" t="str">
        <f>IF('Rooster '!BB80&gt;0,"",AC$3)</f>
        <v/>
      </c>
      <c r="AD37" s="325" t="str">
        <f>IF('Rooster '!BD80&gt;0,"",AD$3)</f>
        <v/>
      </c>
      <c r="AE37" s="317" t="str">
        <f>IF('Rooster '!BF80&gt;0,"",AE$3)</f>
        <v>peet m</v>
      </c>
      <c r="AF37" s="325" t="str">
        <f>IF('Rooster '!BH80&gt;0,"",AF$3)</f>
        <v/>
      </c>
      <c r="AG37" s="317" t="str">
        <f>IF('Rooster '!BJ80&gt;0,"",AG$3)</f>
        <v/>
      </c>
      <c r="AH37" s="325" t="str">
        <f>IF('Rooster '!BL80&gt;0,"",AH$3)</f>
        <v/>
      </c>
      <c r="AI37" s="322"/>
      <c r="AJ37" s="325" t="str">
        <f>IF('Rooster '!BP80&gt;0,"",AJ$3)</f>
        <v/>
      </c>
      <c r="AK37" s="317" t="str">
        <f>IF('Rooster '!BR80&gt;0,"",AK$3)</f>
        <v/>
      </c>
      <c r="AL37" s="325" t="str">
        <f>IF('Rooster '!BT80&gt;0,"",AL$3)</f>
        <v/>
      </c>
      <c r="AM37" s="317" t="str">
        <f>IF('Rooster '!BV80&gt;0,"",AM$3)</f>
        <v/>
      </c>
      <c r="AN37" s="325" t="str">
        <f>IF('Rooster '!BX80&gt;0,"",AN$3)</f>
        <v/>
      </c>
      <c r="AO37" s="317" t="str">
        <f>IF('Rooster '!BZ80&gt;0,"",AO$3)</f>
        <v/>
      </c>
      <c r="AP37" s="322"/>
      <c r="AQ37" s="320">
        <f>'Actuele Stand'!$D$50-COUNTBLANK(D37:AO37)</f>
        <v>1</v>
      </c>
      <c r="AR37" s="317" t="str">
        <f t="shared" si="1"/>
        <v>richard</v>
      </c>
    </row>
    <row r="38" spans="1:47" s="314" customFormat="1">
      <c r="A38" s="316" t="s">
        <v>129</v>
      </c>
      <c r="B38" s="320">
        <f>'Actuele Stand'!$D$50-COUNTBLANK(D38:AO38)</f>
        <v>1</v>
      </c>
      <c r="C38" s="322"/>
      <c r="D38" s="316" t="str">
        <f>IF('Rooster '!D82&gt;0,"",D$3)</f>
        <v/>
      </c>
      <c r="E38" s="324" t="str">
        <f>IF('Rooster '!F82&gt;0,"",E$3)</f>
        <v/>
      </c>
      <c r="F38" s="316" t="str">
        <f>IF('Rooster '!H82&gt;0,"",F$3)</f>
        <v/>
      </c>
      <c r="G38" s="324" t="str">
        <f>IF('Rooster '!J82&gt;0,"",G$3)</f>
        <v/>
      </c>
      <c r="H38" s="316" t="str">
        <f>IF('Rooster '!L82&gt;0,"",H$3)</f>
        <v/>
      </c>
      <c r="I38" s="324" t="str">
        <f>IF('Rooster '!N82&gt;0,"",I$3)</f>
        <v/>
      </c>
      <c r="J38" s="316" t="str">
        <f>IF('Rooster '!P82&gt;0,"",J$3)</f>
        <v/>
      </c>
      <c r="K38" s="324" t="str">
        <f>IF('Rooster '!R82&gt;0,"",K$3)</f>
        <v/>
      </c>
      <c r="L38" s="316" t="str">
        <f>IF('Rooster '!T82&gt;0,"",L$3)</f>
        <v/>
      </c>
      <c r="M38" s="324" t="str">
        <f>IF('Rooster '!V82&gt;0,"",M$3)</f>
        <v/>
      </c>
      <c r="N38" s="316" t="str">
        <f>IF('Rooster '!X82&gt;0,"",N$3)</f>
        <v/>
      </c>
      <c r="O38" s="324" t="str">
        <f>IF('Rooster '!Z82&gt;0,"",O$3)</f>
        <v/>
      </c>
      <c r="P38" s="316" t="str">
        <f>IF('Rooster '!AB82&gt;0,"",P$3)</f>
        <v/>
      </c>
      <c r="Q38" s="324" t="str">
        <f>IF('Rooster '!AD82&gt;0,"",Q$3)</f>
        <v/>
      </c>
      <c r="R38" s="316" t="str">
        <f>IF('Rooster '!AF82&gt;0,"",R$3)</f>
        <v/>
      </c>
      <c r="S38" s="324" t="str">
        <f>IF('Rooster '!AH82&gt;0,"",S$3)</f>
        <v/>
      </c>
      <c r="T38" s="316" t="str">
        <f>IF('Rooster '!AJ82&gt;0,"",T$3)</f>
        <v/>
      </c>
      <c r="U38" s="324" t="str">
        <f>IF('Rooster '!AL82&gt;0,"",U$3)</f>
        <v/>
      </c>
      <c r="V38" s="316" t="str">
        <f>IF('Rooster '!AN82&gt;0,"",V$3)</f>
        <v/>
      </c>
      <c r="W38" s="324" t="str">
        <f>IF('Rooster '!AP82&gt;0,"",W$3)</f>
        <v/>
      </c>
      <c r="X38" s="316" t="str">
        <f>IF('Rooster '!AR82&gt;0,"",X$3)</f>
        <v/>
      </c>
      <c r="Y38" s="324" t="str">
        <f>IF('Rooster '!AT82&gt;0,"",Y$3)</f>
        <v/>
      </c>
      <c r="Z38" s="316" t="str">
        <f>IF('Rooster '!AV82&gt;0,"",Z$3)</f>
        <v/>
      </c>
      <c r="AA38" s="324" t="str">
        <f>IF('Rooster '!AX82&gt;0,"",AA$3)</f>
        <v/>
      </c>
      <c r="AB38" s="316" t="str">
        <f>IF('Rooster '!AZ82&gt;0,"",AB$3)</f>
        <v/>
      </c>
      <c r="AC38" s="324" t="str">
        <f>IF('Rooster '!BB82&gt;0,"",AC$3)</f>
        <v/>
      </c>
      <c r="AD38" s="316" t="str">
        <f>IF('Rooster '!BD82&gt;0,"",AD$3)</f>
        <v/>
      </c>
      <c r="AE38" s="324" t="str">
        <f>IF('Rooster '!BF82&gt;0,"",AE$3)</f>
        <v>peet m</v>
      </c>
      <c r="AF38" s="316" t="str">
        <f>IF('Rooster '!BH82&gt;0,"",AF$3)</f>
        <v/>
      </c>
      <c r="AG38" s="324" t="str">
        <f>IF('Rooster '!BJ82&gt;0,"",AG$3)</f>
        <v/>
      </c>
      <c r="AH38" s="316" t="str">
        <f>IF('Rooster '!BL82&gt;0,"",AH$3)</f>
        <v/>
      </c>
      <c r="AI38" s="324" t="str">
        <f>IF('Rooster '!BN82&gt;0,"",AI$3)</f>
        <v/>
      </c>
      <c r="AJ38" s="322"/>
      <c r="AK38" s="324" t="str">
        <f>IF('Rooster '!BR82&gt;0,"",AK$3)</f>
        <v/>
      </c>
      <c r="AL38" s="316" t="str">
        <f>IF('Rooster '!BT82&gt;0,"",AL$3)</f>
        <v/>
      </c>
      <c r="AM38" s="324" t="str">
        <f>IF('Rooster '!BV82&gt;0,"",AM$3)</f>
        <v/>
      </c>
      <c r="AN38" s="316" t="str">
        <f>IF('Rooster '!BX82&gt;0,"",AN$3)</f>
        <v/>
      </c>
      <c r="AO38" s="324" t="str">
        <f>IF('Rooster '!BZ82&gt;0,"",AO$3)</f>
        <v/>
      </c>
      <c r="AP38" s="322"/>
      <c r="AQ38" s="320">
        <f>'Actuele Stand'!$D$50-COUNTBLANK(D38:AO38)</f>
        <v>1</v>
      </c>
      <c r="AR38" s="316" t="str">
        <f t="shared" si="1"/>
        <v>ronald</v>
      </c>
    </row>
    <row r="39" spans="1:47" s="314" customFormat="1">
      <c r="A39" s="317" t="s">
        <v>88</v>
      </c>
      <c r="B39" s="320">
        <f>'Actuele Stand'!$D$50-COUNTBLANK(D39:AO39)</f>
        <v>1</v>
      </c>
      <c r="C39" s="322"/>
      <c r="D39" s="325" t="str">
        <f>IF('Rooster '!D84&gt;0,"",D$3)</f>
        <v/>
      </c>
      <c r="E39" s="317" t="str">
        <f>IF('Rooster '!F84&gt;0,"",E$3)</f>
        <v/>
      </c>
      <c r="F39" s="325" t="str">
        <f>IF('Rooster '!H84&gt;0,"",F$3)</f>
        <v/>
      </c>
      <c r="G39" s="317" t="str">
        <f>IF('Rooster '!J84&gt;0,"",G$3)</f>
        <v/>
      </c>
      <c r="H39" s="325" t="str">
        <f>IF('Rooster '!L84&gt;0,"",H$3)</f>
        <v/>
      </c>
      <c r="I39" s="317" t="str">
        <f>IF('Rooster '!N84&gt;0,"",I$3)</f>
        <v/>
      </c>
      <c r="J39" s="325" t="str">
        <f>IF('Rooster '!P84&gt;0,"",J$3)</f>
        <v/>
      </c>
      <c r="K39" s="317" t="str">
        <f>IF('Rooster '!R84&gt;0,"",K$3)</f>
        <v/>
      </c>
      <c r="L39" s="325" t="str">
        <f>IF('Rooster '!T84&gt;0,"",L$3)</f>
        <v/>
      </c>
      <c r="M39" s="317" t="str">
        <f>IF('Rooster '!V84&gt;0,"",M$3)</f>
        <v/>
      </c>
      <c r="N39" s="325" t="str">
        <f>IF('Rooster '!X84&gt;0,"",N$3)</f>
        <v/>
      </c>
      <c r="O39" s="317" t="str">
        <f>IF('Rooster '!Z84&gt;0,"",O$3)</f>
        <v/>
      </c>
      <c r="P39" s="325" t="str">
        <f>IF('Rooster '!AB84&gt;0,"",P$3)</f>
        <v/>
      </c>
      <c r="Q39" s="317" t="str">
        <f>IF('Rooster '!AD84&gt;0,"",Q$3)</f>
        <v/>
      </c>
      <c r="R39" s="325" t="str">
        <f>IF('Rooster '!AF84&gt;0,"",R$3)</f>
        <v/>
      </c>
      <c r="S39" s="317" t="str">
        <f>IF('Rooster '!AH84&gt;0,"",S$3)</f>
        <v/>
      </c>
      <c r="T39" s="325" t="str">
        <f>IF('Rooster '!AJ84&gt;0,"",T$3)</f>
        <v/>
      </c>
      <c r="U39" s="317" t="str">
        <f>IF('Rooster '!AL84&gt;0,"",U$3)</f>
        <v/>
      </c>
      <c r="V39" s="325" t="str">
        <f>IF('Rooster '!AN84&gt;0,"",V$3)</f>
        <v/>
      </c>
      <c r="W39" s="317" t="str">
        <f>IF('Rooster '!AP84&gt;0,"",W$3)</f>
        <v/>
      </c>
      <c r="X39" s="325" t="str">
        <f>IF('Rooster '!AR84&gt;0,"",X$3)</f>
        <v/>
      </c>
      <c r="Y39" s="317" t="str">
        <f>IF('Rooster '!AT84&gt;0,"",Y$3)</f>
        <v/>
      </c>
      <c r="Z39" s="325" t="str">
        <f>IF('Rooster '!AV84&gt;0,"",Z$3)</f>
        <v/>
      </c>
      <c r="AA39" s="317" t="str">
        <f>IF('Rooster '!AX84&gt;0,"",AA$3)</f>
        <v/>
      </c>
      <c r="AB39" s="325" t="str">
        <f>IF('Rooster '!AZ84&gt;0,"",AB$3)</f>
        <v/>
      </c>
      <c r="AC39" s="317" t="str">
        <f>IF('Rooster '!BB84&gt;0,"",AC$3)</f>
        <v/>
      </c>
      <c r="AD39" s="325" t="str">
        <f>IF('Rooster '!BD84&gt;0,"",AD$3)</f>
        <v/>
      </c>
      <c r="AE39" s="317" t="str">
        <f>IF('Rooster '!BF84&gt;0,"",AE$3)</f>
        <v>peet m</v>
      </c>
      <c r="AF39" s="325" t="str">
        <f>IF('Rooster '!BH84&gt;0,"",AF$3)</f>
        <v/>
      </c>
      <c r="AG39" s="317" t="str">
        <f>IF('Rooster '!BJ84&gt;0,"",AG$3)</f>
        <v/>
      </c>
      <c r="AH39" s="325" t="str">
        <f>IF('Rooster '!BL84&gt;0,"",AH$3)</f>
        <v/>
      </c>
      <c r="AI39" s="317" t="str">
        <f>IF('Rooster '!BN84&gt;0,"",AI$3)</f>
        <v/>
      </c>
      <c r="AJ39" s="325" t="str">
        <f>IF('Rooster '!BP84&gt;0,"",AJ$3)</f>
        <v/>
      </c>
      <c r="AK39" s="322"/>
      <c r="AL39" s="325" t="str">
        <f>IF('Rooster '!BT84&gt;0,"",AL$3)</f>
        <v/>
      </c>
      <c r="AM39" s="317" t="str">
        <f>IF('Rooster '!BV84&gt;0,"",AM$3)</f>
        <v/>
      </c>
      <c r="AN39" s="325" t="str">
        <f>IF('Rooster '!BX84&gt;0,"",AN$3)</f>
        <v/>
      </c>
      <c r="AO39" s="317" t="str">
        <f>IF('Rooster '!BZ84&gt;0,"",AO$3)</f>
        <v/>
      </c>
      <c r="AP39" s="322"/>
      <c r="AQ39" s="320">
        <f>'Actuele Stand'!$D$50-COUNTBLANK(D39:AO39)</f>
        <v>1</v>
      </c>
      <c r="AR39" s="317" t="str">
        <f t="shared" si="1"/>
        <v>ted</v>
      </c>
    </row>
    <row r="40" spans="1:47" s="314" customFormat="1">
      <c r="A40" s="316" t="s">
        <v>85</v>
      </c>
      <c r="B40" s="320">
        <f>'Actuele Stand'!$D$50-COUNTBLANK(D40:AO40)</f>
        <v>1</v>
      </c>
      <c r="C40" s="322"/>
      <c r="D40" s="316" t="str">
        <f>IF('Rooster '!D86&gt;0,"",D$3)</f>
        <v/>
      </c>
      <c r="E40" s="324" t="str">
        <f>IF('Rooster '!F86&gt;0,"",E$3)</f>
        <v/>
      </c>
      <c r="F40" s="316" t="str">
        <f>IF('Rooster '!H86&gt;0,"",F$3)</f>
        <v/>
      </c>
      <c r="G40" s="324" t="str">
        <f>IF('Rooster '!J86&gt;0,"",G$3)</f>
        <v/>
      </c>
      <c r="H40" s="316" t="str">
        <f>IF('Rooster '!L86&gt;0,"",H$3)</f>
        <v/>
      </c>
      <c r="I40" s="324" t="str">
        <f>IF('Rooster '!N86&gt;0,"",I$3)</f>
        <v/>
      </c>
      <c r="J40" s="316" t="str">
        <f>IF('Rooster '!P86&gt;0,"",J$3)</f>
        <v/>
      </c>
      <c r="K40" s="324" t="str">
        <f>IF('Rooster '!R86&gt;0,"",K$3)</f>
        <v/>
      </c>
      <c r="L40" s="316" t="str">
        <f>IF('Rooster '!T86&gt;0,"",L$3)</f>
        <v/>
      </c>
      <c r="M40" s="324" t="str">
        <f>IF('Rooster '!V86&gt;0,"",M$3)</f>
        <v/>
      </c>
      <c r="N40" s="316" t="str">
        <f>IF('Rooster '!X86&gt;0,"",N$3)</f>
        <v/>
      </c>
      <c r="O40" s="324" t="str">
        <f>IF('Rooster '!Z86&gt;0,"",O$3)</f>
        <v/>
      </c>
      <c r="P40" s="316" t="str">
        <f>IF('Rooster '!AB86&gt;0,"",P$3)</f>
        <v/>
      </c>
      <c r="Q40" s="324" t="str">
        <f>IF('Rooster '!AD86&gt;0,"",Q$3)</f>
        <v/>
      </c>
      <c r="R40" s="316" t="str">
        <f>IF('Rooster '!AF86&gt;0,"",R$3)</f>
        <v/>
      </c>
      <c r="S40" s="324" t="str">
        <f>IF('Rooster '!AH86&gt;0,"",S$3)</f>
        <v/>
      </c>
      <c r="T40" s="316" t="str">
        <f>IF('Rooster '!AJ86&gt;0,"",T$3)</f>
        <v/>
      </c>
      <c r="U40" s="324" t="str">
        <f>IF('Rooster '!AL86&gt;0,"",U$3)</f>
        <v/>
      </c>
      <c r="V40" s="316" t="str">
        <f>IF('Rooster '!AN86&gt;0,"",V$3)</f>
        <v/>
      </c>
      <c r="W40" s="324" t="str">
        <f>IF('Rooster '!AP86&gt;0,"",W$3)</f>
        <v/>
      </c>
      <c r="X40" s="316" t="str">
        <f>IF('Rooster '!AR86&gt;0,"",X$3)</f>
        <v/>
      </c>
      <c r="Y40" s="324" t="str">
        <f>IF('Rooster '!AT86&gt;0,"",Y$3)</f>
        <v/>
      </c>
      <c r="Z40" s="316" t="str">
        <f>IF('Rooster '!AV86&gt;0,"",Z$3)</f>
        <v/>
      </c>
      <c r="AA40" s="324" t="str">
        <f>IF('Rooster '!AX86&gt;0,"",AA$3)</f>
        <v/>
      </c>
      <c r="AB40" s="316" t="str">
        <f>IF('Rooster '!AZ86&gt;0,"",AB$3)</f>
        <v/>
      </c>
      <c r="AC40" s="324" t="str">
        <f>IF('Rooster '!BB86&gt;0,"",AC$3)</f>
        <v/>
      </c>
      <c r="AD40" s="316" t="str">
        <f>IF('Rooster '!BD86&gt;0,"",AD$3)</f>
        <v/>
      </c>
      <c r="AE40" s="324" t="str">
        <f>IF('Rooster '!BF86&gt;0,"",AE$3)</f>
        <v>peet m</v>
      </c>
      <c r="AF40" s="316" t="str">
        <f>IF('Rooster '!BH86&gt;0,"",AF$3)</f>
        <v/>
      </c>
      <c r="AG40" s="324" t="str">
        <f>IF('Rooster '!BJ86&gt;0,"",AG$3)</f>
        <v/>
      </c>
      <c r="AH40" s="316" t="str">
        <f>IF('Rooster '!BL86&gt;0,"",AH$3)</f>
        <v/>
      </c>
      <c r="AI40" s="324" t="str">
        <f>IF('Rooster '!BN86&gt;0,"",AI$3)</f>
        <v/>
      </c>
      <c r="AJ40" s="316" t="str">
        <f>IF('Rooster '!BP86&gt;0,"",AJ$3)</f>
        <v/>
      </c>
      <c r="AK40" s="324" t="str">
        <f>IF('Rooster '!BR86&gt;0,"",AK$3)</f>
        <v/>
      </c>
      <c r="AL40" s="322"/>
      <c r="AM40" s="324" t="str">
        <f>IF('Rooster '!BV86&gt;0,"",AM$3)</f>
        <v/>
      </c>
      <c r="AN40" s="316" t="str">
        <f>IF('Rooster '!BX86&gt;0,"",AN$3)</f>
        <v/>
      </c>
      <c r="AO40" s="324" t="str">
        <f>IF('Rooster '!BZ86&gt;0,"",AO$3)</f>
        <v/>
      </c>
      <c r="AP40" s="322"/>
      <c r="AQ40" s="320">
        <f>'Actuele Stand'!$D$50-COUNTBLANK(D40:AO40)</f>
        <v>1</v>
      </c>
      <c r="AR40" s="316" t="str">
        <f t="shared" si="1"/>
        <v>theo</v>
      </c>
    </row>
    <row r="41" spans="1:47" s="314" customFormat="1">
      <c r="A41" s="317" t="s">
        <v>141</v>
      </c>
      <c r="B41" s="320">
        <f>'Actuele Stand'!$D$50-COUNTBLANK(D41:AO41)</f>
        <v>1</v>
      </c>
      <c r="C41" s="322"/>
      <c r="D41" s="325" t="str">
        <f>IF('Rooster '!D88&gt;0,"",D$3)</f>
        <v/>
      </c>
      <c r="E41" s="317" t="str">
        <f>IF('Rooster '!F88&gt;0,"",E$3)</f>
        <v/>
      </c>
      <c r="F41" s="325" t="str">
        <f>IF('Rooster '!H88&gt;0,"",F$3)</f>
        <v/>
      </c>
      <c r="G41" s="317" t="str">
        <f>IF('Rooster '!J88&gt;0,"",G$3)</f>
        <v/>
      </c>
      <c r="H41" s="325" t="str">
        <f>IF('Rooster '!L88&gt;0,"",H$3)</f>
        <v/>
      </c>
      <c r="I41" s="317" t="str">
        <f>IF('Rooster '!N88&gt;0,"",I$3)</f>
        <v/>
      </c>
      <c r="J41" s="325" t="str">
        <f>IF('Rooster '!P88&gt;0,"",J$3)</f>
        <v/>
      </c>
      <c r="K41" s="317" t="str">
        <f>IF('Rooster '!R88&gt;0,"",K$3)</f>
        <v/>
      </c>
      <c r="L41" s="325" t="str">
        <f>IF('Rooster '!T88&gt;0,"",L$3)</f>
        <v/>
      </c>
      <c r="M41" s="317" t="str">
        <f>IF('Rooster '!V88&gt;0,"",M$3)</f>
        <v/>
      </c>
      <c r="N41" s="325" t="str">
        <f>IF('Rooster '!X88&gt;0,"",N$3)</f>
        <v/>
      </c>
      <c r="O41" s="317" t="str">
        <f>IF('Rooster '!Z88&gt;0,"",O$3)</f>
        <v/>
      </c>
      <c r="P41" s="325" t="str">
        <f>IF('Rooster '!AB88&gt;0,"",P$3)</f>
        <v/>
      </c>
      <c r="Q41" s="317" t="str">
        <f>IF('Rooster '!AD88&gt;0,"",Q$3)</f>
        <v/>
      </c>
      <c r="R41" s="325" t="str">
        <f>IF('Rooster '!AF88&gt;0,"",R$3)</f>
        <v/>
      </c>
      <c r="S41" s="317" t="str">
        <f>IF('Rooster '!AH88&gt;0,"",S$3)</f>
        <v/>
      </c>
      <c r="T41" s="325" t="str">
        <f>IF('Rooster '!AJ88&gt;0,"",T$3)</f>
        <v/>
      </c>
      <c r="U41" s="317" t="str">
        <f>IF('Rooster '!AL88&gt;0,"",U$3)</f>
        <v/>
      </c>
      <c r="V41" s="325" t="str">
        <f>IF('Rooster '!AN88&gt;0,"",V$3)</f>
        <v/>
      </c>
      <c r="W41" s="317" t="str">
        <f>IF('Rooster '!AP88&gt;0,"",W$3)</f>
        <v/>
      </c>
      <c r="X41" s="325" t="str">
        <f>IF('Rooster '!AR88&gt;0,"",X$3)</f>
        <v/>
      </c>
      <c r="Y41" s="317" t="str">
        <f>IF('Rooster '!AT88&gt;0,"",Y$3)</f>
        <v/>
      </c>
      <c r="Z41" s="325" t="str">
        <f>IF('Rooster '!AV88&gt;0,"",Z$3)</f>
        <v/>
      </c>
      <c r="AA41" s="317" t="str">
        <f>IF('Rooster '!AX88&gt;0,"",AA$3)</f>
        <v/>
      </c>
      <c r="AB41" s="325" t="str">
        <f>IF('Rooster '!AZ88&gt;0,"",AB$3)</f>
        <v/>
      </c>
      <c r="AC41" s="317" t="str">
        <f>IF('Rooster '!BB88&gt;0,"",AC$3)</f>
        <v/>
      </c>
      <c r="AD41" s="325" t="str">
        <f>IF('Rooster '!BD88&gt;0,"",AD$3)</f>
        <v/>
      </c>
      <c r="AE41" s="317" t="str">
        <f>IF('Rooster '!BF88&gt;0,"",AE$3)</f>
        <v>peet m</v>
      </c>
      <c r="AF41" s="325" t="str">
        <f>IF('Rooster '!BH88&gt;0,"",AF$3)</f>
        <v/>
      </c>
      <c r="AG41" s="317" t="str">
        <f>IF('Rooster '!BJ88&gt;0,"",AG$3)</f>
        <v/>
      </c>
      <c r="AH41" s="325" t="str">
        <f>IF('Rooster '!BL88&gt;0,"",AH$3)</f>
        <v/>
      </c>
      <c r="AI41" s="317" t="str">
        <f>IF('Rooster '!BN88&gt;0,"",AI$3)</f>
        <v/>
      </c>
      <c r="AJ41" s="325" t="str">
        <f>IF('Rooster '!BP88&gt;0,"",AJ$3)</f>
        <v/>
      </c>
      <c r="AK41" s="317" t="str">
        <f>IF('Rooster '!BR88&gt;0,"",AK$3)</f>
        <v/>
      </c>
      <c r="AL41" s="325" t="str">
        <f>IF('Rooster '!BT88&gt;0,"",AL$3)</f>
        <v/>
      </c>
      <c r="AM41" s="322"/>
      <c r="AN41" s="325" t="str">
        <f>IF('Rooster '!BX88&gt;0,"",AN$3)</f>
        <v/>
      </c>
      <c r="AO41" s="317" t="str">
        <f>IF('Rooster '!BZ88&gt;0,"",AO$3)</f>
        <v/>
      </c>
      <c r="AP41" s="322"/>
      <c r="AQ41" s="320">
        <f>'Actuele Stand'!$D$50-COUNTBLANK(D41:AO41)</f>
        <v>1</v>
      </c>
      <c r="AR41" s="317" t="str">
        <f t="shared" si="1"/>
        <v>thijs</v>
      </c>
    </row>
    <row r="42" spans="1:47" s="314" customFormat="1">
      <c r="A42" s="316" t="s">
        <v>91</v>
      </c>
      <c r="B42" s="320">
        <f>'Actuele Stand'!$D$50-COUNTBLANK(D42:AO42)</f>
        <v>1</v>
      </c>
      <c r="C42" s="322"/>
      <c r="D42" s="316" t="str">
        <f>IF('Rooster '!D90&gt;0,"",D$3)</f>
        <v/>
      </c>
      <c r="E42" s="324" t="str">
        <f>IF('Rooster '!F90&gt;0,"",E$3)</f>
        <v/>
      </c>
      <c r="F42" s="316" t="str">
        <f>IF('Rooster '!H90&gt;0,"",F$3)</f>
        <v/>
      </c>
      <c r="G42" s="324" t="str">
        <f>IF('Rooster '!J90&gt;0,"",G$3)</f>
        <v/>
      </c>
      <c r="H42" s="316" t="str">
        <f>IF('Rooster '!L90&gt;0,"",H$3)</f>
        <v/>
      </c>
      <c r="I42" s="324" t="str">
        <f>IF('Rooster '!N90&gt;0,"",I$3)</f>
        <v/>
      </c>
      <c r="J42" s="316" t="str">
        <f>IF('Rooster '!P90&gt;0,"",J$3)</f>
        <v/>
      </c>
      <c r="K42" s="324" t="str">
        <f>IF('Rooster '!R90&gt;0,"",K$3)</f>
        <v/>
      </c>
      <c r="L42" s="316" t="str">
        <f>IF('Rooster '!T90&gt;0,"",L$3)</f>
        <v/>
      </c>
      <c r="M42" s="324" t="str">
        <f>IF('Rooster '!V90&gt;0,"",M$3)</f>
        <v/>
      </c>
      <c r="N42" s="316" t="str">
        <f>IF('Rooster '!X90&gt;0,"",N$3)</f>
        <v/>
      </c>
      <c r="O42" s="324" t="str">
        <f>IF('Rooster '!Z90&gt;0,"",O$3)</f>
        <v/>
      </c>
      <c r="P42" s="316" t="str">
        <f>IF('Rooster '!AB90&gt;0,"",P$3)</f>
        <v/>
      </c>
      <c r="Q42" s="324" t="str">
        <f>IF('Rooster '!AD90&gt;0,"",Q$3)</f>
        <v/>
      </c>
      <c r="R42" s="316" t="str">
        <f>IF('Rooster '!AF90&gt;0,"",R$3)</f>
        <v/>
      </c>
      <c r="S42" s="324" t="str">
        <f>IF('Rooster '!AH90&gt;0,"",S$3)</f>
        <v/>
      </c>
      <c r="T42" s="316" t="str">
        <f>IF('Rooster '!AJ90&gt;0,"",T$3)</f>
        <v/>
      </c>
      <c r="U42" s="324" t="str">
        <f>IF('Rooster '!AL90&gt;0,"",U$3)</f>
        <v/>
      </c>
      <c r="V42" s="316" t="str">
        <f>IF('Rooster '!AN90&gt;0,"",V$3)</f>
        <v/>
      </c>
      <c r="W42" s="324" t="str">
        <f>IF('Rooster '!AP90&gt;0,"",W$3)</f>
        <v/>
      </c>
      <c r="X42" s="316" t="str">
        <f>IF('Rooster '!AR90&gt;0,"",X$3)</f>
        <v/>
      </c>
      <c r="Y42" s="324" t="str">
        <f>IF('Rooster '!AT90&gt;0,"",Y$3)</f>
        <v/>
      </c>
      <c r="Z42" s="316" t="str">
        <f>IF('Rooster '!AV90&gt;0,"",Z$3)</f>
        <v/>
      </c>
      <c r="AA42" s="324" t="str">
        <f>IF('Rooster '!AX90&gt;0,"",AA$3)</f>
        <v/>
      </c>
      <c r="AB42" s="316" t="str">
        <f>IF('Rooster '!AZ90&gt;0,"",AB$3)</f>
        <v/>
      </c>
      <c r="AC42" s="324" t="str">
        <f>IF('Rooster '!BB90&gt;0,"",AC$3)</f>
        <v/>
      </c>
      <c r="AD42" s="316" t="str">
        <f>IF('Rooster '!BD90&gt;0,"",AD$3)</f>
        <v/>
      </c>
      <c r="AE42" s="324" t="str">
        <f>IF('Rooster '!BF90&gt;0,"",AE$3)</f>
        <v>peet m</v>
      </c>
      <c r="AF42" s="316" t="str">
        <f>IF('Rooster '!BH90&gt;0,"",AF$3)</f>
        <v/>
      </c>
      <c r="AG42" s="324" t="str">
        <f>IF('Rooster '!BJ90&gt;0,"",AG$3)</f>
        <v/>
      </c>
      <c r="AH42" s="316" t="str">
        <f>IF('Rooster '!BL90&gt;0,"",AH$3)</f>
        <v/>
      </c>
      <c r="AI42" s="324" t="str">
        <f>IF('Rooster '!BN90&gt;0,"",AI$3)</f>
        <v/>
      </c>
      <c r="AJ42" s="316" t="str">
        <f>IF('Rooster '!BP90&gt;0,"",AJ$3)</f>
        <v/>
      </c>
      <c r="AK42" s="324" t="str">
        <f>IF('Rooster '!BR90&gt;0,"",AK$3)</f>
        <v/>
      </c>
      <c r="AL42" s="316" t="str">
        <f>IF('Rooster '!BT90&gt;0,"",AL$3)</f>
        <v/>
      </c>
      <c r="AM42" s="324" t="str">
        <f>IF('Rooster '!BV90&gt;0,"",AM$3)</f>
        <v/>
      </c>
      <c r="AN42" s="322"/>
      <c r="AO42" s="324" t="str">
        <f>IF('Rooster '!BZ90&gt;0,"",AO$3)</f>
        <v/>
      </c>
      <c r="AP42" s="322"/>
      <c r="AQ42" s="320">
        <f>'Actuele Stand'!$D$50-COUNTBLANK(D42:AO42)</f>
        <v>1</v>
      </c>
      <c r="AR42" s="316" t="str">
        <f t="shared" si="1"/>
        <v>wim</v>
      </c>
    </row>
    <row r="43" spans="1:47" s="314" customFormat="1">
      <c r="A43" s="317" t="s">
        <v>87</v>
      </c>
      <c r="B43" s="320">
        <f>'Actuele Stand'!$D$50-COUNTBLANK(D43:AO43)</f>
        <v>1</v>
      </c>
      <c r="C43" s="322"/>
      <c r="D43" s="325" t="str">
        <f>IF('Rooster '!D92&gt;0,"",D$3)</f>
        <v/>
      </c>
      <c r="E43" s="317" t="str">
        <f>IF('Rooster '!F92&gt;0,"",E$3)</f>
        <v/>
      </c>
      <c r="F43" s="325" t="str">
        <f>IF('Rooster '!H92&gt;0,"",F$3)</f>
        <v/>
      </c>
      <c r="G43" s="317" t="str">
        <f>IF('Rooster '!J92&gt;0,"",G$3)</f>
        <v/>
      </c>
      <c r="H43" s="325" t="str">
        <f>IF('Rooster '!L92&gt;0,"",H$3)</f>
        <v/>
      </c>
      <c r="I43" s="317" t="str">
        <f>IF('Rooster '!N92&gt;0,"",I$3)</f>
        <v/>
      </c>
      <c r="J43" s="325" t="str">
        <f>IF('Rooster '!P92&gt;0,"",J$3)</f>
        <v/>
      </c>
      <c r="K43" s="317" t="str">
        <f>IF('Rooster '!R92&gt;0,"",K$3)</f>
        <v/>
      </c>
      <c r="L43" s="325" t="str">
        <f>IF('Rooster '!T92&gt;0,"",L$3)</f>
        <v/>
      </c>
      <c r="M43" s="317" t="str">
        <f>IF('Rooster '!V92&gt;0,"",M$3)</f>
        <v/>
      </c>
      <c r="N43" s="325" t="str">
        <f>IF('Rooster '!X92&gt;0,"",N$3)</f>
        <v/>
      </c>
      <c r="O43" s="317" t="str">
        <f>IF('Rooster '!Z92&gt;0,"",O$3)</f>
        <v/>
      </c>
      <c r="P43" s="325" t="str">
        <f>IF('Rooster '!AB92&gt;0,"",P$3)</f>
        <v/>
      </c>
      <c r="Q43" s="317" t="str">
        <f>IF('Rooster '!AD92&gt;0,"",Q$3)</f>
        <v/>
      </c>
      <c r="R43" s="325" t="str">
        <f>IF('Rooster '!AF92&gt;0,"",R$3)</f>
        <v/>
      </c>
      <c r="S43" s="317" t="str">
        <f>IF('Rooster '!AH92&gt;0,"",S$3)</f>
        <v/>
      </c>
      <c r="T43" s="325" t="str">
        <f>IF('Rooster '!AJ92&gt;0,"",T$3)</f>
        <v/>
      </c>
      <c r="U43" s="317" t="str">
        <f>IF('Rooster '!AL92&gt;0,"",U$3)</f>
        <v/>
      </c>
      <c r="V43" s="325" t="str">
        <f>IF('Rooster '!AN92&gt;0,"",V$3)</f>
        <v/>
      </c>
      <c r="W43" s="317" t="str">
        <f>IF('Rooster '!AP92&gt;0,"",W$3)</f>
        <v/>
      </c>
      <c r="X43" s="325" t="str">
        <f>IF('Rooster '!AR92&gt;0,"",X$3)</f>
        <v/>
      </c>
      <c r="Y43" s="317" t="str">
        <f>IF('Rooster '!AT92&gt;0,"",Y$3)</f>
        <v/>
      </c>
      <c r="Z43" s="325" t="str">
        <f>IF('Rooster '!AV92&gt;0,"",Z$3)</f>
        <v/>
      </c>
      <c r="AA43" s="317" t="str">
        <f>IF('Rooster '!AX92&gt;0,"",AA$3)</f>
        <v/>
      </c>
      <c r="AB43" s="325" t="str">
        <f>IF('Rooster '!AZ92&gt;0,"",AB$3)</f>
        <v/>
      </c>
      <c r="AC43" s="317" t="str">
        <f>IF('Rooster '!BB92&gt;0,"",AC$3)</f>
        <v/>
      </c>
      <c r="AD43" s="325" t="str">
        <f>IF('Rooster '!BD92&gt;0,"",AD$3)</f>
        <v/>
      </c>
      <c r="AE43" s="317" t="str">
        <f>IF('Rooster '!BF92&gt;0,"",AE$3)</f>
        <v>peet m</v>
      </c>
      <c r="AF43" s="325" t="str">
        <f>IF('Rooster '!BH92&gt;0,"",AF$3)</f>
        <v/>
      </c>
      <c r="AG43" s="317" t="str">
        <f>IF('Rooster '!BJ92&gt;0,"",AG$3)</f>
        <v/>
      </c>
      <c r="AH43" s="325" t="str">
        <f>IF('Rooster '!BL92&gt;0,"",AH$3)</f>
        <v/>
      </c>
      <c r="AI43" s="317" t="str">
        <f>IF('Rooster '!BN92&gt;0,"",AI$3)</f>
        <v/>
      </c>
      <c r="AJ43" s="325" t="str">
        <f>IF('Rooster '!BP92&gt;0,"",AJ$3)</f>
        <v/>
      </c>
      <c r="AK43" s="317" t="str">
        <f>IF('Rooster '!BR92&gt;0,"",AK$3)</f>
        <v/>
      </c>
      <c r="AL43" s="325" t="str">
        <f>IF('Rooster '!BT92&gt;0,"",AL$3)</f>
        <v/>
      </c>
      <c r="AM43" s="317" t="str">
        <f>IF('Rooster '!BV92&gt;0,"",AM$3)</f>
        <v/>
      </c>
      <c r="AN43" s="325" t="str">
        <f>IF('Rooster '!BX92&gt;0,"",AN$3)</f>
        <v/>
      </c>
      <c r="AO43" s="322"/>
      <c r="AP43" s="322"/>
      <c r="AQ43" s="320">
        <f>'Actuele Stand'!$D$50-COUNTBLANK(D43:AO43)</f>
        <v>1</v>
      </c>
      <c r="AR43" s="317" t="str">
        <f t="shared" si="1"/>
        <v>wout</v>
      </c>
    </row>
    <row r="44" spans="1:47" s="312" customFormat="1" ht="8.25" customHeight="1">
      <c r="A44" s="315"/>
      <c r="B44" s="321"/>
      <c r="C44" s="322"/>
      <c r="D44" s="323"/>
      <c r="E44" s="322"/>
      <c r="F44" s="323"/>
      <c r="G44" s="322"/>
      <c r="H44" s="323"/>
      <c r="I44" s="322"/>
      <c r="J44" s="323"/>
      <c r="K44" s="322"/>
      <c r="L44" s="323"/>
      <c r="M44" s="322"/>
      <c r="N44" s="323"/>
      <c r="O44" s="322"/>
      <c r="P44" s="323"/>
      <c r="Q44" s="322"/>
      <c r="R44" s="323"/>
      <c r="S44" s="322"/>
      <c r="T44" s="323"/>
      <c r="U44" s="322"/>
      <c r="V44" s="323"/>
      <c r="W44" s="322"/>
      <c r="X44" s="323"/>
      <c r="Y44" s="322"/>
      <c r="Z44" s="323"/>
      <c r="AA44" s="322"/>
      <c r="AB44" s="323"/>
      <c r="AC44" s="322"/>
      <c r="AD44" s="323"/>
      <c r="AE44" s="322"/>
      <c r="AF44" s="323"/>
      <c r="AG44" s="322"/>
      <c r="AH44" s="323"/>
      <c r="AI44" s="322"/>
      <c r="AJ44" s="323"/>
      <c r="AK44" s="322"/>
      <c r="AL44" s="323"/>
      <c r="AM44" s="322"/>
      <c r="AN44" s="323"/>
      <c r="AO44" s="322"/>
      <c r="AP44" s="307"/>
      <c r="AQ44" s="318"/>
      <c r="AR44" s="315"/>
      <c r="AS44" s="319"/>
      <c r="AT44" s="319"/>
      <c r="AU44" s="319"/>
    </row>
    <row r="45" spans="1:47" s="308" customFormat="1">
      <c r="A45" s="326"/>
      <c r="B45" s="321"/>
      <c r="C45" s="307"/>
      <c r="D45" s="320">
        <f>'Actuele Stand'!$D$50-COUNTBLANK(D6:D43)</f>
        <v>1</v>
      </c>
      <c r="E45" s="320">
        <f>'Actuele Stand'!$D$50-COUNTBLANK(E6:E43)</f>
        <v>1</v>
      </c>
      <c r="F45" s="320">
        <f>'Actuele Stand'!$D$50-COUNTBLANK(F6:F43)</f>
        <v>1</v>
      </c>
      <c r="G45" s="320">
        <f>'Actuele Stand'!$D$50-COUNTBLANK(G6:G43)</f>
        <v>1</v>
      </c>
      <c r="H45" s="320">
        <f>'Actuele Stand'!$D$50-COUNTBLANK(H6:H43)</f>
        <v>1</v>
      </c>
      <c r="I45" s="320">
        <f>'Actuele Stand'!$D$50-COUNTBLANK(I6:I43)</f>
        <v>1</v>
      </c>
      <c r="J45" s="320">
        <f>'Actuele Stand'!$D$50-COUNTBLANK(J6:J43)</f>
        <v>1</v>
      </c>
      <c r="K45" s="320">
        <f>'Actuele Stand'!$D$50-COUNTBLANK(K6:K43)</f>
        <v>1</v>
      </c>
      <c r="L45" s="320">
        <f>'Actuele Stand'!$D$50-COUNTBLANK(L6:L43)</f>
        <v>1</v>
      </c>
      <c r="M45" s="320">
        <f>'Actuele Stand'!$D$50-COUNTBLANK(M6:M43)</f>
        <v>1</v>
      </c>
      <c r="N45" s="320">
        <f>'Actuele Stand'!$D$50-COUNTBLANK(N6:N43)</f>
        <v>1</v>
      </c>
      <c r="O45" s="320">
        <f>'Actuele Stand'!$D$50-COUNTBLANK(O6:O43)</f>
        <v>1</v>
      </c>
      <c r="P45" s="320">
        <f>'Actuele Stand'!$D$50-COUNTBLANK(P6:P43)</f>
        <v>1</v>
      </c>
      <c r="Q45" s="320">
        <f>'Actuele Stand'!$D$50-COUNTBLANK(Q6:Q43)</f>
        <v>1</v>
      </c>
      <c r="R45" s="320">
        <f>'Actuele Stand'!$D$50-COUNTBLANK(R6:R43)</f>
        <v>1</v>
      </c>
      <c r="S45" s="320">
        <f>'Actuele Stand'!$D$50-COUNTBLANK(S6:S43)</f>
        <v>1</v>
      </c>
      <c r="T45" s="320">
        <f>'Actuele Stand'!$D$50-COUNTBLANK(T6:T43)</f>
        <v>1</v>
      </c>
      <c r="U45" s="320">
        <f>'Actuele Stand'!$D$50-COUNTBLANK(U6:U43)</f>
        <v>1</v>
      </c>
      <c r="V45" s="320">
        <f>'Actuele Stand'!$D$50-COUNTBLANK(V6:V43)</f>
        <v>1</v>
      </c>
      <c r="W45" s="320">
        <f>'Actuele Stand'!$D$50-COUNTBLANK(W6:W43)</f>
        <v>1</v>
      </c>
      <c r="X45" s="320">
        <f>'Actuele Stand'!$D$50-COUNTBLANK(X6:X43)</f>
        <v>1</v>
      </c>
      <c r="Y45" s="320">
        <f>'Actuele Stand'!$D$50-COUNTBLANK(Y6:Y43)</f>
        <v>1</v>
      </c>
      <c r="Z45" s="320">
        <f>'Actuele Stand'!$D$50-COUNTBLANK(Z6:Z43)</f>
        <v>1</v>
      </c>
      <c r="AA45" s="320">
        <f>'Actuele Stand'!$D$50-COUNTBLANK(AA6:AA43)</f>
        <v>1</v>
      </c>
      <c r="AB45" s="320">
        <f>'Actuele Stand'!$D$50-COUNTBLANK(AB6:AB43)</f>
        <v>1</v>
      </c>
      <c r="AC45" s="320">
        <f>'Actuele Stand'!$D$50-COUNTBLANK(AC6:AC43)</f>
        <v>1</v>
      </c>
      <c r="AD45" s="320">
        <f>'Actuele Stand'!$D$50-COUNTBLANK(AD6:AD43)</f>
        <v>1</v>
      </c>
      <c r="AE45" s="320">
        <f>'Actuele Stand'!$D$50-COUNTBLANK(AE6:AE43)</f>
        <v>37</v>
      </c>
      <c r="AF45" s="320">
        <f>'Actuele Stand'!$D$50-COUNTBLANK(AF6:AF43)</f>
        <v>1</v>
      </c>
      <c r="AG45" s="320">
        <f>'Actuele Stand'!$D$50-COUNTBLANK(AG6:AG43)</f>
        <v>1</v>
      </c>
      <c r="AH45" s="320">
        <f>'Actuele Stand'!$D$50-COUNTBLANK(AH6:AH43)</f>
        <v>1</v>
      </c>
      <c r="AI45" s="320">
        <f>'Actuele Stand'!$D$50-COUNTBLANK(AI6:AI43)</f>
        <v>1</v>
      </c>
      <c r="AJ45" s="320">
        <f>'Actuele Stand'!$D$50-COUNTBLANK(AJ6:AJ43)</f>
        <v>1</v>
      </c>
      <c r="AK45" s="320">
        <f>'Actuele Stand'!$D$50-COUNTBLANK(AK6:AK43)</f>
        <v>1</v>
      </c>
      <c r="AL45" s="320">
        <f>'Actuele Stand'!$D$50-COUNTBLANK(AL6:AL43)</f>
        <v>1</v>
      </c>
      <c r="AM45" s="320">
        <f>'Actuele Stand'!$D$50-COUNTBLANK(AM6:AM43)</f>
        <v>1</v>
      </c>
      <c r="AN45" s="320">
        <f>'Actuele Stand'!$D$50-COUNTBLANK(AN6:AN43)</f>
        <v>1</v>
      </c>
      <c r="AO45" s="320">
        <f>'Actuele Stand'!$D$50-COUNTBLANK(AO6:AO43)</f>
        <v>1</v>
      </c>
      <c r="AP45" s="307"/>
      <c r="AQ45" s="307"/>
      <c r="AR45" s="320">
        <f>SUM(D45:AO45)/2</f>
        <v>37</v>
      </c>
      <c r="AS45" s="311"/>
      <c r="AT45" s="311"/>
      <c r="AU45" s="311"/>
    </row>
    <row r="46" spans="1:47" s="312" customFormat="1">
      <c r="A46" s="315"/>
      <c r="B46" s="321"/>
      <c r="C46" s="315"/>
      <c r="D46" s="316" t="str">
        <f t="shared" ref="D46:AO46" si="2">D3</f>
        <v>alex r</v>
      </c>
      <c r="E46" s="317" t="str">
        <f t="shared" si="2"/>
        <v>alex s</v>
      </c>
      <c r="F46" s="316" t="str">
        <f t="shared" si="2"/>
        <v>appie</v>
      </c>
      <c r="G46" s="317" t="str">
        <f t="shared" si="2"/>
        <v>arthur</v>
      </c>
      <c r="H46" s="316" t="str">
        <f t="shared" si="2"/>
        <v>berry</v>
      </c>
      <c r="I46" s="317" t="str">
        <f t="shared" si="2"/>
        <v>chris</v>
      </c>
      <c r="J46" s="316" t="str">
        <f t="shared" si="2"/>
        <v>cock</v>
      </c>
      <c r="K46" s="317" t="str">
        <f t="shared" si="2"/>
        <v>cor</v>
      </c>
      <c r="L46" s="316" t="str">
        <f t="shared" si="2"/>
        <v>ed</v>
      </c>
      <c r="M46" s="317" t="str">
        <f t="shared" si="2"/>
        <v>frans</v>
      </c>
      <c r="N46" s="316" t="str">
        <f t="shared" si="2"/>
        <v>ger d</v>
      </c>
      <c r="O46" s="317" t="str">
        <f t="shared" si="2"/>
        <v>ger v</v>
      </c>
      <c r="P46" s="316" t="str">
        <f t="shared" si="2"/>
        <v>harold</v>
      </c>
      <c r="Q46" s="317" t="str">
        <f t="shared" si="2"/>
        <v>jaap</v>
      </c>
      <c r="R46" s="316" t="str">
        <f t="shared" si="2"/>
        <v>joop</v>
      </c>
      <c r="S46" s="317" t="str">
        <f t="shared" si="2"/>
        <v>jos</v>
      </c>
      <c r="T46" s="316" t="str">
        <f t="shared" si="2"/>
        <v>mars bo</v>
      </c>
      <c r="U46" s="317" t="str">
        <f t="shared" si="2"/>
        <v>mars bu</v>
      </c>
      <c r="V46" s="316" t="str">
        <f t="shared" si="2"/>
        <v>mars ma</v>
      </c>
      <c r="W46" s="317" t="str">
        <f t="shared" si="2"/>
        <v>mars os</v>
      </c>
      <c r="X46" s="316" t="str">
        <f t="shared" si="2"/>
        <v>marco</v>
      </c>
      <c r="Y46" s="317" t="str">
        <f t="shared" si="2"/>
        <v>micha</v>
      </c>
      <c r="Z46" s="316" t="str">
        <f t="shared" si="2"/>
        <v>mo</v>
      </c>
      <c r="AA46" s="317" t="str">
        <f t="shared" si="2"/>
        <v>paul</v>
      </c>
      <c r="AB46" s="316" t="str">
        <f t="shared" si="2"/>
        <v>peet g</v>
      </c>
      <c r="AC46" s="317" t="str">
        <f t="shared" si="2"/>
        <v>peet h</v>
      </c>
      <c r="AD46" s="316" t="str">
        <f t="shared" si="2"/>
        <v>peet k</v>
      </c>
      <c r="AE46" s="317" t="str">
        <f t="shared" si="2"/>
        <v>peet m</v>
      </c>
      <c r="AF46" s="316" t="str">
        <f t="shared" si="2"/>
        <v>piet</v>
      </c>
      <c r="AG46" s="317" t="str">
        <f t="shared" si="2"/>
        <v>pleun</v>
      </c>
      <c r="AH46" s="316" t="str">
        <f t="shared" si="2"/>
        <v>rene</v>
      </c>
      <c r="AI46" s="317" t="str">
        <f t="shared" si="2"/>
        <v>richard</v>
      </c>
      <c r="AJ46" s="316" t="str">
        <f t="shared" si="2"/>
        <v>ronald</v>
      </c>
      <c r="AK46" s="317" t="str">
        <f t="shared" si="2"/>
        <v>ted</v>
      </c>
      <c r="AL46" s="316" t="str">
        <f t="shared" si="2"/>
        <v>theo</v>
      </c>
      <c r="AM46" s="317" t="str">
        <f t="shared" si="2"/>
        <v>thijs</v>
      </c>
      <c r="AN46" s="316" t="str">
        <f t="shared" si="2"/>
        <v>wim</v>
      </c>
      <c r="AO46" s="317" t="str">
        <f t="shared" si="2"/>
        <v>wout</v>
      </c>
      <c r="AP46" s="307"/>
      <c r="AQ46" s="321"/>
      <c r="AR46" s="307" t="s">
        <v>95</v>
      </c>
      <c r="AS46" s="327"/>
      <c r="AT46" s="319"/>
      <c r="AU46" s="319"/>
    </row>
    <row r="47" spans="1:47" s="308" customFormat="1" ht="14.25" customHeight="1">
      <c r="A47" s="326"/>
      <c r="C47" s="307"/>
      <c r="D47" s="328">
        <f>'Actuele Stand'!$D$50-1-'Rooster '!D95</f>
        <v>1</v>
      </c>
      <c r="E47" s="328">
        <f>'Actuele Stand'!$D$50-1-'Rooster '!F95</f>
        <v>1</v>
      </c>
      <c r="F47" s="328">
        <f>'Actuele Stand'!$D$50-1-'Rooster '!H95</f>
        <v>1</v>
      </c>
      <c r="G47" s="328">
        <f>'Actuele Stand'!$D$50-1-'Rooster '!J95</f>
        <v>1</v>
      </c>
      <c r="H47" s="328">
        <f>'Actuele Stand'!$D$50-1-'Rooster '!L95</f>
        <v>1</v>
      </c>
      <c r="I47" s="328">
        <f>'Actuele Stand'!$D$50-1-'Rooster '!N95</f>
        <v>1</v>
      </c>
      <c r="J47" s="328">
        <f>'Actuele Stand'!$D$50-1-'Rooster '!P95</f>
        <v>1</v>
      </c>
      <c r="K47" s="328">
        <f>'Actuele Stand'!$D$50-1-'Rooster '!R95</f>
        <v>1</v>
      </c>
      <c r="L47" s="328">
        <f>'Actuele Stand'!$D$50-1-'Rooster '!T95</f>
        <v>1</v>
      </c>
      <c r="M47" s="328">
        <f>'Actuele Stand'!$D$50-1-'Rooster '!V95</f>
        <v>1</v>
      </c>
      <c r="N47" s="328">
        <f>'Actuele Stand'!$D$50-1-'Rooster '!X95</f>
        <v>1</v>
      </c>
      <c r="O47" s="328">
        <f>'Actuele Stand'!$D$50-1-'Rooster '!Z95</f>
        <v>1</v>
      </c>
      <c r="P47" s="328">
        <f>'Actuele Stand'!$D$50-1-'Rooster '!AB95</f>
        <v>1</v>
      </c>
      <c r="Q47" s="328">
        <f>'Actuele Stand'!$D$50-1-'Rooster '!AD95</f>
        <v>1</v>
      </c>
      <c r="R47" s="328">
        <f>'Actuele Stand'!$D$50-1-'Rooster '!AF95</f>
        <v>1</v>
      </c>
      <c r="S47" s="328">
        <f>'Actuele Stand'!$D$50-1-'Rooster '!AH95</f>
        <v>1</v>
      </c>
      <c r="T47" s="328">
        <f>'Actuele Stand'!$D$50-1-'Rooster '!AJ95</f>
        <v>1</v>
      </c>
      <c r="U47" s="328">
        <f>'Actuele Stand'!$D$50-1-'Rooster '!AL95</f>
        <v>1</v>
      </c>
      <c r="V47" s="328">
        <f>'Actuele Stand'!$D$50-1-'Rooster '!AN95</f>
        <v>1</v>
      </c>
      <c r="W47" s="328">
        <f>'Actuele Stand'!$D$50-1-'Rooster '!AP95</f>
        <v>1</v>
      </c>
      <c r="X47" s="328">
        <f>'Actuele Stand'!$D$50-1-'Rooster '!AR95</f>
        <v>1</v>
      </c>
      <c r="Y47" s="328">
        <f>'Actuele Stand'!$D$50-1-'Rooster '!AT95</f>
        <v>1</v>
      </c>
      <c r="Z47" s="328">
        <f>'Actuele Stand'!$D$50-1-'Rooster '!AV95</f>
        <v>1</v>
      </c>
      <c r="AA47" s="328">
        <f>'Actuele Stand'!$D$50-1-'Rooster '!AX95</f>
        <v>1</v>
      </c>
      <c r="AB47" s="328">
        <f>'Actuele Stand'!$D$50-1-'Rooster '!AZ95</f>
        <v>1</v>
      </c>
      <c r="AC47" s="328">
        <f>'Actuele Stand'!$D$50-1-'Rooster '!BB95</f>
        <v>1</v>
      </c>
      <c r="AD47" s="328">
        <f>'Actuele Stand'!$D$50-1-'Rooster '!BD95</f>
        <v>1</v>
      </c>
      <c r="AE47" s="328">
        <f>'Actuele Stand'!$D$50-1-'Rooster '!BF95</f>
        <v>37</v>
      </c>
      <c r="AF47" s="328">
        <f>'Actuele Stand'!$D$50-1-'Rooster '!BH95</f>
        <v>1</v>
      </c>
      <c r="AG47" s="328">
        <f>'Actuele Stand'!$D$50-1-'Rooster '!BJ95</f>
        <v>1</v>
      </c>
      <c r="AH47" s="328">
        <f>'Actuele Stand'!$D$50-1-'Rooster '!BL95</f>
        <v>1</v>
      </c>
      <c r="AI47" s="328">
        <f>'Actuele Stand'!$D$50-1-'Rooster '!BN95</f>
        <v>1</v>
      </c>
      <c r="AJ47" s="328">
        <f>'Actuele Stand'!$D$50-1-'Rooster '!BP95</f>
        <v>1</v>
      </c>
      <c r="AK47" s="328">
        <f>'Actuele Stand'!$D$50-1-'Rooster '!BR95</f>
        <v>1</v>
      </c>
      <c r="AL47" s="328">
        <f>'Actuele Stand'!$D$50-1-'Rooster '!BT95</f>
        <v>1</v>
      </c>
      <c r="AM47" s="328">
        <f>'Actuele Stand'!$D$50-1-'Rooster '!BV95</f>
        <v>1</v>
      </c>
      <c r="AN47" s="328">
        <f>'Actuele Stand'!$D$50-1-'Rooster '!BX95</f>
        <v>1</v>
      </c>
      <c r="AO47" s="328">
        <f>'Actuele Stand'!$D$50-1-'Rooster '!BZ95</f>
        <v>1</v>
      </c>
      <c r="AP47" s="307"/>
      <c r="AQ47" s="307"/>
      <c r="AR47" s="327" t="str">
        <f>IF(AR45-'Actuele Stand'!D49=0,"","Fout! - het totaal aantal wedstrijden klopt ergens niet!")</f>
        <v/>
      </c>
      <c r="AS47" s="311"/>
      <c r="AT47" s="311"/>
      <c r="AU47" s="311"/>
    </row>
    <row r="48" spans="1:47" s="308" customFormat="1">
      <c r="A48" s="329" t="s">
        <v>96</v>
      </c>
      <c r="B48" s="321"/>
      <c r="C48" s="307"/>
      <c r="D48" s="310" t="str">
        <f t="shared" ref="D48:AO48" si="3">IF(D45-D47=0,"","FOUT!!!")</f>
        <v/>
      </c>
      <c r="E48" s="310" t="str">
        <f t="shared" si="3"/>
        <v/>
      </c>
      <c r="F48" s="310" t="str">
        <f t="shared" si="3"/>
        <v/>
      </c>
      <c r="G48" s="310" t="str">
        <f t="shared" si="3"/>
        <v/>
      </c>
      <c r="H48" s="310" t="str">
        <f t="shared" si="3"/>
        <v/>
      </c>
      <c r="I48" s="310" t="str">
        <f t="shared" si="3"/>
        <v/>
      </c>
      <c r="J48" s="310" t="str">
        <f t="shared" si="3"/>
        <v/>
      </c>
      <c r="K48" s="310" t="str">
        <f t="shared" si="3"/>
        <v/>
      </c>
      <c r="L48" s="310" t="str">
        <f t="shared" si="3"/>
        <v/>
      </c>
      <c r="M48" s="310" t="str">
        <f t="shared" si="3"/>
        <v/>
      </c>
      <c r="N48" s="310" t="str">
        <f t="shared" si="3"/>
        <v/>
      </c>
      <c r="O48" s="310" t="str">
        <f t="shared" si="3"/>
        <v/>
      </c>
      <c r="P48" s="310" t="str">
        <f t="shared" si="3"/>
        <v/>
      </c>
      <c r="Q48" s="310" t="str">
        <f t="shared" si="3"/>
        <v/>
      </c>
      <c r="R48" s="310" t="str">
        <f t="shared" si="3"/>
        <v/>
      </c>
      <c r="S48" s="310" t="str">
        <f t="shared" si="3"/>
        <v/>
      </c>
      <c r="T48" s="310" t="str">
        <f t="shared" si="3"/>
        <v/>
      </c>
      <c r="U48" s="310" t="str">
        <f t="shared" si="3"/>
        <v/>
      </c>
      <c r="V48" s="310" t="str">
        <f t="shared" si="3"/>
        <v/>
      </c>
      <c r="W48" s="310" t="str">
        <f t="shared" si="3"/>
        <v/>
      </c>
      <c r="X48" s="310" t="str">
        <f t="shared" si="3"/>
        <v/>
      </c>
      <c r="Y48" s="310" t="str">
        <f t="shared" si="3"/>
        <v/>
      </c>
      <c r="Z48" s="310" t="str">
        <f t="shared" si="3"/>
        <v/>
      </c>
      <c r="AA48" s="310" t="str">
        <f t="shared" si="3"/>
        <v/>
      </c>
      <c r="AB48" s="310" t="str">
        <f t="shared" si="3"/>
        <v/>
      </c>
      <c r="AC48" s="310" t="str">
        <f t="shared" si="3"/>
        <v/>
      </c>
      <c r="AD48" s="310" t="str">
        <f t="shared" si="3"/>
        <v/>
      </c>
      <c r="AE48" s="310" t="str">
        <f t="shared" si="3"/>
        <v/>
      </c>
      <c r="AF48" s="310" t="str">
        <f t="shared" si="3"/>
        <v/>
      </c>
      <c r="AG48" s="310" t="str">
        <f t="shared" si="3"/>
        <v/>
      </c>
      <c r="AH48" s="310" t="str">
        <f t="shared" si="3"/>
        <v/>
      </c>
      <c r="AI48" s="310" t="str">
        <f t="shared" si="3"/>
        <v/>
      </c>
      <c r="AJ48" s="310" t="str">
        <f t="shared" si="3"/>
        <v/>
      </c>
      <c r="AK48" s="310" t="str">
        <f t="shared" si="3"/>
        <v/>
      </c>
      <c r="AL48" s="310" t="str">
        <f t="shared" si="3"/>
        <v/>
      </c>
      <c r="AM48" s="310" t="str">
        <f t="shared" si="3"/>
        <v/>
      </c>
      <c r="AN48" s="310" t="str">
        <f t="shared" si="3"/>
        <v/>
      </c>
      <c r="AO48" s="310" t="str">
        <f t="shared" si="3"/>
        <v/>
      </c>
      <c r="AP48" s="312"/>
      <c r="AR48" s="329" t="s">
        <v>97</v>
      </c>
      <c r="AS48" s="311"/>
      <c r="AT48" s="311"/>
      <c r="AU48" s="311"/>
    </row>
    <row r="49" spans="1:42">
      <c r="A49" s="329" t="s">
        <v>96</v>
      </c>
      <c r="B49" s="308"/>
      <c r="D49" s="313" t="str">
        <f>IF(D45-AQ6=0,"","FOUT!!!")</f>
        <v/>
      </c>
      <c r="E49" s="313" t="str">
        <f>IF(E45-AQ7=0,"","FOUT!!!")</f>
        <v/>
      </c>
      <c r="F49" s="313" t="str">
        <f>IF(F45-AQ8=0,"","FOUT!!!")</f>
        <v/>
      </c>
      <c r="G49" s="313" t="str">
        <f>IF(G45-AQ9=0,"","FOUT!!!")</f>
        <v/>
      </c>
      <c r="H49" s="313" t="str">
        <f>IF(H45-AQ10=0,"","FOUT!!!")</f>
        <v/>
      </c>
      <c r="I49" s="313" t="str">
        <f>IF(I45-AQ11=0,"","FOUT!!!")</f>
        <v/>
      </c>
      <c r="J49" s="313" t="str">
        <f>IF(J45-AQ12=0,"","FOUT!!!")</f>
        <v/>
      </c>
      <c r="K49" s="313" t="str">
        <f>IF(K45-AQ13=0,"","FOUT!!!")</f>
        <v/>
      </c>
      <c r="L49" s="313" t="str">
        <f>IF(L45-AQ14=0,"","FOUT!!!")</f>
        <v/>
      </c>
      <c r="M49" s="313" t="str">
        <f>IF(M45-AQ15=0,"","FOUT!!!")</f>
        <v/>
      </c>
      <c r="N49" s="313" t="str">
        <f>IF(N45-AQ16=0,"","FOUT!!!")</f>
        <v/>
      </c>
      <c r="O49" s="313" t="str">
        <f>IF(O45-AQ17=0,"","FOUT!!!")</f>
        <v/>
      </c>
      <c r="P49" s="313" t="str">
        <f>IF(P45-AQ18=0,"","FOUT!!!")</f>
        <v/>
      </c>
      <c r="Q49" s="313" t="str">
        <f>IF(Q45-AQ19=0,"","FOUT!!!")</f>
        <v/>
      </c>
      <c r="R49" s="313" t="str">
        <f>IF(R45-AQ20=0,"","FOUT!!!")</f>
        <v/>
      </c>
      <c r="S49" s="313" t="str">
        <f>IF(S45-AQ21=0,"","FOUT!!!")</f>
        <v/>
      </c>
      <c r="T49" s="313" t="str">
        <f>IF(T45-AQ22=0,"","FOUT!!!")</f>
        <v/>
      </c>
      <c r="U49" s="313" t="str">
        <f>IF(U45-AQ23=0,"","FOUT!!!")</f>
        <v/>
      </c>
      <c r="V49" s="313" t="str">
        <f>IF(V45-AQ24=0,"","FOUT!!!")</f>
        <v/>
      </c>
      <c r="W49" s="313" t="str">
        <f>IF(W45-AQ25=0,"","FOUT!!!")</f>
        <v/>
      </c>
      <c r="X49" s="313" t="str">
        <f>IF(X45-AQ26=0,"","FOUT!!!")</f>
        <v/>
      </c>
      <c r="Y49" s="313" t="str">
        <f>IF(Y45-AQ27=0,"","FOUT!!!")</f>
        <v/>
      </c>
      <c r="Z49" s="313" t="str">
        <f>IF(Z45-AQ28=0,"","FOUT!!!")</f>
        <v/>
      </c>
      <c r="AA49" s="313" t="str">
        <f>IF(AA45-AQ29=0,"","FOUT!!!")</f>
        <v/>
      </c>
      <c r="AB49" s="313" t="str">
        <f>IF(AB45-AQ30=0,"","FOUT!!!")</f>
        <v/>
      </c>
      <c r="AC49" s="313" t="str">
        <f>IF(AC45-AQ31=0,"","FOUT!!!")</f>
        <v/>
      </c>
      <c r="AD49" s="313" t="str">
        <f>IF(AD45-AQ32=0,"","FOUT!!!")</f>
        <v/>
      </c>
      <c r="AE49" s="313" t="str">
        <f>IF(AE45-AQ33=0,"","FOUT!!!")</f>
        <v/>
      </c>
      <c r="AF49" s="313" t="str">
        <f>IF(AF45-AQ34=0,"","FOUT!!!")</f>
        <v/>
      </c>
      <c r="AG49" s="313" t="str">
        <f>IF(AG45-AQ35=0,"","FOUT!!!")</f>
        <v/>
      </c>
      <c r="AH49" s="313" t="str">
        <f>IF(AH45-AQ36=0,"","FOUT!!!")</f>
        <v/>
      </c>
      <c r="AI49" s="313" t="str">
        <f>IF(AI45-AQ37=0,"","FOUT!!!")</f>
        <v/>
      </c>
      <c r="AJ49" s="313" t="str">
        <f>IF(AJ45-AQ38=0,"","FOUT!!!")</f>
        <v/>
      </c>
      <c r="AK49" s="313" t="str">
        <f>IF(AK45-AQ39=0,"","FOUT!!!")</f>
        <v/>
      </c>
      <c r="AL49" s="313" t="str">
        <f>IF(AL45-AQ40=0,"","FOUT!!!")</f>
        <v/>
      </c>
      <c r="AM49" s="313" t="str">
        <f>IF(AM45-AQ41=0,"","FOUT!!!")</f>
        <v/>
      </c>
      <c r="AN49" s="313" t="str">
        <f>IF(AN45-AQ42=0,"","FOUT!!!")</f>
        <v/>
      </c>
      <c r="AO49" s="313" t="str">
        <f>IF(AO45-AQ43=0,"","FOUT!!!")</f>
        <v/>
      </c>
      <c r="AP49" s="307"/>
    </row>
    <row r="50" spans="1:42">
      <c r="B50" s="308"/>
      <c r="O50" s="330"/>
      <c r="AP50" s="307"/>
    </row>
    <row r="51" spans="1:42">
      <c r="O51" s="330"/>
    </row>
    <row r="52" spans="1:42">
      <c r="O52" s="330"/>
    </row>
    <row r="53" spans="1:42">
      <c r="O53" s="330"/>
    </row>
    <row r="54" spans="1:42">
      <c r="O54" s="330"/>
    </row>
    <row r="55" spans="1:42">
      <c r="O55" s="330"/>
    </row>
    <row r="56" spans="1:42">
      <c r="O56" s="330"/>
    </row>
    <row r="57" spans="1:42">
      <c r="O57" s="330"/>
    </row>
    <row r="58" spans="1:42">
      <c r="O58" s="330"/>
    </row>
    <row r="59" spans="1:42">
      <c r="O59" s="330"/>
    </row>
    <row r="60" spans="1:42">
      <c r="O60" s="330"/>
    </row>
    <row r="61" spans="1:42">
      <c r="O61" s="330"/>
    </row>
    <row r="62" spans="1:42">
      <c r="O62" s="330"/>
    </row>
    <row r="63" spans="1:42">
      <c r="O63" s="330"/>
    </row>
    <row r="64" spans="1:42">
      <c r="O64" s="330"/>
    </row>
    <row r="65" spans="15:15">
      <c r="O65" s="330"/>
    </row>
    <row r="66" spans="15:15">
      <c r="O66" s="330"/>
    </row>
    <row r="67" spans="15:15">
      <c r="O67" s="330"/>
    </row>
    <row r="68" spans="15:15">
      <c r="O68" s="330"/>
    </row>
    <row r="69" spans="15:15">
      <c r="O69" s="330"/>
    </row>
    <row r="70" spans="15:15">
      <c r="O70" s="330"/>
    </row>
    <row r="71" spans="15:15">
      <c r="O71" s="330"/>
    </row>
    <row r="72" spans="15:15">
      <c r="O72" s="330"/>
    </row>
    <row r="73" spans="15:15">
      <c r="O73" s="330"/>
    </row>
    <row r="74" spans="15:15">
      <c r="O74" s="330"/>
    </row>
    <row r="75" spans="15:15">
      <c r="O75" s="330"/>
    </row>
    <row r="76" spans="15:15">
      <c r="O76" s="330"/>
    </row>
    <row r="77" spans="15:15">
      <c r="O77" s="330"/>
    </row>
    <row r="78" spans="15:15">
      <c r="O78" s="330"/>
    </row>
    <row r="79" spans="15:15">
      <c r="O79" s="330"/>
    </row>
    <row r="80" spans="15:15">
      <c r="O80" s="330"/>
    </row>
    <row r="81" spans="15:15">
      <c r="O81" s="330"/>
    </row>
    <row r="82" spans="15:15">
      <c r="O82" s="330"/>
    </row>
    <row r="83" spans="15:15">
      <c r="O83" s="330"/>
    </row>
    <row r="84" spans="15:15">
      <c r="O84" s="330"/>
    </row>
    <row r="85" spans="15:15">
      <c r="O85" s="330"/>
    </row>
    <row r="86" spans="15:15">
      <c r="O86" s="330"/>
    </row>
    <row r="87" spans="15:15">
      <c r="O87" s="330"/>
    </row>
    <row r="88" spans="15:15">
      <c r="O88" s="330"/>
    </row>
    <row r="89" spans="15:15">
      <c r="O89" s="330"/>
    </row>
    <row r="90" spans="15:15">
      <c r="O90" s="330"/>
    </row>
    <row r="91" spans="15:15">
      <c r="O91" s="330"/>
    </row>
    <row r="92" spans="15:15">
      <c r="O92" s="330"/>
    </row>
    <row r="93" spans="15:15">
      <c r="O93" s="330"/>
    </row>
    <row r="94" spans="15:15">
      <c r="O94" s="330"/>
    </row>
    <row r="95" spans="15:15">
      <c r="O95" s="330"/>
    </row>
    <row r="96" spans="15:15">
      <c r="O96" s="330"/>
    </row>
    <row r="97" spans="15:15">
      <c r="O97" s="330"/>
    </row>
    <row r="98" spans="15:15">
      <c r="O98" s="330"/>
    </row>
    <row r="99" spans="15:15">
      <c r="O99" s="330"/>
    </row>
    <row r="100" spans="15:15">
      <c r="O100" s="330"/>
    </row>
    <row r="101" spans="15:15">
      <c r="O101" s="330"/>
    </row>
    <row r="102" spans="15:15">
      <c r="O102" s="330"/>
    </row>
    <row r="103" spans="15:15">
      <c r="O103" s="330"/>
    </row>
    <row r="104" spans="15:15">
      <c r="O104" s="330"/>
    </row>
    <row r="105" spans="15:15">
      <c r="O105" s="330"/>
    </row>
    <row r="106" spans="15:15">
      <c r="O106" s="330"/>
    </row>
    <row r="107" spans="15:15">
      <c r="O107" s="330"/>
    </row>
    <row r="108" spans="15:15">
      <c r="O108" s="330"/>
    </row>
    <row r="109" spans="15:15">
      <c r="O109" s="330"/>
    </row>
    <row r="110" spans="15:15">
      <c r="O110" s="330"/>
    </row>
    <row r="111" spans="15:15">
      <c r="O111" s="330"/>
    </row>
    <row r="112" spans="15:15">
      <c r="O112" s="330"/>
    </row>
    <row r="113" spans="15:15">
      <c r="O113" s="330"/>
    </row>
    <row r="114" spans="15:15">
      <c r="O114" s="330"/>
    </row>
    <row r="115" spans="15:15">
      <c r="O115" s="330"/>
    </row>
    <row r="116" spans="15:15">
      <c r="O116" s="330"/>
    </row>
    <row r="117" spans="15:15">
      <c r="O117" s="330"/>
    </row>
    <row r="118" spans="15:15">
      <c r="O118" s="330"/>
    </row>
    <row r="119" spans="15:15">
      <c r="O119" s="330"/>
    </row>
    <row r="120" spans="15:15">
      <c r="O120" s="330"/>
    </row>
    <row r="121" spans="15:15">
      <c r="O121" s="330"/>
    </row>
    <row r="122" spans="15:15">
      <c r="O122" s="330"/>
    </row>
    <row r="123" spans="15:15">
      <c r="O123" s="330"/>
    </row>
    <row r="124" spans="15:15">
      <c r="O124" s="330"/>
    </row>
    <row r="125" spans="15:15">
      <c r="O125" s="330"/>
    </row>
    <row r="126" spans="15:15">
      <c r="O126" s="330"/>
    </row>
    <row r="127" spans="15:15">
      <c r="O127" s="330"/>
    </row>
    <row r="128" spans="15:15">
      <c r="O128" s="330"/>
    </row>
    <row r="129" spans="15:15">
      <c r="O129" s="330"/>
    </row>
    <row r="130" spans="15:15">
      <c r="O130" s="330"/>
    </row>
    <row r="131" spans="15:15">
      <c r="O131" s="330"/>
    </row>
    <row r="132" spans="15:15">
      <c r="O132" s="330"/>
    </row>
    <row r="133" spans="15:15">
      <c r="O133" s="330"/>
    </row>
    <row r="134" spans="15:15">
      <c r="O134" s="330"/>
    </row>
    <row r="135" spans="15:15">
      <c r="O135" s="330"/>
    </row>
    <row r="136" spans="15:15">
      <c r="O136" s="330"/>
    </row>
    <row r="137" spans="15:15">
      <c r="O137" s="330"/>
    </row>
    <row r="138" spans="15:15">
      <c r="O138" s="330"/>
    </row>
    <row r="139" spans="15:15">
      <c r="O139" s="330"/>
    </row>
    <row r="140" spans="15:15">
      <c r="O140" s="330"/>
    </row>
    <row r="141" spans="15:15">
      <c r="O141" s="330"/>
    </row>
    <row r="142" spans="15:15">
      <c r="O142" s="330"/>
    </row>
    <row r="143" spans="15:15">
      <c r="O143" s="330"/>
    </row>
    <row r="144" spans="15:15">
      <c r="O144" s="330"/>
    </row>
    <row r="145" spans="15:15">
      <c r="O145" s="330"/>
    </row>
    <row r="146" spans="15:15">
      <c r="O146" s="330"/>
    </row>
    <row r="147" spans="15:15">
      <c r="O147" s="330"/>
    </row>
    <row r="148" spans="15:15">
      <c r="O148" s="330"/>
    </row>
    <row r="149" spans="15:15">
      <c r="O149" s="330"/>
    </row>
    <row r="150" spans="15:15">
      <c r="O150" s="330"/>
    </row>
    <row r="151" spans="15:15">
      <c r="O151" s="330"/>
    </row>
    <row r="152" spans="15:15">
      <c r="O152" s="330"/>
    </row>
    <row r="153" spans="15:15">
      <c r="O153" s="330"/>
    </row>
    <row r="154" spans="15:15">
      <c r="O154" s="330"/>
    </row>
    <row r="155" spans="15:15">
      <c r="O155" s="330"/>
    </row>
    <row r="156" spans="15:15">
      <c r="O156" s="330"/>
    </row>
    <row r="157" spans="15:15">
      <c r="O157" s="330"/>
    </row>
    <row r="158" spans="15:15">
      <c r="O158" s="330"/>
    </row>
    <row r="159" spans="15:15">
      <c r="O159" s="330"/>
    </row>
    <row r="160" spans="15:15">
      <c r="O160" s="330"/>
    </row>
    <row r="161" spans="15:15">
      <c r="O161" s="330"/>
    </row>
    <row r="162" spans="15:15">
      <c r="O162" s="330"/>
    </row>
    <row r="163" spans="15:15">
      <c r="O163" s="330"/>
    </row>
    <row r="164" spans="15:15">
      <c r="O164" s="330"/>
    </row>
    <row r="165" spans="15:15">
      <c r="O165" s="330"/>
    </row>
    <row r="166" spans="15:15">
      <c r="O166" s="330"/>
    </row>
    <row r="167" spans="15:15">
      <c r="O167" s="330"/>
    </row>
    <row r="168" spans="15:15">
      <c r="O168" s="330"/>
    </row>
    <row r="169" spans="15:15">
      <c r="O169" s="330"/>
    </row>
    <row r="170" spans="15:15">
      <c r="O170" s="330"/>
    </row>
    <row r="171" spans="15:15">
      <c r="O171" s="330"/>
    </row>
    <row r="172" spans="15:15">
      <c r="O172" s="330"/>
    </row>
    <row r="173" spans="15:15">
      <c r="O173" s="330"/>
    </row>
    <row r="174" spans="15:15">
      <c r="O174" s="330"/>
    </row>
    <row r="175" spans="15:15">
      <c r="O175" s="330"/>
    </row>
    <row r="176" spans="15:15">
      <c r="O176" s="330"/>
    </row>
    <row r="177" spans="15:15">
      <c r="O177" s="330"/>
    </row>
    <row r="178" spans="15:15">
      <c r="O178" s="330"/>
    </row>
    <row r="179" spans="15:15">
      <c r="O179" s="330"/>
    </row>
    <row r="180" spans="15:15">
      <c r="O180" s="330"/>
    </row>
    <row r="181" spans="15:15">
      <c r="O181" s="330"/>
    </row>
    <row r="182" spans="15:15">
      <c r="O182" s="330"/>
    </row>
    <row r="183" spans="15:15">
      <c r="O183" s="330"/>
    </row>
    <row r="184" spans="15:15">
      <c r="O184" s="330"/>
    </row>
    <row r="185" spans="15:15">
      <c r="O185" s="330"/>
    </row>
    <row r="186" spans="15:15">
      <c r="O186" s="330"/>
    </row>
    <row r="187" spans="15:15">
      <c r="O187" s="330"/>
    </row>
    <row r="188" spans="15:15">
      <c r="O188" s="330"/>
    </row>
    <row r="189" spans="15:15">
      <c r="O189" s="330"/>
    </row>
    <row r="190" spans="15:15">
      <c r="O190" s="330"/>
    </row>
    <row r="191" spans="15:15">
      <c r="O191" s="330"/>
    </row>
    <row r="192" spans="15:15">
      <c r="O192" s="330"/>
    </row>
    <row r="193" spans="15:15">
      <c r="O193" s="330"/>
    </row>
    <row r="194" spans="15:15">
      <c r="O194" s="330"/>
    </row>
    <row r="195" spans="15:15">
      <c r="O195" s="330"/>
    </row>
    <row r="196" spans="15:15">
      <c r="O196" s="330"/>
    </row>
    <row r="197" spans="15:15">
      <c r="O197" s="330"/>
    </row>
    <row r="198" spans="15:15">
      <c r="O198" s="330"/>
    </row>
    <row r="199" spans="15:15">
      <c r="O199" s="330"/>
    </row>
    <row r="200" spans="15:15">
      <c r="O200" s="330"/>
    </row>
    <row r="201" spans="15:15">
      <c r="O201" s="330"/>
    </row>
    <row r="202" spans="15:15">
      <c r="O202" s="330"/>
    </row>
    <row r="203" spans="15:15">
      <c r="O203" s="330"/>
    </row>
    <row r="204" spans="15:15">
      <c r="O204" s="330"/>
    </row>
    <row r="205" spans="15:15">
      <c r="O205" s="330"/>
    </row>
    <row r="206" spans="15:15">
      <c r="O206" s="330"/>
    </row>
    <row r="207" spans="15:15">
      <c r="O207" s="330"/>
    </row>
    <row r="208" spans="15:15">
      <c r="O208" s="330"/>
    </row>
    <row r="209" spans="15:15">
      <c r="O209" s="330"/>
    </row>
    <row r="210" spans="15:15">
      <c r="O210" s="330"/>
    </row>
    <row r="211" spans="15:15">
      <c r="O211" s="330"/>
    </row>
    <row r="212" spans="15:15">
      <c r="O212" s="330"/>
    </row>
    <row r="213" spans="15:15">
      <c r="O213" s="330"/>
    </row>
    <row r="214" spans="15:15">
      <c r="O214" s="330"/>
    </row>
    <row r="215" spans="15:15">
      <c r="O215" s="330"/>
    </row>
    <row r="216" spans="15:15">
      <c r="O216" s="330"/>
    </row>
    <row r="217" spans="15:15">
      <c r="O217" s="330"/>
    </row>
    <row r="218" spans="15:15">
      <c r="O218" s="330"/>
    </row>
    <row r="219" spans="15:15">
      <c r="O219" s="330"/>
    </row>
    <row r="220" spans="15:15">
      <c r="O220" s="330"/>
    </row>
    <row r="221" spans="15:15">
      <c r="O221" s="330"/>
    </row>
    <row r="222" spans="15:15">
      <c r="O222" s="330"/>
    </row>
    <row r="223" spans="15:15">
      <c r="O223" s="330"/>
    </row>
    <row r="224" spans="15:15">
      <c r="O224" s="330"/>
    </row>
    <row r="225" spans="15:15">
      <c r="O225" s="330"/>
    </row>
    <row r="226" spans="15:15">
      <c r="O226" s="330"/>
    </row>
    <row r="227" spans="15:15">
      <c r="O227" s="330"/>
    </row>
    <row r="228" spans="15:15">
      <c r="O228" s="330"/>
    </row>
    <row r="229" spans="15:15">
      <c r="O229" s="330"/>
    </row>
    <row r="230" spans="15:15">
      <c r="O230" s="330"/>
    </row>
    <row r="231" spans="15:15">
      <c r="O231" s="330"/>
    </row>
    <row r="232" spans="15:15">
      <c r="O232" s="330"/>
    </row>
    <row r="233" spans="15:15">
      <c r="O233" s="330"/>
    </row>
    <row r="234" spans="15:15">
      <c r="O234" s="330"/>
    </row>
    <row r="235" spans="15:15">
      <c r="O235" s="330"/>
    </row>
    <row r="236" spans="15:15">
      <c r="O236" s="330"/>
    </row>
    <row r="237" spans="15:15">
      <c r="O237" s="330"/>
    </row>
    <row r="238" spans="15:15">
      <c r="O238" s="330"/>
    </row>
    <row r="239" spans="15:15">
      <c r="O239" s="330"/>
    </row>
    <row r="240" spans="15:15">
      <c r="O240" s="330"/>
    </row>
    <row r="241" spans="15:15">
      <c r="O241" s="330"/>
    </row>
    <row r="242" spans="15:15">
      <c r="O242" s="330"/>
    </row>
    <row r="243" spans="15:15">
      <c r="O243" s="330"/>
    </row>
    <row r="244" spans="15:15">
      <c r="O244" s="330"/>
    </row>
    <row r="245" spans="15:15">
      <c r="O245" s="330"/>
    </row>
    <row r="246" spans="15:15">
      <c r="O246" s="330"/>
    </row>
    <row r="247" spans="15:15">
      <c r="O247" s="330"/>
    </row>
    <row r="248" spans="15:15">
      <c r="O248" s="330"/>
    </row>
    <row r="249" spans="15:15">
      <c r="O249" s="330"/>
    </row>
    <row r="250" spans="15:15">
      <c r="O250" s="330"/>
    </row>
    <row r="251" spans="15:15">
      <c r="O251" s="330"/>
    </row>
    <row r="252" spans="15:15">
      <c r="O252" s="330"/>
    </row>
    <row r="253" spans="15:15">
      <c r="O253" s="330"/>
    </row>
    <row r="254" spans="15:15">
      <c r="O254" s="330"/>
    </row>
    <row r="255" spans="15:15">
      <c r="O255" s="330"/>
    </row>
    <row r="256" spans="15:15">
      <c r="O256" s="330"/>
    </row>
    <row r="257" spans="15:15">
      <c r="O257" s="330"/>
    </row>
    <row r="258" spans="15:15">
      <c r="O258" s="330"/>
    </row>
    <row r="259" spans="15:15">
      <c r="O259" s="330"/>
    </row>
    <row r="260" spans="15:15">
      <c r="O260" s="330"/>
    </row>
    <row r="261" spans="15:15">
      <c r="O261" s="330"/>
    </row>
    <row r="262" spans="15:15">
      <c r="O262" s="330"/>
    </row>
    <row r="263" spans="15:15">
      <c r="O263" s="330"/>
    </row>
    <row r="264" spans="15:15">
      <c r="O264" s="330"/>
    </row>
    <row r="265" spans="15:15">
      <c r="O265" s="330"/>
    </row>
    <row r="266" spans="15:15">
      <c r="O266" s="330"/>
    </row>
    <row r="267" spans="15:15">
      <c r="O267" s="330"/>
    </row>
    <row r="268" spans="15:15">
      <c r="O268" s="330"/>
    </row>
    <row r="269" spans="15:15">
      <c r="O269" s="330"/>
    </row>
    <row r="270" spans="15:15">
      <c r="O270" s="330"/>
    </row>
    <row r="271" spans="15:15">
      <c r="O271" s="330"/>
    </row>
    <row r="272" spans="15:15">
      <c r="O272" s="330"/>
    </row>
    <row r="273" spans="15:15">
      <c r="O273" s="330"/>
    </row>
    <row r="274" spans="15:15">
      <c r="O274" s="330"/>
    </row>
    <row r="275" spans="15:15">
      <c r="O275" s="330"/>
    </row>
    <row r="276" spans="15:15">
      <c r="O276" s="330"/>
    </row>
    <row r="277" spans="15:15">
      <c r="O277" s="330"/>
    </row>
    <row r="278" spans="15:15">
      <c r="O278" s="330"/>
    </row>
    <row r="279" spans="15:15">
      <c r="O279" s="330"/>
    </row>
    <row r="280" spans="15:15">
      <c r="O280" s="330"/>
    </row>
    <row r="281" spans="15:15">
      <c r="O281" s="330"/>
    </row>
    <row r="282" spans="15:15">
      <c r="O282" s="330"/>
    </row>
    <row r="283" spans="15:15">
      <c r="O283" s="330"/>
    </row>
    <row r="284" spans="15:15">
      <c r="O284" s="330"/>
    </row>
    <row r="285" spans="15:15">
      <c r="O285" s="330"/>
    </row>
    <row r="286" spans="15:15">
      <c r="O286" s="330"/>
    </row>
    <row r="287" spans="15:15">
      <c r="O287" s="330"/>
    </row>
    <row r="288" spans="15:15">
      <c r="O288" s="330"/>
    </row>
    <row r="289" spans="15:15">
      <c r="O289" s="330"/>
    </row>
    <row r="290" spans="15:15">
      <c r="O290" s="330"/>
    </row>
    <row r="291" spans="15:15">
      <c r="O291" s="330"/>
    </row>
    <row r="292" spans="15:15">
      <c r="O292" s="330"/>
    </row>
    <row r="293" spans="15:15">
      <c r="O293" s="330"/>
    </row>
    <row r="294" spans="15:15">
      <c r="O294" s="330"/>
    </row>
    <row r="295" spans="15:15">
      <c r="O295" s="330"/>
    </row>
    <row r="296" spans="15:15">
      <c r="O296" s="330"/>
    </row>
    <row r="297" spans="15:15">
      <c r="O297" s="330"/>
    </row>
    <row r="298" spans="15:15">
      <c r="O298" s="330"/>
    </row>
    <row r="299" spans="15:15">
      <c r="O299" s="330"/>
    </row>
    <row r="300" spans="15:15">
      <c r="O300" s="330"/>
    </row>
    <row r="301" spans="15:15">
      <c r="O301" s="330"/>
    </row>
    <row r="302" spans="15:15">
      <c r="O302" s="330"/>
    </row>
    <row r="303" spans="15:15">
      <c r="O303" s="330"/>
    </row>
    <row r="304" spans="15:15">
      <c r="O304" s="330"/>
    </row>
    <row r="305" spans="15:15">
      <c r="O305" s="330"/>
    </row>
    <row r="306" spans="15:15">
      <c r="O306" s="330"/>
    </row>
    <row r="307" spans="15:15">
      <c r="O307" s="330"/>
    </row>
    <row r="308" spans="15:15">
      <c r="O308" s="330"/>
    </row>
    <row r="309" spans="15:15">
      <c r="O309" s="330"/>
    </row>
    <row r="310" spans="15:15">
      <c r="O310" s="330"/>
    </row>
    <row r="311" spans="15:15">
      <c r="O311" s="330"/>
    </row>
    <row r="312" spans="15:15">
      <c r="O312" s="330"/>
    </row>
    <row r="313" spans="15:15">
      <c r="O313" s="330"/>
    </row>
    <row r="314" spans="15:15">
      <c r="O314" s="330"/>
    </row>
    <row r="315" spans="15:15">
      <c r="O315" s="330"/>
    </row>
    <row r="316" spans="15:15">
      <c r="O316" s="330"/>
    </row>
    <row r="317" spans="15:15">
      <c r="O317" s="330"/>
    </row>
    <row r="318" spans="15:15">
      <c r="O318" s="330"/>
    </row>
    <row r="319" spans="15:15">
      <c r="O319" s="330"/>
    </row>
    <row r="320" spans="15:15">
      <c r="O320" s="330"/>
    </row>
    <row r="321" spans="15:15">
      <c r="O321" s="330"/>
    </row>
    <row r="322" spans="15:15">
      <c r="O322" s="330"/>
    </row>
    <row r="323" spans="15:15">
      <c r="O323" s="330"/>
    </row>
    <row r="324" spans="15:15">
      <c r="O324" s="330"/>
    </row>
    <row r="325" spans="15:15">
      <c r="O325" s="330"/>
    </row>
    <row r="326" spans="15:15">
      <c r="O326" s="330"/>
    </row>
    <row r="327" spans="15:15">
      <c r="O327" s="330"/>
    </row>
    <row r="328" spans="15:15">
      <c r="O328" s="330"/>
    </row>
    <row r="329" spans="15:15">
      <c r="O329" s="330"/>
    </row>
    <row r="330" spans="15:15">
      <c r="O330" s="330"/>
    </row>
    <row r="331" spans="15:15">
      <c r="O331" s="330"/>
    </row>
    <row r="332" spans="15:15">
      <c r="O332" s="330"/>
    </row>
    <row r="333" spans="15:15">
      <c r="O333" s="330"/>
    </row>
    <row r="334" spans="15:15">
      <c r="O334" s="330"/>
    </row>
    <row r="335" spans="15:15">
      <c r="O335" s="330"/>
    </row>
    <row r="336" spans="15:15">
      <c r="O336" s="330"/>
    </row>
    <row r="337" spans="15:15">
      <c r="O337" s="330"/>
    </row>
    <row r="338" spans="15:15">
      <c r="O338" s="330"/>
    </row>
    <row r="339" spans="15:15">
      <c r="O339" s="330"/>
    </row>
    <row r="340" spans="15:15">
      <c r="O340" s="330"/>
    </row>
    <row r="341" spans="15:15">
      <c r="O341" s="330"/>
    </row>
    <row r="342" spans="15:15">
      <c r="O342" s="330"/>
    </row>
    <row r="343" spans="15:15">
      <c r="O343" s="330"/>
    </row>
    <row r="344" spans="15:15">
      <c r="O344" s="330"/>
    </row>
    <row r="345" spans="15:15">
      <c r="O345" s="330"/>
    </row>
    <row r="346" spans="15:15">
      <c r="O346" s="330"/>
    </row>
    <row r="347" spans="15:15">
      <c r="O347" s="330"/>
    </row>
    <row r="348" spans="15:15">
      <c r="O348" s="330"/>
    </row>
    <row r="349" spans="15:15">
      <c r="O349" s="330"/>
    </row>
    <row r="350" spans="15:15">
      <c r="O350" s="330"/>
    </row>
    <row r="351" spans="15:15">
      <c r="O351" s="330"/>
    </row>
    <row r="352" spans="15:15">
      <c r="O352" s="330"/>
    </row>
    <row r="353" spans="15:15">
      <c r="O353" s="330"/>
    </row>
    <row r="354" spans="15:15">
      <c r="O354" s="330"/>
    </row>
    <row r="355" spans="15:15">
      <c r="O355" s="330"/>
    </row>
    <row r="356" spans="15:15">
      <c r="O356" s="330"/>
    </row>
    <row r="357" spans="15:15">
      <c r="O357" s="330"/>
    </row>
    <row r="358" spans="15:15">
      <c r="O358" s="330"/>
    </row>
    <row r="359" spans="15:15">
      <c r="O359" s="330"/>
    </row>
    <row r="360" spans="15:15">
      <c r="O360" s="330"/>
    </row>
    <row r="361" spans="15:15">
      <c r="O361" s="330"/>
    </row>
    <row r="362" spans="15:15">
      <c r="O362" s="330"/>
    </row>
    <row r="363" spans="15:15">
      <c r="O363" s="330"/>
    </row>
    <row r="364" spans="15:15">
      <c r="O364" s="330"/>
    </row>
    <row r="365" spans="15:15">
      <c r="O365" s="330"/>
    </row>
    <row r="366" spans="15:15">
      <c r="O366" s="330"/>
    </row>
    <row r="367" spans="15:15">
      <c r="O367" s="330"/>
    </row>
    <row r="368" spans="15:15">
      <c r="O368" s="330"/>
    </row>
    <row r="369" spans="15:15">
      <c r="O369" s="330"/>
    </row>
    <row r="370" spans="15:15">
      <c r="O370" s="330"/>
    </row>
    <row r="371" spans="15:15">
      <c r="O371" s="330"/>
    </row>
    <row r="372" spans="15:15">
      <c r="O372" s="330"/>
    </row>
    <row r="373" spans="15:15">
      <c r="O373" s="330"/>
    </row>
    <row r="374" spans="15:15">
      <c r="O374" s="330"/>
    </row>
    <row r="375" spans="15:15">
      <c r="O375" s="330"/>
    </row>
    <row r="376" spans="15:15">
      <c r="O376" s="330"/>
    </row>
    <row r="377" spans="15:15">
      <c r="O377" s="330"/>
    </row>
    <row r="378" spans="15:15">
      <c r="O378" s="330"/>
    </row>
    <row r="379" spans="15:15">
      <c r="O379" s="330"/>
    </row>
    <row r="380" spans="15:15">
      <c r="O380" s="330"/>
    </row>
    <row r="381" spans="15:15">
      <c r="O381" s="330"/>
    </row>
    <row r="382" spans="15:15">
      <c r="O382" s="330"/>
    </row>
    <row r="383" spans="15:15">
      <c r="O383" s="330"/>
    </row>
    <row r="384" spans="15:15">
      <c r="O384" s="330"/>
    </row>
    <row r="385" spans="15:15">
      <c r="O385" s="330"/>
    </row>
    <row r="386" spans="15:15">
      <c r="O386" s="330"/>
    </row>
    <row r="387" spans="15:15">
      <c r="O387" s="330"/>
    </row>
    <row r="388" spans="15:15">
      <c r="O388" s="330"/>
    </row>
    <row r="389" spans="15:15">
      <c r="O389" s="330"/>
    </row>
    <row r="390" spans="15:15">
      <c r="O390" s="330"/>
    </row>
    <row r="391" spans="15:15">
      <c r="O391" s="330"/>
    </row>
    <row r="392" spans="15:15">
      <c r="O392" s="330"/>
    </row>
    <row r="393" spans="15:15">
      <c r="O393" s="330"/>
    </row>
    <row r="394" spans="15:15">
      <c r="O394" s="330"/>
    </row>
    <row r="395" spans="15:15">
      <c r="O395" s="330"/>
    </row>
    <row r="396" spans="15:15">
      <c r="O396" s="330"/>
    </row>
    <row r="397" spans="15:15">
      <c r="O397" s="330"/>
    </row>
    <row r="398" spans="15:15">
      <c r="O398" s="330"/>
    </row>
    <row r="399" spans="15:15">
      <c r="O399" s="330"/>
    </row>
    <row r="400" spans="15:15">
      <c r="O400" s="330"/>
    </row>
    <row r="401" spans="15:15">
      <c r="O401" s="330"/>
    </row>
    <row r="402" spans="15:15">
      <c r="O402" s="330"/>
    </row>
    <row r="403" spans="15:15">
      <c r="O403" s="330"/>
    </row>
    <row r="404" spans="15:15">
      <c r="O404" s="330"/>
    </row>
    <row r="405" spans="15:15">
      <c r="O405" s="330"/>
    </row>
    <row r="406" spans="15:15">
      <c r="O406" s="330"/>
    </row>
    <row r="407" spans="15:15">
      <c r="O407" s="330"/>
    </row>
    <row r="408" spans="15:15">
      <c r="O408" s="330"/>
    </row>
    <row r="409" spans="15:15">
      <c r="O409" s="330"/>
    </row>
    <row r="410" spans="15:15">
      <c r="O410" s="330"/>
    </row>
    <row r="411" spans="15:15">
      <c r="O411" s="330"/>
    </row>
    <row r="412" spans="15:15">
      <c r="O412" s="330"/>
    </row>
    <row r="413" spans="15:15">
      <c r="O413" s="330"/>
    </row>
    <row r="414" spans="15:15">
      <c r="O414" s="330"/>
    </row>
    <row r="415" spans="15:15">
      <c r="O415" s="330"/>
    </row>
    <row r="416" spans="15:15">
      <c r="O416" s="330"/>
    </row>
    <row r="417" spans="15:15">
      <c r="O417" s="330"/>
    </row>
    <row r="418" spans="15:15">
      <c r="O418" s="330"/>
    </row>
    <row r="419" spans="15:15">
      <c r="O419" s="330"/>
    </row>
    <row r="420" spans="15:15">
      <c r="O420" s="330"/>
    </row>
    <row r="421" spans="15:15">
      <c r="O421" s="330"/>
    </row>
    <row r="422" spans="15:15">
      <c r="O422" s="330"/>
    </row>
    <row r="423" spans="15:15">
      <c r="O423" s="330"/>
    </row>
    <row r="424" spans="15:15">
      <c r="O424" s="330"/>
    </row>
    <row r="425" spans="15:15">
      <c r="O425" s="330"/>
    </row>
    <row r="426" spans="15:15">
      <c r="O426" s="330"/>
    </row>
    <row r="427" spans="15:15">
      <c r="O427" s="330"/>
    </row>
    <row r="428" spans="15:15">
      <c r="O428" s="330"/>
    </row>
    <row r="429" spans="15:15">
      <c r="O429" s="330"/>
    </row>
    <row r="430" spans="15:15">
      <c r="O430" s="330"/>
    </row>
    <row r="431" spans="15:15">
      <c r="O431" s="330"/>
    </row>
    <row r="432" spans="15:15">
      <c r="O432" s="330"/>
    </row>
    <row r="433" spans="15:15">
      <c r="O433" s="330"/>
    </row>
    <row r="434" spans="15:15">
      <c r="O434" s="330"/>
    </row>
    <row r="435" spans="15:15">
      <c r="O435" s="330"/>
    </row>
    <row r="436" spans="15:15">
      <c r="O436" s="330"/>
    </row>
    <row r="437" spans="15:15">
      <c r="O437" s="330"/>
    </row>
    <row r="438" spans="15:15">
      <c r="O438" s="330"/>
    </row>
    <row r="439" spans="15:15">
      <c r="O439" s="330"/>
    </row>
    <row r="440" spans="15:15">
      <c r="O440" s="330"/>
    </row>
    <row r="441" spans="15:15">
      <c r="O441" s="330"/>
    </row>
    <row r="442" spans="15:15">
      <c r="O442" s="330"/>
    </row>
    <row r="443" spans="15:15">
      <c r="O443" s="330"/>
    </row>
    <row r="444" spans="15:15">
      <c r="O444" s="330"/>
    </row>
    <row r="445" spans="15:15">
      <c r="O445" s="330"/>
    </row>
    <row r="446" spans="15:15">
      <c r="O446" s="330"/>
    </row>
    <row r="447" spans="15:15">
      <c r="O447" s="330"/>
    </row>
    <row r="448" spans="15:15">
      <c r="O448" s="330"/>
    </row>
    <row r="449" spans="15:15">
      <c r="O449" s="330"/>
    </row>
    <row r="450" spans="15:15">
      <c r="O450" s="330"/>
    </row>
    <row r="451" spans="15:15">
      <c r="O451" s="330"/>
    </row>
    <row r="452" spans="15:15">
      <c r="O452" s="330"/>
    </row>
    <row r="453" spans="15:15">
      <c r="O453" s="330"/>
    </row>
    <row r="454" spans="15:15">
      <c r="O454" s="330"/>
    </row>
    <row r="455" spans="15:15">
      <c r="O455" s="330"/>
    </row>
    <row r="456" spans="15:15">
      <c r="O456" s="330"/>
    </row>
    <row r="457" spans="15:15">
      <c r="O457" s="330"/>
    </row>
    <row r="458" spans="15:15">
      <c r="O458" s="330"/>
    </row>
    <row r="459" spans="15:15">
      <c r="O459" s="330"/>
    </row>
    <row r="460" spans="15:15">
      <c r="O460" s="330"/>
    </row>
    <row r="461" spans="15:15">
      <c r="O461" s="330"/>
    </row>
    <row r="462" spans="15:15">
      <c r="O462" s="330"/>
    </row>
    <row r="463" spans="15:15">
      <c r="O463" s="330"/>
    </row>
    <row r="464" spans="15:15">
      <c r="O464" s="330"/>
    </row>
    <row r="465" spans="15:15">
      <c r="O465" s="330"/>
    </row>
    <row r="466" spans="15:15">
      <c r="O466" s="330"/>
    </row>
    <row r="467" spans="15:15">
      <c r="O467" s="330"/>
    </row>
    <row r="468" spans="15:15">
      <c r="O468" s="330"/>
    </row>
    <row r="469" spans="15:15">
      <c r="O469" s="330"/>
    </row>
    <row r="470" spans="15:15">
      <c r="O470" s="330"/>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1</v>
      </c>
      <c r="C1" s="70" t="s">
        <v>217</v>
      </c>
      <c r="D1" s="70"/>
      <c r="E1" s="70"/>
    </row>
    <row r="2" spans="1:41" s="68" customFormat="1" ht="25" customHeight="1">
      <c r="A2" s="75" t="str">
        <f>NogTeSpelen!D39</f>
        <v/>
      </c>
      <c r="B2" s="76" t="str">
        <f>NogTeSpelen!E39</f>
        <v/>
      </c>
      <c r="C2" s="76" t="str">
        <f>NogTeSpelen!F39</f>
        <v/>
      </c>
      <c r="D2" s="76" t="str">
        <f>NogTeSpelen!G39</f>
        <v/>
      </c>
      <c r="E2" s="77" t="str">
        <f>NogTeSpelen!H39</f>
        <v/>
      </c>
      <c r="AO2" s="66"/>
    </row>
    <row r="3" spans="1:41" ht="25" customHeight="1">
      <c r="A3" s="78" t="str">
        <f>NogTeSpelen!I39</f>
        <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peet m</v>
      </c>
    </row>
    <row r="8" spans="1:41" ht="25" customHeight="1">
      <c r="A8" s="78" t="str">
        <f>NogTeSpelen!AF39</f>
        <v/>
      </c>
      <c r="B8" s="67" t="str">
        <f>NogTeSpelen!AG39</f>
        <v/>
      </c>
      <c r="C8" s="67" t="str">
        <f>NogTeSpelen!AH39</f>
        <v/>
      </c>
      <c r="D8" s="67" t="str">
        <f>NogTeSpelen!AI39</f>
        <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36</v>
      </c>
      <c r="C11" s="73" t="s">
        <v>218</v>
      </c>
      <c r="D11" s="73"/>
      <c r="E11" s="73"/>
      <c r="AO11" s="66"/>
    </row>
    <row r="12" spans="1:41" ht="25" customHeight="1">
      <c r="A12" s="83" t="str">
        <f>Gespeeld!D39</f>
        <v>alex r</v>
      </c>
      <c r="B12" s="84" t="str">
        <f>Gespeeld!E39</f>
        <v>alex s</v>
      </c>
      <c r="C12" s="84" t="str">
        <f>Gespeeld!F39</f>
        <v>appie</v>
      </c>
      <c r="D12" s="84" t="str">
        <f>Gespeeld!G39</f>
        <v>arthur</v>
      </c>
      <c r="E12" s="85" t="str">
        <f>Gespeeld!H39</f>
        <v>berry</v>
      </c>
    </row>
    <row r="13" spans="1:41" ht="25" customHeight="1">
      <c r="A13" s="86" t="str">
        <f>Gespeeld!I39</f>
        <v>chris</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mars bo</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
      </c>
    </row>
    <row r="18" spans="1:5" ht="25" customHeight="1">
      <c r="A18" s="86" t="str">
        <f>Gespeeld!AF39</f>
        <v>piet</v>
      </c>
      <c r="B18" s="69" t="str">
        <f>Gespeeld!AG39</f>
        <v>pleun</v>
      </c>
      <c r="C18" s="69" t="str">
        <f>Gespeeld!AH39</f>
        <v>rene</v>
      </c>
      <c r="D18" s="69" t="str">
        <f>Gespeeld!AI39</f>
        <v>richard</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1</v>
      </c>
      <c r="C1" s="70" t="s">
        <v>217</v>
      </c>
      <c r="D1" s="70"/>
      <c r="E1" s="70"/>
    </row>
    <row r="2" spans="1:41" s="68" customFormat="1" ht="25" customHeight="1">
      <c r="A2" s="75" t="str">
        <f>NogTeSpelen!D40</f>
        <v/>
      </c>
      <c r="B2" s="76" t="str">
        <f>NogTeSpelen!E40</f>
        <v/>
      </c>
      <c r="C2" s="76" t="str">
        <f>NogTeSpelen!F40</f>
        <v/>
      </c>
      <c r="D2" s="76" t="str">
        <f>NogTeSpelen!G40</f>
        <v/>
      </c>
      <c r="E2" s="77" t="str">
        <f>NogTeSpelen!H40</f>
        <v/>
      </c>
      <c r="AO2" s="66"/>
    </row>
    <row r="3" spans="1:41" ht="25" customHeight="1">
      <c r="A3" s="78" t="str">
        <f>NogTeSpelen!I40</f>
        <v/>
      </c>
      <c r="B3" s="67" t="str">
        <f>NogTeSpelen!J40</f>
        <v/>
      </c>
      <c r="C3" s="67" t="str">
        <f>NogTeSpelen!K40</f>
        <v/>
      </c>
      <c r="D3" s="67" t="str">
        <f>NogTeSpelen!L40</f>
        <v/>
      </c>
      <c r="E3" s="79" t="str">
        <f>NogTeSpelen!M40</f>
        <v/>
      </c>
    </row>
    <row r="4" spans="1:41" ht="25" customHeight="1">
      <c r="A4" s="78" t="str">
        <f>NogTeSpelen!N40</f>
        <v/>
      </c>
      <c r="B4" s="67" t="str">
        <f>NogTeSpelen!O40</f>
        <v/>
      </c>
      <c r="C4" s="67" t="str">
        <f>NogTeSpelen!P40</f>
        <v/>
      </c>
      <c r="D4" s="67" t="str">
        <f>NogTeSpelen!Q40</f>
        <v/>
      </c>
      <c r="E4" s="79" t="str">
        <f>NogTeSpelen!R40</f>
        <v/>
      </c>
    </row>
    <row r="5" spans="1:41" s="68" customFormat="1" ht="25" customHeight="1">
      <c r="A5" s="78" t="str">
        <f>NogTeSpelen!S40</f>
        <v/>
      </c>
      <c r="B5" s="67" t="str">
        <f>NogTeSpelen!T40</f>
        <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
      </c>
    </row>
    <row r="7" spans="1:41" ht="25" customHeight="1">
      <c r="A7" s="78" t="str">
        <f>NogTeSpelen!AA40</f>
        <v/>
      </c>
      <c r="B7" s="67" t="str">
        <f>NogTeSpelen!AB40</f>
        <v/>
      </c>
      <c r="C7" s="67" t="str">
        <f>NogTeSpelen!AC40</f>
        <v/>
      </c>
      <c r="D7" s="67" t="str">
        <f>NogTeSpelen!AD40</f>
        <v/>
      </c>
      <c r="E7" s="79" t="str">
        <f>NogTeSpelen!AE40</f>
        <v>peet m</v>
      </c>
    </row>
    <row r="8" spans="1:41" ht="25" customHeight="1">
      <c r="A8" s="78" t="str">
        <f>NogTeSpelen!AF40</f>
        <v/>
      </c>
      <c r="B8" s="67" t="str">
        <f>NogTeSpelen!AG40</f>
        <v/>
      </c>
      <c r="C8" s="67" t="str">
        <f>NogTeSpelen!AH40</f>
        <v/>
      </c>
      <c r="D8" s="67" t="str">
        <f>NogTeSpelen!AI40</f>
        <v/>
      </c>
      <c r="E8" s="79" t="str">
        <f>NogTeSpelen!AJ40</f>
        <v/>
      </c>
    </row>
    <row r="9" spans="1:41" ht="25" customHeight="1" thickBot="1">
      <c r="A9" s="80" t="str">
        <f>NogTeSpelen!AK40</f>
        <v/>
      </c>
      <c r="B9" s="95">
        <f>NogTeSpelen!AL40</f>
        <v>0</v>
      </c>
      <c r="C9" s="81" t="str">
        <f>NogTeSpelen!AM40</f>
        <v/>
      </c>
      <c r="D9" s="81" t="str">
        <f>NogTeSpelen!AN40</f>
        <v/>
      </c>
      <c r="E9" s="82" t="str">
        <f>NogTeSpelen!AO40</f>
        <v/>
      </c>
    </row>
    <row r="11" spans="1:41" s="72" customFormat="1" ht="25" customHeight="1" thickBot="1">
      <c r="A11" s="74" t="str">
        <f>A1</f>
        <v>Theo</v>
      </c>
      <c r="B11" s="92">
        <f>Gespeeld!AQ40</f>
        <v>36</v>
      </c>
      <c r="C11" s="73" t="s">
        <v>218</v>
      </c>
      <c r="D11" s="73"/>
      <c r="E11" s="73"/>
      <c r="AO11" s="66"/>
    </row>
    <row r="12" spans="1:41" ht="25" customHeight="1">
      <c r="A12" s="83" t="str">
        <f>Gespeeld!D40</f>
        <v>alex r</v>
      </c>
      <c r="B12" s="84" t="str">
        <f>Gespeeld!E40</f>
        <v>alex s</v>
      </c>
      <c r="C12" s="84" t="str">
        <f>Gespeeld!F40</f>
        <v>appie</v>
      </c>
      <c r="D12" s="84" t="str">
        <f>Gespeeld!G40</f>
        <v>arthur</v>
      </c>
      <c r="E12" s="85" t="str">
        <f>Gespeeld!H40</f>
        <v>berry</v>
      </c>
    </row>
    <row r="13" spans="1:41" ht="25" customHeight="1">
      <c r="A13" s="86" t="str">
        <f>Gespeeld!I40</f>
        <v>chris</v>
      </c>
      <c r="B13" s="69" t="str">
        <f>Gespeeld!J40</f>
        <v>cock</v>
      </c>
      <c r="C13" s="69" t="str">
        <f>Gespeeld!K40</f>
        <v>cor</v>
      </c>
      <c r="D13" s="69" t="str">
        <f>Gespeeld!L40</f>
        <v>ed</v>
      </c>
      <c r="E13" s="87" t="str">
        <f>Gespeeld!M40</f>
        <v>frans</v>
      </c>
    </row>
    <row r="14" spans="1:41" ht="25" customHeight="1">
      <c r="A14" s="86" t="str">
        <f>Gespeeld!N40</f>
        <v>ger d</v>
      </c>
      <c r="B14" s="69" t="str">
        <f>Gespeeld!O40</f>
        <v>ger v</v>
      </c>
      <c r="C14" s="69" t="str">
        <f>Gespeeld!P40</f>
        <v>harold</v>
      </c>
      <c r="D14" s="69" t="str">
        <f>Gespeeld!Q40</f>
        <v>jaap</v>
      </c>
      <c r="E14" s="87" t="str">
        <f>Gespeeld!R40</f>
        <v>joop</v>
      </c>
    </row>
    <row r="15" spans="1:41" ht="25" customHeight="1">
      <c r="A15" s="86" t="str">
        <f>Gespeeld!S40</f>
        <v>jos</v>
      </c>
      <c r="B15" s="69" t="str">
        <f>Gespeeld!T40</f>
        <v>mars bo</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mo</v>
      </c>
    </row>
    <row r="17" spans="1:5" ht="25" customHeight="1">
      <c r="A17" s="86" t="str">
        <f>Gespeeld!AA40</f>
        <v>paul</v>
      </c>
      <c r="B17" s="69" t="str">
        <f>Gespeeld!AB40</f>
        <v>peet g</v>
      </c>
      <c r="C17" s="69" t="str">
        <f>Gespeeld!AC40</f>
        <v>peet h</v>
      </c>
      <c r="D17" s="69" t="str">
        <f>Gespeeld!AD40</f>
        <v>peet k</v>
      </c>
      <c r="E17" s="87" t="str">
        <f>Gespeeld!AE40</f>
        <v/>
      </c>
    </row>
    <row r="18" spans="1:5" ht="25" customHeight="1">
      <c r="A18" s="86" t="str">
        <f>Gespeeld!AF40</f>
        <v>piet</v>
      </c>
      <c r="B18" s="69" t="str">
        <f>Gespeeld!AG40</f>
        <v>pleun</v>
      </c>
      <c r="C18" s="69" t="str">
        <f>Gespeeld!AH40</f>
        <v>rene</v>
      </c>
      <c r="D18" s="69" t="str">
        <f>Gespeeld!AI40</f>
        <v>richard</v>
      </c>
      <c r="E18" s="87" t="str">
        <f>Gespeeld!AJ40</f>
        <v>ronald</v>
      </c>
    </row>
    <row r="19" spans="1:5" ht="25" customHeight="1" thickBot="1">
      <c r="A19" s="88" t="str">
        <f>Gespeeld!AK40</f>
        <v>ted</v>
      </c>
      <c r="B19" s="94">
        <f>Gespeeld!AL40</f>
        <v>0</v>
      </c>
      <c r="C19" s="89" t="str">
        <f>Gespeeld!AM40</f>
        <v>thijs</v>
      </c>
      <c r="D19" s="89" t="str">
        <f>Gespeeld!AN40</f>
        <v>wim</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v>
      </c>
      <c r="C1" s="70" t="s">
        <v>217</v>
      </c>
      <c r="D1" s="70"/>
      <c r="E1" s="70"/>
    </row>
    <row r="2" spans="1:41" s="68" customFormat="1" ht="25" customHeight="1">
      <c r="A2" s="75" t="str">
        <f>NogTeSpelen!D41</f>
        <v/>
      </c>
      <c r="B2" s="76" t="str">
        <f>NogTeSpelen!E41</f>
        <v/>
      </c>
      <c r="C2" s="76" t="str">
        <f>NogTeSpelen!F41</f>
        <v/>
      </c>
      <c r="D2" s="76" t="str">
        <f>NogTeSpelen!G41</f>
        <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
      </c>
      <c r="E4" s="79" t="str">
        <f>NogTeSpelen!R41</f>
        <v/>
      </c>
    </row>
    <row r="5" spans="1:41" s="68" customFormat="1" ht="25" customHeight="1">
      <c r="A5" s="78" t="str">
        <f>NogTeSpelen!S41</f>
        <v/>
      </c>
      <c r="B5" s="67" t="str">
        <f>NogTeSpelen!T41</f>
        <v/>
      </c>
      <c r="C5" s="67" t="str">
        <f>NogTeSpelen!U41</f>
        <v/>
      </c>
      <c r="D5" s="67" t="str">
        <f>NogTeSpelen!V41</f>
        <v/>
      </c>
      <c r="E5" s="79" t="str">
        <f>NogTeSpelen!W41</f>
        <v/>
      </c>
      <c r="Z5" s="66"/>
      <c r="AA5" s="66"/>
      <c r="AB5" s="66"/>
      <c r="AC5" s="66"/>
      <c r="AD5" s="66"/>
      <c r="AO5" s="66"/>
    </row>
    <row r="6" spans="1:41" ht="25" customHeight="1">
      <c r="A6" s="78" t="str">
        <f>NogTeSpelen!X41</f>
        <v/>
      </c>
      <c r="B6" s="101"/>
      <c r="C6" s="101"/>
      <c r="D6" s="67" t="str">
        <f>NogTeSpelen!Y41</f>
        <v/>
      </c>
      <c r="E6" s="79" t="str">
        <f>NogTeSpelen!Z41</f>
        <v/>
      </c>
    </row>
    <row r="7" spans="1:41" ht="25" customHeight="1">
      <c r="A7" s="78" t="str">
        <f>NogTeSpelen!AA41</f>
        <v/>
      </c>
      <c r="B7" s="67" t="str">
        <f>NogTeSpelen!AB41</f>
        <v/>
      </c>
      <c r="C7" s="67" t="str">
        <f>NogTeSpelen!AC41</f>
        <v/>
      </c>
      <c r="D7" s="67" t="str">
        <f>NogTeSpelen!AD41</f>
        <v/>
      </c>
      <c r="E7" s="79" t="str">
        <f>NogTeSpelen!AE41</f>
        <v>peet m</v>
      </c>
    </row>
    <row r="8" spans="1:41" ht="25" customHeight="1">
      <c r="A8" s="78" t="str">
        <f>NogTeSpelen!AF41</f>
        <v/>
      </c>
      <c r="B8" s="67" t="str">
        <f>NogTeSpelen!AG41</f>
        <v/>
      </c>
      <c r="C8" s="67" t="str">
        <f>NogTeSpelen!AH41</f>
        <v/>
      </c>
      <c r="D8" s="67" t="str">
        <f>NogTeSpelen!AI41</f>
        <v/>
      </c>
      <c r="E8" s="79" t="str">
        <f>NogTeSpelen!AJ41</f>
        <v/>
      </c>
    </row>
    <row r="9" spans="1:41" ht="25" customHeight="1" thickBot="1">
      <c r="A9" s="80" t="str">
        <f>NogTeSpelen!AK41</f>
        <v/>
      </c>
      <c r="B9" s="81" t="str">
        <f>NogTeSpelen!AL41</f>
        <v/>
      </c>
      <c r="C9" s="95">
        <f>NogTeSpelen!AM41</f>
        <v>0</v>
      </c>
      <c r="D9" s="81" t="str">
        <f>NogTeSpelen!AN41</f>
        <v/>
      </c>
      <c r="E9" s="82" t="str">
        <f>NogTeSpelen!AO41</f>
        <v/>
      </c>
    </row>
    <row r="11" spans="1:41" s="72" customFormat="1" ht="25" customHeight="1" thickBot="1">
      <c r="A11" s="74" t="str">
        <f>A1</f>
        <v>Thijs</v>
      </c>
      <c r="B11" s="92">
        <f>Gespeeld!AQ41</f>
        <v>36</v>
      </c>
      <c r="C11" s="73" t="s">
        <v>218</v>
      </c>
      <c r="D11" s="73"/>
      <c r="E11" s="73"/>
      <c r="AO11" s="66"/>
    </row>
    <row r="12" spans="1:41" ht="25" customHeight="1">
      <c r="A12" s="83" t="str">
        <f>Gespeeld!D41</f>
        <v>alex r</v>
      </c>
      <c r="B12" s="84" t="str">
        <f>Gespeeld!E41</f>
        <v>alex s</v>
      </c>
      <c r="C12" s="84" t="str">
        <f>Gespeeld!F41</f>
        <v>appie</v>
      </c>
      <c r="D12" s="84" t="str">
        <f>Gespeeld!G41</f>
        <v>arthur</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jaap</v>
      </c>
      <c r="E14" s="87" t="str">
        <f>Gespeeld!R41</f>
        <v>joop</v>
      </c>
    </row>
    <row r="15" spans="1:41" ht="25" customHeight="1">
      <c r="A15" s="86" t="str">
        <f>Gespeeld!S41</f>
        <v>jos</v>
      </c>
      <c r="B15" s="69" t="str">
        <f>Gespeeld!T41</f>
        <v>mars bo</v>
      </c>
      <c r="C15" s="69" t="str">
        <f>Gespeeld!U41</f>
        <v>mars bu</v>
      </c>
      <c r="D15" s="69" t="str">
        <f>Gespeeld!V41</f>
        <v>mars ma</v>
      </c>
      <c r="E15" s="87" t="str">
        <f>Gespeeld!W41</f>
        <v>mars os</v>
      </c>
    </row>
    <row r="16" spans="1:41" ht="25" customHeight="1">
      <c r="A16" s="86" t="str">
        <f>Gespeeld!X41</f>
        <v>marco</v>
      </c>
      <c r="B16" s="102"/>
      <c r="C16" s="102"/>
      <c r="D16" s="69" t="str">
        <f>Gespeeld!Y41</f>
        <v>micha</v>
      </c>
      <c r="E16" s="87" t="str">
        <f>Gespeeld!Z41</f>
        <v>mo</v>
      </c>
    </row>
    <row r="17" spans="1:5" ht="25" customHeight="1">
      <c r="A17" s="86" t="str">
        <f>Gespeeld!AA41</f>
        <v>paul</v>
      </c>
      <c r="B17" s="69" t="str">
        <f>Gespeeld!AB41</f>
        <v>peet g</v>
      </c>
      <c r="C17" s="69" t="str">
        <f>Gespeeld!AC41</f>
        <v>peet h</v>
      </c>
      <c r="D17" s="69" t="str">
        <f>Gespeeld!AD41</f>
        <v>peet k</v>
      </c>
      <c r="E17" s="87" t="str">
        <f>Gespeeld!AE41</f>
        <v/>
      </c>
    </row>
    <row r="18" spans="1:5" ht="25" customHeight="1">
      <c r="A18" s="86" t="str">
        <f>Gespeeld!AF41</f>
        <v>piet</v>
      </c>
      <c r="B18" s="69" t="str">
        <f>Gespeeld!AG41</f>
        <v>pleun</v>
      </c>
      <c r="C18" s="69" t="str">
        <f>Gespeeld!AH41</f>
        <v>rene</v>
      </c>
      <c r="D18" s="69" t="str">
        <f>Gespeeld!AI41</f>
        <v>richard</v>
      </c>
      <c r="E18" s="87" t="str">
        <f>Gespeeld!AJ41</f>
        <v>ronald</v>
      </c>
    </row>
    <row r="19" spans="1:5" ht="25"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1</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
      </c>
      <c r="D4" s="67" t="str">
        <f>NogTeSpelen!Q42</f>
        <v/>
      </c>
      <c r="E4" s="79" t="str">
        <f>NogTeSpelen!R42</f>
        <v/>
      </c>
    </row>
    <row r="5" spans="1:41" s="68" customFormat="1" ht="25" customHeight="1">
      <c r="A5" s="78" t="str">
        <f>NogTeSpelen!S42</f>
        <v/>
      </c>
      <c r="B5" s="67" t="str">
        <f>NogTeSpelen!T42</f>
        <v/>
      </c>
      <c r="C5" s="67" t="str">
        <f>NogTeSpelen!U42</f>
        <v/>
      </c>
      <c r="D5" s="67" t="str">
        <f>NogTeSpelen!V42</f>
        <v/>
      </c>
      <c r="E5" s="79" t="str">
        <f>NogTeSpelen!W42</f>
        <v/>
      </c>
      <c r="Z5" s="66"/>
      <c r="AA5" s="66"/>
      <c r="AB5" s="66"/>
      <c r="AC5" s="66"/>
      <c r="AD5" s="66"/>
      <c r="AO5" s="66"/>
    </row>
    <row r="6" spans="1:41" ht="25" customHeight="1">
      <c r="A6" s="78" t="str">
        <f>NogTeSpelen!X42</f>
        <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peet m</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
      </c>
      <c r="C9" s="81" t="str">
        <f>NogTeSpelen!AM42</f>
        <v/>
      </c>
      <c r="D9" s="95">
        <f>NogTeSpelen!AN42</f>
        <v>0</v>
      </c>
      <c r="E9" s="82" t="str">
        <f>NogTeSpelen!AO42</f>
        <v/>
      </c>
    </row>
    <row r="11" spans="1:41" s="72" customFormat="1" ht="25" customHeight="1" thickBot="1">
      <c r="A11" s="74" t="str">
        <f>A1</f>
        <v>Wim</v>
      </c>
      <c r="B11" s="92">
        <f>Gespeeld!AQ42</f>
        <v>36</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chris</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harold</v>
      </c>
      <c r="D14" s="69" t="str">
        <f>Gespeeld!Q42</f>
        <v>jaap</v>
      </c>
      <c r="E14" s="87" t="str">
        <f>Gespeeld!R42</f>
        <v>joop</v>
      </c>
    </row>
    <row r="15" spans="1:41" ht="25" customHeight="1">
      <c r="A15" s="86" t="str">
        <f>Gespeeld!S42</f>
        <v>jos</v>
      </c>
      <c r="B15" s="69" t="str">
        <f>Gespeeld!T42</f>
        <v>mars bo</v>
      </c>
      <c r="C15" s="69" t="str">
        <f>Gespeeld!U42</f>
        <v>mars bu</v>
      </c>
      <c r="D15" s="69" t="str">
        <f>Gespeeld!V42</f>
        <v>mars ma</v>
      </c>
      <c r="E15" s="87" t="str">
        <f>Gespeeld!W42</f>
        <v>mars os</v>
      </c>
    </row>
    <row r="16" spans="1:41" ht="25" customHeight="1">
      <c r="A16" s="86" t="str">
        <f>Gespeeld!X42</f>
        <v>marco</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theo</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1</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peet m</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36</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AB54" sqref="AB54"/>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66">
        <f>'Deelnemers-moyenne-aantal'!B4</f>
        <v>46173</v>
      </c>
      <c r="V1" s="366"/>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36</v>
      </c>
      <c r="E4" s="185">
        <f t="shared" si="0"/>
        <v>36</v>
      </c>
      <c r="F4" s="185">
        <f t="shared" si="0"/>
        <v>36</v>
      </c>
      <c r="G4" s="185">
        <f t="shared" si="0"/>
        <v>36</v>
      </c>
      <c r="H4" s="185">
        <f t="shared" si="0"/>
        <v>36</v>
      </c>
      <c r="I4" s="185">
        <f t="shared" si="0"/>
        <v>36</v>
      </c>
      <c r="J4" s="185">
        <f t="shared" si="0"/>
        <v>36</v>
      </c>
      <c r="K4" s="185">
        <f t="shared" si="0"/>
        <v>36</v>
      </c>
      <c r="L4" s="185">
        <f t="shared" si="0"/>
        <v>36</v>
      </c>
      <c r="M4" s="185">
        <f t="shared" si="0"/>
        <v>36</v>
      </c>
      <c r="N4" s="185">
        <f t="shared" si="0"/>
        <v>36</v>
      </c>
      <c r="O4" s="185">
        <f t="shared" si="0"/>
        <v>36</v>
      </c>
      <c r="P4" s="185">
        <f t="shared" si="0"/>
        <v>36</v>
      </c>
      <c r="Q4" s="185">
        <f t="shared" si="0"/>
        <v>36</v>
      </c>
      <c r="R4" s="185">
        <f t="shared" si="0"/>
        <v>36</v>
      </c>
      <c r="S4" s="185">
        <f t="shared" si="0"/>
        <v>36</v>
      </c>
      <c r="T4" s="185">
        <f t="shared" si="0"/>
        <v>36</v>
      </c>
      <c r="U4" s="185">
        <f t="shared" si="0"/>
        <v>36</v>
      </c>
      <c r="V4" s="185">
        <f t="shared" si="0"/>
        <v>36</v>
      </c>
      <c r="W4" s="185">
        <f t="shared" si="0"/>
        <v>36</v>
      </c>
      <c r="X4" s="185">
        <f t="shared" si="0"/>
        <v>36</v>
      </c>
      <c r="Y4" s="185">
        <f t="shared" si="0"/>
        <v>36</v>
      </c>
      <c r="Z4" s="185">
        <f t="shared" si="0"/>
        <v>36</v>
      </c>
      <c r="AA4" s="185">
        <f t="shared" si="0"/>
        <v>36</v>
      </c>
      <c r="AB4" s="185">
        <f t="shared" si="0"/>
        <v>36</v>
      </c>
      <c r="AC4" s="185">
        <f t="shared" si="0"/>
        <v>36</v>
      </c>
      <c r="AD4" s="185">
        <f t="shared" si="0"/>
        <v>36</v>
      </c>
      <c r="AE4" s="185">
        <f t="shared" si="0"/>
        <v>0</v>
      </c>
      <c r="AF4" s="185">
        <f t="shared" si="0"/>
        <v>36</v>
      </c>
      <c r="AG4" s="185">
        <f t="shared" si="0"/>
        <v>36</v>
      </c>
      <c r="AH4" s="185">
        <f t="shared" si="0"/>
        <v>36</v>
      </c>
      <c r="AI4" s="185">
        <f t="shared" si="0"/>
        <v>36</v>
      </c>
      <c r="AJ4" s="185">
        <f t="shared" si="0"/>
        <v>36</v>
      </c>
      <c r="AK4" s="185">
        <f t="shared" si="0"/>
        <v>36</v>
      </c>
      <c r="AL4" s="185">
        <f t="shared" ref="AL4:AO4" si="1">AL47</f>
        <v>36</v>
      </c>
      <c r="AM4" s="185">
        <f t="shared" si="1"/>
        <v>36</v>
      </c>
      <c r="AN4" s="185">
        <f t="shared" si="1"/>
        <v>36</v>
      </c>
      <c r="AO4" s="185">
        <f t="shared" si="1"/>
        <v>36</v>
      </c>
      <c r="AP4" s="173"/>
      <c r="AQ4" s="173"/>
      <c r="AR4" s="185">
        <f>SUM(D4:AO4)/2</f>
        <v>666</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36</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cock</v>
      </c>
      <c r="K6" s="189" t="str">
        <f>IF('Rooster '!R18&gt;0,K$3,"")</f>
        <v>cor</v>
      </c>
      <c r="L6" s="189" t="str">
        <f>IF('Rooster '!T18&gt;0,L$3,"")</f>
        <v>ed</v>
      </c>
      <c r="M6" s="189" t="str">
        <f>IF('Rooster '!V18&gt;0,M$3,"")</f>
        <v>frans</v>
      </c>
      <c r="N6" s="182" t="str">
        <f>IF('Rooster '!X18&gt;0,N$3,"")</f>
        <v>ger d</v>
      </c>
      <c r="O6" s="189" t="str">
        <f>IF('Rooster '!Z18&gt;0,O$3,"")</f>
        <v>ger v</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mars bu</v>
      </c>
      <c r="V6" s="182" t="str">
        <f>IF('Rooster '!AN18&gt;0,V$3,"")</f>
        <v>mars ma</v>
      </c>
      <c r="W6" s="189" t="str">
        <f>IF('Rooster '!AP18&gt;0,W$3,"")</f>
        <v>mars os</v>
      </c>
      <c r="X6" s="182" t="str">
        <f>IF('Rooster '!AR18&gt;0,X$3,"")</f>
        <v>marco</v>
      </c>
      <c r="Y6" s="189" t="str">
        <f>IF('Rooster '!AT18&gt;0,Y$3,"")</f>
        <v>micha</v>
      </c>
      <c r="Z6" s="182" t="str">
        <f>IF('Rooster '!AV18&gt;0,Z$3,"")</f>
        <v>mo</v>
      </c>
      <c r="AA6" s="189" t="str">
        <f>IF('Rooster '!AX18&gt;0,AA$3,"")</f>
        <v>paul</v>
      </c>
      <c r="AB6" s="182" t="str">
        <f>IF('Rooster '!AZ18&gt;0,AB$3,"")</f>
        <v>peet g</v>
      </c>
      <c r="AC6" s="189" t="str">
        <f>IF('Rooster '!BB18&gt;0,AC$3,"")</f>
        <v>peet h</v>
      </c>
      <c r="AD6" s="182" t="str">
        <f>IF('Rooster '!BD18&gt;0,AD$3,"")</f>
        <v>peet k</v>
      </c>
      <c r="AE6" s="189" t="str">
        <f>IF('Rooster '!BF18&gt;0,AE$3,"")</f>
        <v/>
      </c>
      <c r="AF6" s="182" t="str">
        <f>IF('Rooster '!BH18&gt;0,AF$3,"")</f>
        <v>piet</v>
      </c>
      <c r="AG6" s="189" t="str">
        <f>IF('Rooster '!BJ18&gt;0,AG$3,"")</f>
        <v>pleun</v>
      </c>
      <c r="AH6" s="182" t="str">
        <f>IF('Rooster '!BL18&gt;0,AH$3,"")</f>
        <v>rene</v>
      </c>
      <c r="AI6" s="189" t="str">
        <f>IF('Rooster '!BN18&gt;0,AI$3,"")</f>
        <v>richard</v>
      </c>
      <c r="AJ6" s="182" t="str">
        <f>IF('Rooster '!BP18&gt;0,AJ$3,"")</f>
        <v>ronald</v>
      </c>
      <c r="AK6" s="189" t="str">
        <f>IF('Rooster '!BR18&gt;0,AK$3,"")</f>
        <v>ted</v>
      </c>
      <c r="AL6" s="182" t="str">
        <f>IF('Rooster '!BT18&gt;0,AL$3,"")</f>
        <v>theo</v>
      </c>
      <c r="AM6" s="189" t="str">
        <f>IF('Rooster '!BV18&gt;0,AM$3,"")</f>
        <v>thijs</v>
      </c>
      <c r="AN6" s="182" t="str">
        <f>IF('Rooster '!BX18&gt;0,AN$3,"")</f>
        <v>wim</v>
      </c>
      <c r="AO6" s="189" t="str">
        <f>IF('Rooster '!BZ18&gt;0,AO$3,"")</f>
        <v>wout</v>
      </c>
      <c r="AP6" s="187"/>
      <c r="AQ6" s="185">
        <f>B6</f>
        <v>36</v>
      </c>
      <c r="AR6" s="182" t="str">
        <f t="shared" ref="AR6:AR43" si="2">A6</f>
        <v>alex r</v>
      </c>
    </row>
    <row r="7" spans="1:47">
      <c r="A7" s="196" t="s">
        <v>126</v>
      </c>
      <c r="B7" s="185">
        <f>'Actuele Stand'!$D$50-COUNTBLANK(D7:AO7)</f>
        <v>36</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36</v>
      </c>
      <c r="AR7" s="196" t="str">
        <f t="shared" si="2"/>
        <v>alex s</v>
      </c>
    </row>
    <row r="8" spans="1:47" ht="15" customHeight="1">
      <c r="A8" s="182" t="s">
        <v>139</v>
      </c>
      <c r="B8" s="185">
        <f>'Actuele Stand'!$D$50-COUNTBLANK(D8:AO8)</f>
        <v>36</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36</v>
      </c>
      <c r="AR8" s="182" t="str">
        <f t="shared" si="2"/>
        <v>appie</v>
      </c>
    </row>
    <row r="9" spans="1:47">
      <c r="A9" s="196" t="s">
        <v>131</v>
      </c>
      <c r="B9" s="185">
        <f>'Actuele Stand'!$D$50-COUNTBLANK(D9:AO9)</f>
        <v>36</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ed</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mars os</v>
      </c>
      <c r="X9" s="197" t="str">
        <f>IF('Rooster '!AR24&gt;0,X$3,"")</f>
        <v>marco</v>
      </c>
      <c r="Y9" s="196" t="str">
        <f>IF('Rooster '!AT24&gt;0,Y$3,"")</f>
        <v>micha</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36</v>
      </c>
      <c r="AR9" s="196" t="str">
        <f t="shared" si="2"/>
        <v>arthur</v>
      </c>
    </row>
    <row r="10" spans="1:47">
      <c r="A10" s="182" t="s">
        <v>140</v>
      </c>
      <c r="B10" s="185">
        <f>'Actuele Stand'!$D$50-COUNTBLANK(D10:AO10)</f>
        <v>36</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ed</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
      </c>
      <c r="AF10" s="182" t="str">
        <f>IF('Rooster '!BH26&gt;0,AF$3,"")</f>
        <v>piet</v>
      </c>
      <c r="AG10" s="189" t="str">
        <f>IF('Rooster '!BJ26&gt;0,AG$3,"")</f>
        <v>pleun</v>
      </c>
      <c r="AH10" s="182" t="str">
        <f>IF('Rooster '!BL26&gt;0,AH$3,"")</f>
        <v>rene</v>
      </c>
      <c r="AI10" s="189" t="str">
        <f>IF('Rooster '!BN26&gt;0,AI$3,"")</f>
        <v>richard</v>
      </c>
      <c r="AJ10" s="182" t="str">
        <f>IF('Rooster '!BP26&gt;0,AJ$3,"")</f>
        <v>ronald</v>
      </c>
      <c r="AK10" s="189" t="str">
        <f>IF('Rooster '!BR26&gt;0,AK$3,"")</f>
        <v>ted</v>
      </c>
      <c r="AL10" s="182" t="str">
        <f>IF('Rooster '!BT26&gt;0,AL$3,"")</f>
        <v>theo</v>
      </c>
      <c r="AM10" s="189" t="str">
        <f>IF('Rooster '!BV26&gt;0,AM$3,"")</f>
        <v>thijs</v>
      </c>
      <c r="AN10" s="182" t="str">
        <f>IF('Rooster '!BX26&gt;0,AN$3,"")</f>
        <v>wim</v>
      </c>
      <c r="AO10" s="189" t="str">
        <f>IF('Rooster '!BZ26&gt;0,AO$3,"")</f>
        <v>wout</v>
      </c>
      <c r="AP10" s="187"/>
      <c r="AQ10" s="185">
        <f t="shared" si="3"/>
        <v>36</v>
      </c>
      <c r="AR10" s="182" t="str">
        <f t="shared" si="2"/>
        <v>berry</v>
      </c>
    </row>
    <row r="11" spans="1:47">
      <c r="A11" s="196" t="s">
        <v>123</v>
      </c>
      <c r="B11" s="185">
        <f>'Actuele Stand'!$D$50-COUNTBLANK(D11:AO11)</f>
        <v>36</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cock</v>
      </c>
      <c r="K11" s="196" t="str">
        <f>IF('Rooster '!R28&gt;0,K$3,"")</f>
        <v>cor</v>
      </c>
      <c r="L11" s="197" t="str">
        <f>IF('Rooster '!T28&gt;0,L$3,"")</f>
        <v>ed</v>
      </c>
      <c r="M11" s="196" t="str">
        <f>IF('Rooster '!V28&gt;0,M$3,"")</f>
        <v>frans</v>
      </c>
      <c r="N11" s="197" t="str">
        <f>IF('Rooster '!X28&gt;0,N$3,"")</f>
        <v>ger d</v>
      </c>
      <c r="O11" s="196" t="str">
        <f>IF('Rooster '!Z28&gt;0,O$3,"")</f>
        <v>ger v</v>
      </c>
      <c r="P11" s="197" t="str">
        <f>IF('Rooster '!AB28&gt;0,P$3,"")</f>
        <v>harold</v>
      </c>
      <c r="Q11" s="196" t="str">
        <f>IF('Rooster '!AD28&gt;0,Q$3,"")</f>
        <v>jaap</v>
      </c>
      <c r="R11" s="197" t="str">
        <f>IF('Rooster '!AF28&gt;0,R$3,"")</f>
        <v>joop</v>
      </c>
      <c r="S11" s="196" t="str">
        <f>IF('Rooster '!AH28&gt;0,S$3,"")</f>
        <v>jos</v>
      </c>
      <c r="T11" s="197" t="str">
        <f>IF('Rooster '!AJ28&gt;0,T$3,"")</f>
        <v>mars bo</v>
      </c>
      <c r="U11" s="196" t="str">
        <f>IF('Rooster '!AL28&gt;0,U$3,"")</f>
        <v>mars bu</v>
      </c>
      <c r="V11" s="197" t="str">
        <f>IF('Rooster '!AN28&gt;0,V$3,"")</f>
        <v>mars ma</v>
      </c>
      <c r="W11" s="196" t="str">
        <f>IF('Rooster '!AP28&gt;0,W$3,"")</f>
        <v>mars os</v>
      </c>
      <c r="X11" s="197" t="str">
        <f>IF('Rooster '!AR28&gt;0,X$3,"")</f>
        <v>marco</v>
      </c>
      <c r="Y11" s="196" t="str">
        <f>IF('Rooster '!AT28&gt;0,Y$3,"")</f>
        <v>micha</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
      </c>
      <c r="AF11" s="197" t="str">
        <f>IF('Rooster '!BH28&gt;0,AF$3,"")</f>
        <v>piet</v>
      </c>
      <c r="AG11" s="196" t="str">
        <f>IF('Rooster '!BJ28&gt;0,AG$3,"")</f>
        <v>pleun</v>
      </c>
      <c r="AH11" s="197" t="str">
        <f>IF('Rooster '!BL28&gt;0,AH$3,"")</f>
        <v>rene</v>
      </c>
      <c r="AI11" s="196" t="str">
        <f>IF('Rooster '!BN28&gt;0,AI$3,"")</f>
        <v>richard</v>
      </c>
      <c r="AJ11" s="197" t="str">
        <f>IF('Rooster '!BP28&gt;0,AJ$3,"")</f>
        <v>ronald</v>
      </c>
      <c r="AK11" s="196" t="str">
        <f>IF('Rooster '!BR28&gt;0,AK$3,"")</f>
        <v>ted</v>
      </c>
      <c r="AL11" s="197" t="str">
        <f>IF('Rooster '!BT28&gt;0,AL$3,"")</f>
        <v>theo</v>
      </c>
      <c r="AM11" s="196" t="str">
        <f>IF('Rooster '!BV28&gt;0,AM$3,"")</f>
        <v>thijs</v>
      </c>
      <c r="AN11" s="197" t="str">
        <f>IF('Rooster '!BX28&gt;0,AN$3,"")</f>
        <v>wim</v>
      </c>
      <c r="AO11" s="196" t="str">
        <f>IF('Rooster '!BZ28&gt;0,AO$3,"")</f>
        <v>wout</v>
      </c>
      <c r="AP11" s="187"/>
      <c r="AQ11" s="185">
        <f t="shared" si="3"/>
        <v>36</v>
      </c>
      <c r="AR11" s="196" t="str">
        <f t="shared" si="2"/>
        <v>chris</v>
      </c>
    </row>
    <row r="12" spans="1:47">
      <c r="A12" s="182" t="s">
        <v>86</v>
      </c>
      <c r="B12" s="185">
        <f>'Actuele Stand'!$D$50-COUNTBLANK(D12:AO12)</f>
        <v>36</v>
      </c>
      <c r="C12" s="187"/>
      <c r="D12" s="182" t="str">
        <f>IF('Rooster '!D30&gt;0,D$3,"")</f>
        <v>alex r</v>
      </c>
      <c r="E12" s="189" t="str">
        <f>IF('Rooster '!F30&gt;0,E$3,"")</f>
        <v>alex s</v>
      </c>
      <c r="F12" s="182" t="str">
        <f>IF('Rooster '!H30&gt;0,F$3,"")</f>
        <v>appie</v>
      </c>
      <c r="G12" s="189" t="str">
        <f>IF('Rooster '!J30&gt;0,G$3,"")</f>
        <v>arthur</v>
      </c>
      <c r="H12" s="182" t="str">
        <f>IF('Rooster '!L30&gt;0,H$3,"")</f>
        <v>berry</v>
      </c>
      <c r="I12" s="189" t="str">
        <f>IF('Rooster '!N30&gt;0,I$3,"")</f>
        <v>chris</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
      </c>
      <c r="AF12" s="182" t="str">
        <f>IF('Rooster '!BH30&gt;0,AF$3,"")</f>
        <v>piet</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36</v>
      </c>
      <c r="AR12" s="182" t="str">
        <f t="shared" si="2"/>
        <v>cock</v>
      </c>
    </row>
    <row r="13" spans="1:47">
      <c r="A13" s="196" t="s">
        <v>82</v>
      </c>
      <c r="B13" s="185">
        <f>'Actuele Stand'!$D$50-COUNTBLANK(D13:AO13)</f>
        <v>36</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chris</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harold</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mars os</v>
      </c>
      <c r="X13" s="197" t="str">
        <f>IF('Rooster '!AR32&gt;0,X$3,"")</f>
        <v>marco</v>
      </c>
      <c r="Y13" s="196" t="str">
        <f>IF('Rooster '!AT32&gt;0,Y$3,"")</f>
        <v>micha</v>
      </c>
      <c r="Z13" s="197" t="str">
        <f>IF('Rooster '!AV32&gt;0,Z$3,"")</f>
        <v>mo</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piet</v>
      </c>
      <c r="AG13" s="196" t="str">
        <f>IF('Rooster '!BJ32&gt;0,AG$3,"")</f>
        <v>pleun</v>
      </c>
      <c r="AH13" s="197" t="str">
        <f>IF('Rooster '!BL32&gt;0,AH$3,"")</f>
        <v>rene</v>
      </c>
      <c r="AI13" s="196" t="str">
        <f>IF('Rooster '!BN32&gt;0,AI$3,"")</f>
        <v>richard</v>
      </c>
      <c r="AJ13" s="197" t="str">
        <f>IF('Rooster '!BP32&gt;0,AJ$3,"")</f>
        <v>ronald</v>
      </c>
      <c r="AK13" s="196" t="str">
        <f>IF('Rooster '!BR32&gt;0,AK$3,"")</f>
        <v>ted</v>
      </c>
      <c r="AL13" s="197" t="str">
        <f>IF('Rooster '!BT32&gt;0,AL$3,"")</f>
        <v>theo</v>
      </c>
      <c r="AM13" s="196" t="str">
        <f>IF('Rooster '!BV32&gt;0,AM$3,"")</f>
        <v>thijs</v>
      </c>
      <c r="AN13" s="197" t="str">
        <f>IF('Rooster '!BX32&gt;0,AN$3,"")</f>
        <v>wim</v>
      </c>
      <c r="AO13" s="196" t="str">
        <f>IF('Rooster '!BZ32&gt;0,AO$3,"")</f>
        <v>wout</v>
      </c>
      <c r="AP13" s="187"/>
      <c r="AQ13" s="185">
        <f t="shared" si="3"/>
        <v>36</v>
      </c>
      <c r="AR13" s="196" t="str">
        <f t="shared" si="2"/>
        <v>cor</v>
      </c>
    </row>
    <row r="14" spans="1:47">
      <c r="A14" s="182" t="s">
        <v>93</v>
      </c>
      <c r="B14" s="185">
        <f>'Actuele Stand'!$D$50-COUNTBLANK(D14:AO14)</f>
        <v>36</v>
      </c>
      <c r="C14" s="187"/>
      <c r="D14" s="182" t="str">
        <f>IF('Rooster '!D34&gt;0,D$3,"")</f>
        <v>alex r</v>
      </c>
      <c r="E14" s="189" t="str">
        <f>IF('Rooster '!F34&gt;0,E$3,"")</f>
        <v>alex s</v>
      </c>
      <c r="F14" s="182" t="str">
        <f>IF('Rooster '!H34&gt;0,F$3,"")</f>
        <v>appie</v>
      </c>
      <c r="G14" s="189" t="str">
        <f>IF('Rooster '!J34&gt;0,G$3,"")</f>
        <v>arthur</v>
      </c>
      <c r="H14" s="182" t="str">
        <f>IF('Rooster '!L34&gt;0,H$3,"")</f>
        <v>berry</v>
      </c>
      <c r="I14" s="189" t="str">
        <f>IF('Rooster '!N34&gt;0,I$3,"")</f>
        <v>chris</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peet g</v>
      </c>
      <c r="AC14" s="189" t="str">
        <f>IF('Rooster '!BB34&gt;0,AC$3,"")</f>
        <v>peet h</v>
      </c>
      <c r="AD14" s="182" t="str">
        <f>IF('Rooster '!BD34&gt;0,AD$3,"")</f>
        <v>peet k</v>
      </c>
      <c r="AE14" s="189" t="str">
        <f>IF('Rooster '!BF34&gt;0,AE$3,"")</f>
        <v/>
      </c>
      <c r="AF14" s="182" t="str">
        <f>IF('Rooster '!BH34&gt;0,AF$3,"")</f>
        <v>piet</v>
      </c>
      <c r="AG14" s="189" t="str">
        <f>IF('Rooster '!BJ34&gt;0,AG$3,"")</f>
        <v>pleun</v>
      </c>
      <c r="AH14" s="182" t="str">
        <f>IF('Rooster '!BL34&gt;0,AH$3,"")</f>
        <v>rene</v>
      </c>
      <c r="AI14" s="189" t="str">
        <f>IF('Rooster '!BN34&gt;0,AI$3,"")</f>
        <v>richard</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36</v>
      </c>
      <c r="AR14" s="182" t="str">
        <f t="shared" si="2"/>
        <v>ed</v>
      </c>
    </row>
    <row r="15" spans="1:47">
      <c r="A15" s="196" t="s">
        <v>134</v>
      </c>
      <c r="B15" s="185">
        <f>'Actuele Stand'!$D$50-COUNTBLANK(D15:AO15)</f>
        <v>36</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jaap</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marco</v>
      </c>
      <c r="Y15" s="196" t="str">
        <f>IF('Rooster '!AT36&gt;0,Y$3,"")</f>
        <v>micha</v>
      </c>
      <c r="Z15" s="197" t="str">
        <f>IF('Rooster '!AV36&gt;0,Z$3,"")</f>
        <v>mo</v>
      </c>
      <c r="AA15" s="196" t="str">
        <f>IF('Rooster '!AX36&gt;0,AA$3,"")</f>
        <v>paul</v>
      </c>
      <c r="AB15" s="197" t="str">
        <f>IF('Rooster '!AZ36&gt;0,AB$3,"")</f>
        <v>peet g</v>
      </c>
      <c r="AC15" s="196" t="str">
        <f>IF('Rooster '!BB36&gt;0,AC$3,"")</f>
        <v>peet h</v>
      </c>
      <c r="AD15" s="197" t="str">
        <f>IF('Rooster '!BD36&gt;0,AD$3,"")</f>
        <v>peet k</v>
      </c>
      <c r="AE15" s="196" t="str">
        <f>IF('Rooster '!BF36&gt;0,AE$3,"")</f>
        <v/>
      </c>
      <c r="AF15" s="197" t="str">
        <f>IF('Rooster '!BH36&gt;0,AF$3,"")</f>
        <v>piet</v>
      </c>
      <c r="AG15" s="196" t="str">
        <f>IF('Rooster '!BJ36&gt;0,AG$3,"")</f>
        <v>pleun</v>
      </c>
      <c r="AH15" s="197" t="str">
        <f>IF('Rooster '!BL36&gt;0,AH$3,"")</f>
        <v>rene</v>
      </c>
      <c r="AI15" s="196" t="str">
        <f>IF('Rooster '!BN36&gt;0,AI$3,"")</f>
        <v>richard</v>
      </c>
      <c r="AJ15" s="197" t="str">
        <f>IF('Rooster '!BP36&gt;0,AJ$3,"")</f>
        <v>ronald</v>
      </c>
      <c r="AK15" s="196" t="str">
        <f>IF('Rooster '!BR36&gt;0,AK$3,"")</f>
        <v>ted</v>
      </c>
      <c r="AL15" s="197" t="str">
        <f>IF('Rooster '!BT36&gt;0,AL$3,"")</f>
        <v>theo</v>
      </c>
      <c r="AM15" s="196" t="str">
        <f>IF('Rooster '!BV36&gt;0,AM$3,"")</f>
        <v>thijs</v>
      </c>
      <c r="AN15" s="197" t="str">
        <f>IF('Rooster '!BX36&gt;0,AN$3,"")</f>
        <v>wim</v>
      </c>
      <c r="AO15" s="196" t="str">
        <f>IF('Rooster '!BZ36&gt;0,AO$3,"")</f>
        <v>wout</v>
      </c>
      <c r="AP15" s="187"/>
      <c r="AQ15" s="185">
        <f t="shared" si="3"/>
        <v>36</v>
      </c>
      <c r="AR15" s="196" t="str">
        <f t="shared" si="2"/>
        <v>frans</v>
      </c>
    </row>
    <row r="16" spans="1:47">
      <c r="A16" s="182" t="s">
        <v>128</v>
      </c>
      <c r="B16" s="185">
        <f>'Actuele Stand'!$D$50-COUNTBLANK(D16:AO16)</f>
        <v>36</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mars os</v>
      </c>
      <c r="X16" s="182" t="str">
        <f>IF('Rooster '!AR38&gt;0,X$3,"")</f>
        <v>marco</v>
      </c>
      <c r="Y16" s="189" t="str">
        <f>IF('Rooster '!AT38&gt;0,Y$3,"")</f>
        <v>micha</v>
      </c>
      <c r="Z16" s="182" t="str">
        <f>IF('Rooster '!AV38&gt;0,Z$3,"")</f>
        <v>mo</v>
      </c>
      <c r="AA16" s="189" t="str">
        <f>IF('Rooster '!AX38&gt;0,AA$3,"")</f>
        <v>paul</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richard</v>
      </c>
      <c r="AJ16" s="182" t="str">
        <f>IF('Rooster '!BP38&gt;0,AJ$3,"")</f>
        <v>ronald</v>
      </c>
      <c r="AK16" s="189" t="str">
        <f>IF('Rooster '!BR38&gt;0,AK$3,"")</f>
        <v>ted</v>
      </c>
      <c r="AL16" s="182" t="str">
        <f>IF('Rooster '!BT38&gt;0,AL$3,"")</f>
        <v>theo</v>
      </c>
      <c r="AM16" s="189" t="str">
        <f>IF('Rooster '!BV38&gt;0,AM$3,"")</f>
        <v>thijs</v>
      </c>
      <c r="AN16" s="182" t="str">
        <f>IF('Rooster '!BX38&gt;0,AN$3,"")</f>
        <v>wim</v>
      </c>
      <c r="AO16" s="189" t="str">
        <f>IF('Rooster '!BZ38&gt;0,AO$3,"")</f>
        <v>wout</v>
      </c>
      <c r="AP16" s="187"/>
      <c r="AQ16" s="185">
        <f t="shared" si="3"/>
        <v>36</v>
      </c>
      <c r="AR16" s="182" t="str">
        <f t="shared" si="2"/>
        <v>ger d</v>
      </c>
    </row>
    <row r="17" spans="1:44">
      <c r="A17" s="196" t="s">
        <v>136</v>
      </c>
      <c r="B17" s="185">
        <f>'Actuele Stand'!$D$50-COUNTBLANK(D17:AO17)</f>
        <v>36</v>
      </c>
      <c r="C17" s="187"/>
      <c r="D17" s="197" t="str">
        <f>IF('Rooster '!D40&gt;0,D$3,"")</f>
        <v>alex r</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mars os</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36</v>
      </c>
      <c r="AR17" s="196" t="str">
        <f t="shared" si="2"/>
        <v>ger v</v>
      </c>
    </row>
    <row r="18" spans="1:44">
      <c r="A18" s="182" t="s">
        <v>138</v>
      </c>
      <c r="B18" s="185">
        <f>'Actuele Stand'!$D$50-COUNTBLANK(D18:AO18)</f>
        <v>36</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cor</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marco</v>
      </c>
      <c r="Y18" s="189" t="str">
        <f>IF('Rooster '!AT42&gt;0,Y$3,"")</f>
        <v>micha</v>
      </c>
      <c r="Z18" s="182" t="str">
        <f>IF('Rooster '!AV42&gt;0,Z$3,"")</f>
        <v>mo</v>
      </c>
      <c r="AA18" s="189" t="str">
        <f>IF('Rooster '!AX42&gt;0,AA$3,"")</f>
        <v>paul</v>
      </c>
      <c r="AB18" s="182" t="str">
        <f>IF('Rooster '!AZ42&gt;0,AB$3,"")</f>
        <v>peet g</v>
      </c>
      <c r="AC18" s="189" t="str">
        <f>IF('Rooster '!BB42&gt;0,AC$3,"")</f>
        <v>peet h</v>
      </c>
      <c r="AD18" s="182" t="str">
        <f>IF('Rooster '!BD42&gt;0,AD$3,"")</f>
        <v>peet k</v>
      </c>
      <c r="AE18" s="189" t="str">
        <f>IF('Rooster '!BF42&gt;0,AE$3,"")</f>
        <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wim</v>
      </c>
      <c r="AO18" s="189" t="str">
        <f>IF('Rooster '!BZ42&gt;0,AO$3,"")</f>
        <v>wout</v>
      </c>
      <c r="AP18" s="187"/>
      <c r="AQ18" s="185">
        <f t="shared" si="3"/>
        <v>36</v>
      </c>
      <c r="AR18" s="182" t="str">
        <f t="shared" si="2"/>
        <v>harold</v>
      </c>
    </row>
    <row r="19" spans="1:44">
      <c r="A19" s="196" t="s">
        <v>89</v>
      </c>
      <c r="B19" s="185">
        <f>'Actuele Stand'!$D$50-COUNTBLANK(D19:AO19)</f>
        <v>36</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chris</v>
      </c>
      <c r="J19" s="197" t="str">
        <f>IF('Rooster '!P44&gt;0,J$3,"")</f>
        <v>cock</v>
      </c>
      <c r="K19" s="196" t="str">
        <f>IF('Rooster '!R44&gt;0,K$3,"")</f>
        <v>cor</v>
      </c>
      <c r="L19" s="197" t="str">
        <f>IF('Rooster '!T44&gt;0,L$3,"")</f>
        <v>ed</v>
      </c>
      <c r="M19" s="196" t="str">
        <f>IF('Rooster '!V44&gt;0,M$3,"")</f>
        <v>frans</v>
      </c>
      <c r="N19" s="197" t="str">
        <f>IF('Rooster '!X44&gt;0,N$3,"")</f>
        <v>ger d</v>
      </c>
      <c r="O19" s="196" t="str">
        <f>IF('Rooster '!Z44&gt;0,O$3,"")</f>
        <v>ger v</v>
      </c>
      <c r="P19" s="197" t="str">
        <f>IF('Rooster '!AB44&gt;0,P$3,"")</f>
        <v>harold</v>
      </c>
      <c r="Q19" s="187"/>
      <c r="R19" s="197" t="str">
        <f>IF('Rooster '!AF44&gt;0,R$3,"")</f>
        <v>joop</v>
      </c>
      <c r="S19" s="196" t="str">
        <f>IF('Rooster '!AH44&gt;0,S$3,"")</f>
        <v>jos</v>
      </c>
      <c r="T19" s="197" t="str">
        <f>IF('Rooster '!AJ44&gt;0,T$3,"")</f>
        <v>mars bo</v>
      </c>
      <c r="U19" s="196" t="str">
        <f>IF('Rooster '!AL44&gt;0,U$3,"")</f>
        <v>mars bu</v>
      </c>
      <c r="V19" s="197" t="str">
        <f>IF('Rooster '!AN44&gt;0,V$3,"")</f>
        <v>mars ma</v>
      </c>
      <c r="W19" s="196" t="str">
        <f>IF('Rooster '!AP44&gt;0,W$3,"")</f>
        <v>mars os</v>
      </c>
      <c r="X19" s="197" t="str">
        <f>IF('Rooster '!AR44&gt;0,X$3,"")</f>
        <v>marco</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36</v>
      </c>
      <c r="AR19" s="196" t="str">
        <f t="shared" si="2"/>
        <v>jaap</v>
      </c>
    </row>
    <row r="20" spans="1:44">
      <c r="A20" s="182" t="s">
        <v>92</v>
      </c>
      <c r="B20" s="185">
        <f>'Actuele Stand'!$D$50-COUNTBLANK(D20:AO20)</f>
        <v>36</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thijs</v>
      </c>
      <c r="AN20" s="182" t="str">
        <f>IF('Rooster '!BX46&gt;0,AN$3,"")</f>
        <v>wim</v>
      </c>
      <c r="AO20" s="189" t="str">
        <f>IF('Rooster '!BZ46&gt;0,AO$3,"")</f>
        <v>wout</v>
      </c>
      <c r="AP20" s="187"/>
      <c r="AQ20" s="185">
        <f t="shared" si="3"/>
        <v>36</v>
      </c>
      <c r="AR20" s="182" t="str">
        <f t="shared" si="2"/>
        <v>joop</v>
      </c>
    </row>
    <row r="21" spans="1:44">
      <c r="A21" s="196" t="s">
        <v>83</v>
      </c>
      <c r="B21" s="185">
        <f>'Actuele Stand'!$D$50-COUNTBLANK(D21:AO21)</f>
        <v>36</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jaap</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36</v>
      </c>
      <c r="AR21" s="196" t="str">
        <f t="shared" si="2"/>
        <v>jos</v>
      </c>
    </row>
    <row r="22" spans="1:44">
      <c r="A22" s="182" t="s">
        <v>159</v>
      </c>
      <c r="B22" s="185">
        <f>'Actuele Stand'!$D$50-COUNTBLANK(D22:AO22)</f>
        <v>36</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chris</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mars os</v>
      </c>
      <c r="X22" s="182" t="str">
        <f>IF('Rooster '!AR50&gt;0,X$3,"")</f>
        <v>marco</v>
      </c>
      <c r="Y22" s="189" t="str">
        <f>IF('Rooster '!AT50&gt;0,Y$3,"")</f>
        <v>micha</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
      </c>
      <c r="AF22" s="182" t="str">
        <f>IF('Rooster '!BH50&gt;0,AF$3,"")</f>
        <v>piet</v>
      </c>
      <c r="AG22" s="189" t="str">
        <f>IF('Rooster '!BJ50&gt;0,AG$3,"")</f>
        <v>pleun</v>
      </c>
      <c r="AH22" s="182" t="str">
        <f>IF('Rooster '!BL50&gt;0,AH$3,"")</f>
        <v>rene</v>
      </c>
      <c r="AI22" s="189" t="str">
        <f>IF('Rooster '!BN50&gt;0,AI$3,"")</f>
        <v>richard</v>
      </c>
      <c r="AJ22" s="182" t="str">
        <f>IF('Rooster '!BP50&gt;0,AJ$3,"")</f>
        <v>ronald</v>
      </c>
      <c r="AK22" s="189" t="str">
        <f>IF('Rooster '!BR50&gt;0,AK$3,"")</f>
        <v>ted</v>
      </c>
      <c r="AL22" s="182" t="str">
        <f>IF('Rooster '!BT50&gt;0,AL$3,"")</f>
        <v>theo</v>
      </c>
      <c r="AM22" s="189" t="str">
        <f>IF('Rooster '!BV50&gt;0,AM$3,"")</f>
        <v>thijs</v>
      </c>
      <c r="AN22" s="182" t="str">
        <f>IF('Rooster '!BX50&gt;0,AN$3,"")</f>
        <v>wim</v>
      </c>
      <c r="AO22" s="189" t="str">
        <f>IF('Rooster '!BZ50&gt;0,AO$3,"")</f>
        <v>wout</v>
      </c>
      <c r="AP22" s="187"/>
      <c r="AQ22" s="185">
        <f t="shared" si="3"/>
        <v>36</v>
      </c>
      <c r="AR22" s="182" t="str">
        <f t="shared" si="2"/>
        <v>mars bo</v>
      </c>
    </row>
    <row r="23" spans="1:44">
      <c r="A23" s="196" t="s">
        <v>160</v>
      </c>
      <c r="B23" s="185">
        <f>'Actuele Stand'!$D$50-COUNTBLANK(D23:AO23)</f>
        <v>36</v>
      </c>
      <c r="C23" s="187"/>
      <c r="D23" s="197" t="str">
        <f>IF('Rooster '!D52&gt;0,D$3,"")</f>
        <v>alex r</v>
      </c>
      <c r="E23" s="196" t="str">
        <f>IF('Rooster '!F52&gt;0,E$3,"")</f>
        <v>alex s</v>
      </c>
      <c r="F23" s="197" t="str">
        <f>IF('Rooster '!H52&gt;0,F$3,"")</f>
        <v>appie</v>
      </c>
      <c r="G23" s="196" t="str">
        <f>IF('Rooster '!J52&gt;0,G$3,"")</f>
        <v>arthur</v>
      </c>
      <c r="H23" s="197" t="str">
        <f>IF('Rooster '!L52&gt;0,H$3,"")</f>
        <v>berry</v>
      </c>
      <c r="I23" s="196" t="str">
        <f>IF('Rooster '!N52&gt;0,I$3,"")</f>
        <v>chris</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marco</v>
      </c>
      <c r="Y23" s="196" t="str">
        <f>IF('Rooster '!AT52&gt;0,Y$3,"")</f>
        <v>micha</v>
      </c>
      <c r="Z23" s="197" t="str">
        <f>IF('Rooster '!AV52&gt;0,Z$3,"")</f>
        <v>mo</v>
      </c>
      <c r="AA23" s="196" t="str">
        <f>IF('Rooster '!AX52&gt;0,AA$3,"")</f>
        <v>paul</v>
      </c>
      <c r="AB23" s="197" t="str">
        <f>IF('Rooster '!AZ52&gt;0,AB$3,"")</f>
        <v>peet g</v>
      </c>
      <c r="AC23" s="196" t="str">
        <f>IF('Rooster '!BB52&gt;0,AC$3,"")</f>
        <v>peet h</v>
      </c>
      <c r="AD23" s="197" t="str">
        <f>IF('Rooster '!BD52&gt;0,AD$3,"")</f>
        <v>peet k</v>
      </c>
      <c r="AE23" s="196" t="str">
        <f>IF('Rooster '!BF52&gt;0,AE$3,"")</f>
        <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thijs</v>
      </c>
      <c r="AN23" s="197" t="str">
        <f>IF('Rooster '!BX52&gt;0,AN$3,"")</f>
        <v>wim</v>
      </c>
      <c r="AO23" s="196" t="str">
        <f>IF('Rooster '!BZ52&gt;0,AO$3,"")</f>
        <v>wout</v>
      </c>
      <c r="AP23" s="187"/>
      <c r="AQ23" s="185">
        <f t="shared" si="3"/>
        <v>36</v>
      </c>
      <c r="AR23" s="196" t="str">
        <f t="shared" si="2"/>
        <v>mars bu</v>
      </c>
    </row>
    <row r="24" spans="1:44">
      <c r="A24" s="182" t="s">
        <v>161</v>
      </c>
      <c r="B24" s="185">
        <f>'Actuele Stand'!$D$50-COUNTBLANK(D24:AO24)</f>
        <v>36</v>
      </c>
      <c r="C24" s="187"/>
      <c r="D24" s="182" t="str">
        <f>IF('Rooster '!D54&gt;0,D$3,"")</f>
        <v>alex r</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marco</v>
      </c>
      <c r="Y24" s="189" t="str">
        <f>IF('Rooster '!AT54&gt;0,Y$3,"")</f>
        <v>micha</v>
      </c>
      <c r="Z24" s="182" t="str">
        <f>IF('Rooster '!AV54&gt;0,Z$3,"")</f>
        <v>mo</v>
      </c>
      <c r="AA24" s="189" t="str">
        <f>IF('Rooster '!AX54&gt;0,AA$3,"")</f>
        <v>paul</v>
      </c>
      <c r="AB24" s="182" t="str">
        <f>IF('Rooster '!AZ54&gt;0,AB$3,"")</f>
        <v>peet g</v>
      </c>
      <c r="AC24" s="189" t="str">
        <f>IF('Rooster '!BB54&gt;0,AC$3,"")</f>
        <v>peet h</v>
      </c>
      <c r="AD24" s="182" t="str">
        <f>IF('Rooster '!BD54&gt;0,AD$3,"")</f>
        <v>peet k</v>
      </c>
      <c r="AE24" s="189" t="str">
        <f>IF('Rooster '!BF54&gt;0,AE$3,"")</f>
        <v/>
      </c>
      <c r="AF24" s="182" t="str">
        <f>IF('Rooster '!BH54&gt;0,AF$3,"")</f>
        <v>piet</v>
      </c>
      <c r="AG24" s="189" t="str">
        <f>IF('Rooster '!BJ54&gt;0,AG$3,"")</f>
        <v>pleun</v>
      </c>
      <c r="AH24" s="182" t="str">
        <f>IF('Rooster '!BL54&gt;0,AH$3,"")</f>
        <v>rene</v>
      </c>
      <c r="AI24" s="189" t="str">
        <f>IF('Rooster '!BN54&gt;0,AI$3,"")</f>
        <v>richard</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36</v>
      </c>
      <c r="AR24" s="182" t="str">
        <f t="shared" si="2"/>
        <v>mars ma</v>
      </c>
    </row>
    <row r="25" spans="1:44">
      <c r="A25" s="196" t="s">
        <v>162</v>
      </c>
      <c r="B25" s="185">
        <f>'Actuele Stand'!$D$50-COUNTBLANK(D25:AO25)</f>
        <v>36</v>
      </c>
      <c r="C25" s="187"/>
      <c r="D25" s="197" t="str">
        <f>IF('Rooster '!D56&gt;0,D$3,"")</f>
        <v>alex r</v>
      </c>
      <c r="E25" s="196" t="str">
        <f>IF('Rooster '!F56&gt;0,E$3,"")</f>
        <v>alex s</v>
      </c>
      <c r="F25" s="197" t="str">
        <f>IF('Rooster '!H56&gt;0,F$3,"")</f>
        <v>appie</v>
      </c>
      <c r="G25" s="196" t="str">
        <f>IF('Rooster '!J56&gt;0,G$3,"")</f>
        <v>arthur</v>
      </c>
      <c r="H25" s="197" t="str">
        <f>IF('Rooster '!L56&gt;0,H$3,"")</f>
        <v>berry</v>
      </c>
      <c r="I25" s="196" t="str">
        <f>IF('Rooster '!N56&gt;0,I$3,"")</f>
        <v>chris</v>
      </c>
      <c r="J25" s="197" t="str">
        <f>IF('Rooster '!P56&gt;0,J$3,"")</f>
        <v>cock</v>
      </c>
      <c r="K25" s="196" t="str">
        <f>IF('Rooster '!R56&gt;0,K$3,"")</f>
        <v>cor</v>
      </c>
      <c r="L25" s="197" t="str">
        <f>IF('Rooster '!T56&gt;0,L$3,"")</f>
        <v>ed</v>
      </c>
      <c r="M25" s="196" t="str">
        <f>IF('Rooster '!V56&gt;0,M$3,"")</f>
        <v>frans</v>
      </c>
      <c r="N25" s="197" t="str">
        <f>IF('Rooster '!X56&gt;0,N$3,"")</f>
        <v>ger d</v>
      </c>
      <c r="O25" s="196" t="str">
        <f>IF('Rooster '!Z56&gt;0,O$3,"")</f>
        <v>ger v</v>
      </c>
      <c r="P25" s="197" t="str">
        <f>IF('Rooster '!AB56&gt;0,P$3,"")</f>
        <v>harold</v>
      </c>
      <c r="Q25" s="196" t="str">
        <f>IF('Rooster '!AD56&gt;0,Q$3,"")</f>
        <v>jaap</v>
      </c>
      <c r="R25" s="196" t="str">
        <f>IF('Rooster '!AF56&gt;0,R$3,"")</f>
        <v>joop</v>
      </c>
      <c r="S25" s="196" t="str">
        <f>IF('Rooster '!AH56&gt;0,S$3,"")</f>
        <v>jos</v>
      </c>
      <c r="T25" s="197" t="str">
        <f>IF('Rooster '!AJ56&gt;0,T$3,"")</f>
        <v>mars bo</v>
      </c>
      <c r="U25" s="196" t="str">
        <f>IF('Rooster '!AL56&gt;0,U$3,"")</f>
        <v>mars bu</v>
      </c>
      <c r="V25" s="197" t="str">
        <f>IF('Rooster '!AN56&gt;0,V$3,"")</f>
        <v>mars ma</v>
      </c>
      <c r="W25" s="187"/>
      <c r="X25" s="197" t="str">
        <f>IF('Rooster '!AR56&gt;0,X$3,"")</f>
        <v>marco</v>
      </c>
      <c r="Y25" s="196" t="str">
        <f>IF('Rooster '!AT56&gt;0,Y$3,"")</f>
        <v>micha</v>
      </c>
      <c r="Z25" s="197" t="str">
        <f>IF('Rooster '!AV56&gt;0,Z$3,"")</f>
        <v>mo</v>
      </c>
      <c r="AA25" s="196" t="str">
        <f>IF('Rooster '!AX56&gt;0,AA$3,"")</f>
        <v>paul</v>
      </c>
      <c r="AB25" s="197" t="str">
        <f>IF('Rooster '!AZ56&gt;0,AB$3,"")</f>
        <v>peet g</v>
      </c>
      <c r="AC25" s="196" t="str">
        <f>IF('Rooster '!BB56&gt;0,AC$3,"")</f>
        <v>peet h</v>
      </c>
      <c r="AD25" s="197" t="str">
        <f>IF('Rooster '!BD56&gt;0,AD$3,"")</f>
        <v>peet k</v>
      </c>
      <c r="AE25" s="196" t="str">
        <f>IF('Rooster '!BF56&gt;0,AE$3,"")</f>
        <v/>
      </c>
      <c r="AF25" s="197" t="str">
        <f>IF('Rooster '!BH56&gt;0,AF$3,"")</f>
        <v>piet</v>
      </c>
      <c r="AG25" s="196" t="str">
        <f>IF('Rooster '!BJ56&gt;0,AG$3,"")</f>
        <v>pleun</v>
      </c>
      <c r="AH25" s="197" t="str">
        <f>IF('Rooster '!BL56&gt;0,AH$3,"")</f>
        <v>rene</v>
      </c>
      <c r="AI25" s="196" t="str">
        <f>IF('Rooster '!BN56&gt;0,AI$3,"")</f>
        <v>richard</v>
      </c>
      <c r="AJ25" s="197" t="str">
        <f>IF('Rooster '!BP56&gt;0,AJ$3,"")</f>
        <v>ronald</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36</v>
      </c>
      <c r="AR25" s="196" t="str">
        <f t="shared" si="2"/>
        <v>mars os</v>
      </c>
    </row>
    <row r="26" spans="1:44">
      <c r="A26" s="182" t="s">
        <v>130</v>
      </c>
      <c r="B26" s="185">
        <f>'Actuele Stand'!$D$50-COUNTBLANK(D26:AO26)</f>
        <v>36</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frans</v>
      </c>
      <c r="N26" s="182" t="str">
        <f>IF('Rooster '!X58&gt;0,N$3,"")</f>
        <v>ger d</v>
      </c>
      <c r="O26" s="189" t="str">
        <f>IF('Rooster '!Z58&gt;0,O$3,"")</f>
        <v>ger v</v>
      </c>
      <c r="P26" s="182" t="str">
        <f>IF('Rooster '!AB58&gt;0,P$3,"")</f>
        <v>harold</v>
      </c>
      <c r="Q26" s="189" t="str">
        <f>IF('Rooster '!AD58&gt;0,Q$3,"")</f>
        <v>jaap</v>
      </c>
      <c r="R26" s="189" t="str">
        <f>IF('Rooster '!AF58&gt;0,R$3,"")</f>
        <v>joop</v>
      </c>
      <c r="S26" s="189" t="str">
        <f>IF('Rooster '!AH58&gt;0,S$3,"")</f>
        <v>jos</v>
      </c>
      <c r="T26" s="182" t="str">
        <f>IF('Rooster '!AJ58&gt;0,T$3,"")</f>
        <v>mars bo</v>
      </c>
      <c r="U26" s="189" t="str">
        <f>IF('Rooster '!AL58&gt;0,U$3,"")</f>
        <v>mars bu</v>
      </c>
      <c r="V26" s="182" t="str">
        <f>IF('Rooster '!AN58&gt;0,V$3,"")</f>
        <v>mars ma</v>
      </c>
      <c r="W26" s="189" t="str">
        <f>IF('Rooster '!AP58&gt;0,W$3,"")</f>
        <v>mars os</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
      </c>
      <c r="AF26" s="182" t="str">
        <f>IF('Rooster '!BH58&gt;0,AF$3,"")</f>
        <v>piet</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thijs</v>
      </c>
      <c r="AN26" s="182" t="str">
        <f>IF('Rooster '!BX58&gt;0,AN$3,"")</f>
        <v>wim</v>
      </c>
      <c r="AO26" s="189" t="str">
        <f>IF('Rooster '!BZ58&gt;0,AO$3,"")</f>
        <v>wout</v>
      </c>
      <c r="AP26" s="187"/>
      <c r="AQ26" s="185">
        <f t="shared" si="3"/>
        <v>36</v>
      </c>
      <c r="AR26" s="182" t="str">
        <f t="shared" si="2"/>
        <v>marco</v>
      </c>
    </row>
    <row r="27" spans="1:44">
      <c r="A27" s="196" t="s">
        <v>135</v>
      </c>
      <c r="B27" s="185">
        <f>'Actuele Stand'!$D$50-COUNTBLANK(D27:AO27)</f>
        <v>36</v>
      </c>
      <c r="C27" s="187"/>
      <c r="D27" s="197" t="str">
        <f>IF('Rooster '!D60&gt;0,D$3,"")</f>
        <v>alex r</v>
      </c>
      <c r="E27" s="196" t="str">
        <f>IF('Rooster '!F60&gt;0,E$3,"")</f>
        <v>alex s</v>
      </c>
      <c r="F27" s="197" t="str">
        <f>IF('Rooster '!H60&gt;0,F$3,"")</f>
        <v>appie</v>
      </c>
      <c r="G27" s="196" t="str">
        <f>IF('Rooster '!J60&gt;0,G$3,"")</f>
        <v>arthur</v>
      </c>
      <c r="H27" s="197" t="str">
        <f>IF('Rooster '!L60&gt;0,H$3,"")</f>
        <v>berry</v>
      </c>
      <c r="I27" s="196" t="str">
        <f>IF('Rooster '!N60&gt;0,I$3,"")</f>
        <v>chris</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mars bo</v>
      </c>
      <c r="U27" s="196" t="str">
        <f>IF('Rooster '!AL60&gt;0,U$3,"")</f>
        <v>mars bu</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36</v>
      </c>
      <c r="AR27" s="196" t="str">
        <f t="shared" si="2"/>
        <v>micha</v>
      </c>
    </row>
    <row r="28" spans="1:44">
      <c r="A28" s="182" t="s">
        <v>84</v>
      </c>
      <c r="B28" s="185">
        <f>'Actuele Stand'!$D$50-COUNTBLANK(D28:AO28)</f>
        <v>36</v>
      </c>
      <c r="C28" s="187"/>
      <c r="D28" s="182" t="str">
        <f>IF('Rooster '!D62&gt;0,D$3,"")</f>
        <v>alex r</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cor</v>
      </c>
      <c r="L28" s="182" t="str">
        <f>IF('Rooster '!T62&gt;0,L$3,"")</f>
        <v>ed</v>
      </c>
      <c r="M28" s="189" t="str">
        <f>IF('Rooster '!V62&gt;0,M$3,"")</f>
        <v>frans</v>
      </c>
      <c r="N28" s="182" t="str">
        <f>IF('Rooster '!X62&gt;0,N$3,"")</f>
        <v>ger d</v>
      </c>
      <c r="O28" s="189" t="str">
        <f>IF('Rooster '!Z62&gt;0,O$3,"")</f>
        <v>ger v</v>
      </c>
      <c r="P28" s="182" t="str">
        <f>IF('Rooster '!AB62&gt;0,P$3,"")</f>
        <v>harold</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piet</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theo</v>
      </c>
      <c r="AM28" s="189" t="str">
        <f>IF('Rooster '!BV62&gt;0,AM$3,"")</f>
        <v>thijs</v>
      </c>
      <c r="AN28" s="182" t="str">
        <f>IF('Rooster '!BX62&gt;0,AN$3,"")</f>
        <v>wim</v>
      </c>
      <c r="AO28" s="189" t="str">
        <f>IF('Rooster '!BZ62&gt;0,AO$3,"")</f>
        <v>wout</v>
      </c>
      <c r="AP28" s="187"/>
      <c r="AQ28" s="185">
        <f t="shared" si="3"/>
        <v>36</v>
      </c>
      <c r="AR28" s="182" t="str">
        <f t="shared" si="2"/>
        <v>mo</v>
      </c>
    </row>
    <row r="29" spans="1:44">
      <c r="A29" s="196" t="s">
        <v>90</v>
      </c>
      <c r="B29" s="185">
        <f>'Actuele Stand'!$D$50-COUNTBLANK(D29:AO29)</f>
        <v>36</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ger d</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mars os</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thijs</v>
      </c>
      <c r="AN29" s="197" t="str">
        <f>IF('Rooster '!BX64&gt;0,AN$3,"")</f>
        <v>wim</v>
      </c>
      <c r="AO29" s="196" t="str">
        <f>IF('Rooster '!BZ64&gt;0,AO$3,"")</f>
        <v>wout</v>
      </c>
      <c r="AP29" s="187"/>
      <c r="AQ29" s="185">
        <f t="shared" si="3"/>
        <v>36</v>
      </c>
      <c r="AR29" s="196" t="str">
        <f t="shared" si="2"/>
        <v>paul</v>
      </c>
    </row>
    <row r="30" spans="1:44">
      <c r="A30" s="182" t="s">
        <v>137</v>
      </c>
      <c r="B30" s="185">
        <f>'Actuele Stand'!$D$50-COUNTBLANK(D30:AO30)</f>
        <v>36</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ed</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mars ma</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theo</v>
      </c>
      <c r="AM30" s="189" t="str">
        <f>IF('Rooster '!BV66&gt;0,AM$3,"")</f>
        <v>thijs</v>
      </c>
      <c r="AN30" s="182" t="str">
        <f>IF('Rooster '!BX66&gt;0,AN$3,"")</f>
        <v>wim</v>
      </c>
      <c r="AO30" s="189" t="str">
        <f>IF('Rooster '!BZ66&gt;0,AO$3,"")</f>
        <v>wout</v>
      </c>
      <c r="AP30" s="187"/>
      <c r="AQ30" s="185">
        <f t="shared" si="3"/>
        <v>36</v>
      </c>
      <c r="AR30" s="182" t="str">
        <f t="shared" si="2"/>
        <v>peet g</v>
      </c>
    </row>
    <row r="31" spans="1:44">
      <c r="A31" s="196" t="s">
        <v>132</v>
      </c>
      <c r="B31" s="185">
        <f>'Actuele Stand'!$D$50-COUNTBLANK(D31:AO31)</f>
        <v>36</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ed</v>
      </c>
      <c r="M31" s="196" t="str">
        <f>IF('Rooster '!V68&gt;0,M$3,"")</f>
        <v>frans</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mars bu</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thijs</v>
      </c>
      <c r="AN31" s="197" t="str">
        <f>IF('Rooster '!BX68&gt;0,AN$3,"")</f>
        <v>wim</v>
      </c>
      <c r="AO31" s="196" t="str">
        <f>IF('Rooster '!BZ68&gt;0,AO$3,"")</f>
        <v>wout</v>
      </c>
      <c r="AP31" s="187"/>
      <c r="AQ31" s="185">
        <f t="shared" si="3"/>
        <v>36</v>
      </c>
      <c r="AR31" s="196" t="str">
        <f t="shared" si="2"/>
        <v>peet h</v>
      </c>
    </row>
    <row r="32" spans="1:44">
      <c r="A32" s="182" t="s">
        <v>121</v>
      </c>
      <c r="B32" s="185">
        <f>'Actuele Stand'!$D$50-COUNTBLANK(D32:AO32)</f>
        <v>36</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36</v>
      </c>
      <c r="AR32" s="182" t="str">
        <f t="shared" si="2"/>
        <v>peet k</v>
      </c>
    </row>
    <row r="33" spans="1:47">
      <c r="A33" s="196" t="s">
        <v>124</v>
      </c>
      <c r="B33" s="185">
        <f>'Actuele Stand'!$D$50-COUNTBLANK(D33:AO33)</f>
        <v>0</v>
      </c>
      <c r="C33" s="187"/>
      <c r="D33" s="197" t="str">
        <f>IF('Rooster '!D72&gt;0,D$3,"")</f>
        <v/>
      </c>
      <c r="E33" s="196" t="str">
        <f>IF('Rooster '!F72&gt;0,E$3,"")</f>
        <v/>
      </c>
      <c r="F33" s="197" t="str">
        <f>IF('Rooster '!H72&gt;0,F$3,"")</f>
        <v/>
      </c>
      <c r="G33" s="196" t="str">
        <f>IF('Rooster '!J72&gt;0,G$3,"")</f>
        <v/>
      </c>
      <c r="H33" s="197" t="str">
        <f>IF('Rooster '!L72&gt;0,H$3,"")</f>
        <v/>
      </c>
      <c r="I33" s="196" t="str">
        <f>IF('Rooster '!N72&gt;0,I$3,"")</f>
        <v/>
      </c>
      <c r="J33" s="197" t="str">
        <f>IF('Rooster '!P72&gt;0,J$3,"")</f>
        <v/>
      </c>
      <c r="K33" s="196" t="str">
        <f>IF('Rooster '!R72&gt;0,K$3,"")</f>
        <v/>
      </c>
      <c r="L33" s="197" t="str">
        <f>IF('Rooster '!T72&gt;0,L$3,"")</f>
        <v/>
      </c>
      <c r="M33" s="196" t="str">
        <f>IF('Rooster '!V72&gt;0,M$3,"")</f>
        <v/>
      </c>
      <c r="N33" s="197" t="str">
        <f>IF('Rooster '!X72&gt;0,N$3,"")</f>
        <v/>
      </c>
      <c r="O33" s="196" t="str">
        <f>IF('Rooster '!Z72&gt;0,O$3,"")</f>
        <v/>
      </c>
      <c r="P33" s="197" t="str">
        <f>IF('Rooster '!AB72&gt;0,P$3,"")</f>
        <v/>
      </c>
      <c r="Q33" s="196" t="str">
        <f>IF('Rooster '!AD72&gt;0,Q$3,"")</f>
        <v/>
      </c>
      <c r="R33" s="196" t="str">
        <f>IF('Rooster '!AF72&gt;0,R$3,"")</f>
        <v/>
      </c>
      <c r="S33" s="196" t="str">
        <f>IF('Rooster '!AH72&gt;0,S$3,"")</f>
        <v/>
      </c>
      <c r="T33" s="197" t="str">
        <f>IF('Rooster '!AJ72&gt;0,T$3,"")</f>
        <v/>
      </c>
      <c r="U33" s="196" t="str">
        <f>IF('Rooster '!AL72&gt;0,U$3,"")</f>
        <v/>
      </c>
      <c r="V33" s="197" t="str">
        <f>IF('Rooster '!AN72&gt;0,V$3,"")</f>
        <v/>
      </c>
      <c r="W33" s="196" t="str">
        <f>IF('Rooster '!AP72&gt;0,W$3,"")</f>
        <v/>
      </c>
      <c r="X33" s="197" t="str">
        <f>IF('Rooster '!AR72&gt;0,X$3,"")</f>
        <v/>
      </c>
      <c r="Y33" s="196" t="str">
        <f>IF('Rooster '!AT72&gt;0,Y$3,"")</f>
        <v/>
      </c>
      <c r="Z33" s="197" t="str">
        <f>IF('Rooster '!AV72&gt;0,Z$3,"")</f>
        <v/>
      </c>
      <c r="AA33" s="196" t="str">
        <f>IF('Rooster '!AX72&gt;0,AA$3,"")</f>
        <v/>
      </c>
      <c r="AB33" s="197" t="str">
        <f>IF('Rooster '!AZ72&gt;0,AB$3,"")</f>
        <v/>
      </c>
      <c r="AC33" s="196" t="str">
        <f>IF('Rooster '!BB72&gt;0,AC$3,"")</f>
        <v/>
      </c>
      <c r="AD33" s="197" t="str">
        <f>IF('Rooster '!BD72&gt;0,AD$3,"")</f>
        <v/>
      </c>
      <c r="AE33" s="187"/>
      <c r="AF33" s="197" t="str">
        <f>IF('Rooster '!BH72&gt;0,AF$3,"")</f>
        <v/>
      </c>
      <c r="AG33" s="196" t="str">
        <f>IF('Rooster '!BJ72&gt;0,AG$3,"")</f>
        <v/>
      </c>
      <c r="AH33" s="197" t="str">
        <f>IF('Rooster '!BL72&gt;0,AH$3,"")</f>
        <v/>
      </c>
      <c r="AI33" s="196" t="str">
        <f>IF('Rooster '!BN72&gt;0,AI$3,"")</f>
        <v/>
      </c>
      <c r="AJ33" s="197" t="str">
        <f>IF('Rooster '!BP72&gt;0,AJ$3,"")</f>
        <v/>
      </c>
      <c r="AK33" s="196" t="str">
        <f>IF('Rooster '!BR72&gt;0,AK$3,"")</f>
        <v/>
      </c>
      <c r="AL33" s="197" t="str">
        <f>IF('Rooster '!BT72&gt;0,AL$3,"")</f>
        <v/>
      </c>
      <c r="AM33" s="196" t="str">
        <f>IF('Rooster '!BV72&gt;0,AM$3,"")</f>
        <v/>
      </c>
      <c r="AN33" s="197" t="str">
        <f>IF('Rooster '!BX72&gt;0,AN$3,"")</f>
        <v/>
      </c>
      <c r="AO33" s="196" t="str">
        <f>IF('Rooster '!BZ72&gt;0,AO$3,"")</f>
        <v/>
      </c>
      <c r="AP33" s="187"/>
      <c r="AQ33" s="185">
        <f t="shared" si="3"/>
        <v>0</v>
      </c>
      <c r="AR33" s="196" t="str">
        <f t="shared" si="2"/>
        <v>peet m</v>
      </c>
    </row>
    <row r="34" spans="1:47">
      <c r="A34" s="182" t="s">
        <v>94</v>
      </c>
      <c r="B34" s="185">
        <f>'Actuele Stand'!$D$50-COUNTBLANK(D34:AO34)</f>
        <v>36</v>
      </c>
      <c r="C34" s="187"/>
      <c r="D34" s="182" t="str">
        <f>IF('Rooster '!D74&gt;0,D$3,"")</f>
        <v>alex r</v>
      </c>
      <c r="E34" s="189" t="str">
        <f>IF('Rooster '!F74&gt;0,E$3,"")</f>
        <v>alex s</v>
      </c>
      <c r="F34" s="182" t="str">
        <f>IF('Rooster '!H74&gt;0,F$3,"")</f>
        <v>appie</v>
      </c>
      <c r="G34" s="189" t="str">
        <f>IF('Rooster '!J74&gt;0,G$3,"")</f>
        <v>arthur</v>
      </c>
      <c r="H34" s="182" t="str">
        <f>IF('Rooster '!L74&gt;0,H$3,"")</f>
        <v>berry</v>
      </c>
      <c r="I34" s="189" t="str">
        <f>IF('Rooster '!N74&gt;0,I$3,"")</f>
        <v>chris</v>
      </c>
      <c r="J34" s="182" t="str">
        <f>IF('Rooster '!P74&gt;0,J$3,"")</f>
        <v>cock</v>
      </c>
      <c r="K34" s="189" t="str">
        <f>IF('Rooster '!R74&gt;0,K$3,"")</f>
        <v>cor</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marco</v>
      </c>
      <c r="Y34" s="189" t="str">
        <f>IF('Rooster '!AT74&gt;0,Y$3,"")</f>
        <v>micha</v>
      </c>
      <c r="Z34" s="182" t="str">
        <f>IF('Rooster '!AV74&gt;0,Z$3,"")</f>
        <v>mo</v>
      </c>
      <c r="AA34" s="189" t="str">
        <f>IF('Rooster '!AX74&gt;0,AA$3,"")</f>
        <v>paul</v>
      </c>
      <c r="AB34" s="182" t="str">
        <f>IF('Rooster '!AZ74&gt;0,AB$3,"")</f>
        <v>peet g</v>
      </c>
      <c r="AC34" s="189" t="str">
        <f>IF('Rooster '!BB74&gt;0,AC$3,"")</f>
        <v>peet h</v>
      </c>
      <c r="AD34" s="182" t="str">
        <f>IF('Rooster '!BD74&gt;0,AD$3,"")</f>
        <v>peet k</v>
      </c>
      <c r="AE34" s="189" t="str">
        <f>IF('Rooster '!BF74&gt;0,AE$3,"")</f>
        <v/>
      </c>
      <c r="AF34" s="187"/>
      <c r="AG34" s="189" t="str">
        <f>IF('Rooster '!BJ74&gt;0,AG$3,"")</f>
        <v>pleun</v>
      </c>
      <c r="AH34" s="182" t="str">
        <f>IF('Rooster '!BL74&gt;0,AH$3,"")</f>
        <v>rene</v>
      </c>
      <c r="AI34" s="189" t="str">
        <f>IF('Rooster '!BN74&gt;0,AI$3,"")</f>
        <v>richard</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36</v>
      </c>
      <c r="AR34" s="182" t="str">
        <f t="shared" si="2"/>
        <v>piet</v>
      </c>
    </row>
    <row r="35" spans="1:47">
      <c r="A35" s="196" t="s">
        <v>125</v>
      </c>
      <c r="B35" s="185">
        <f>'Actuele Stand'!$D$50-COUNTBLANK(D35:AO35)</f>
        <v>36</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chris</v>
      </c>
      <c r="J35" s="197" t="str">
        <f>IF('Rooster '!P76&gt;0,J$3,"")</f>
        <v>cock</v>
      </c>
      <c r="K35" s="196" t="str">
        <f>IF('Rooster '!R76&gt;0,K$3,"")</f>
        <v>cor</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mars os</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36</v>
      </c>
      <c r="AR35" s="196" t="str">
        <f t="shared" si="2"/>
        <v>pleun</v>
      </c>
    </row>
    <row r="36" spans="1:47">
      <c r="A36" s="182" t="s">
        <v>133</v>
      </c>
      <c r="B36" s="185">
        <f>'Actuele Stand'!$D$50-COUNTBLANK(D36:AO36)</f>
        <v>36</v>
      </c>
      <c r="C36" s="187"/>
      <c r="D36" s="182" t="str">
        <f>IF('Rooster '!D78&gt;0,D$3,"")</f>
        <v>alex r</v>
      </c>
      <c r="E36" s="189" t="str">
        <f>IF('Rooster '!F78&gt;0,E$3,"")</f>
        <v>alex s</v>
      </c>
      <c r="F36" s="182" t="str">
        <f>IF('Rooster '!H78&gt;0,F$3,"")</f>
        <v>appie</v>
      </c>
      <c r="G36" s="189" t="str">
        <f>IF('Rooster '!J78&gt;0,G$3,"")</f>
        <v>arthur</v>
      </c>
      <c r="H36" s="182" t="str">
        <f>IF('Rooster '!L78&gt;0,H$3,"")</f>
        <v>berry</v>
      </c>
      <c r="I36" s="189" t="str">
        <f>IF('Rooster '!N78&gt;0,I$3,"")</f>
        <v>chris</v>
      </c>
      <c r="J36" s="182" t="str">
        <f>IF('Rooster '!P78&gt;0,J$3,"")</f>
        <v>cock</v>
      </c>
      <c r="K36" s="189" t="str">
        <f>IF('Rooster '!R78&gt;0,K$3,"")</f>
        <v>cor</v>
      </c>
      <c r="L36" s="182" t="str">
        <f>IF('Rooster '!T78&gt;0,L$3,"")</f>
        <v>ed</v>
      </c>
      <c r="M36" s="189" t="str">
        <f>IF('Rooster '!V78&gt;0,M$3,"")</f>
        <v>frans</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36</v>
      </c>
      <c r="AR36" s="182" t="str">
        <f t="shared" si="2"/>
        <v>rene</v>
      </c>
    </row>
    <row r="37" spans="1:47">
      <c r="A37" s="196" t="s">
        <v>122</v>
      </c>
      <c r="B37" s="185">
        <f>'Actuele Stand'!$D$50-COUNTBLANK(D37:AO37)</f>
        <v>36</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chris</v>
      </c>
      <c r="J37" s="197" t="str">
        <f>IF('Rooster '!P80&gt;0,J$3,"")</f>
        <v>cock</v>
      </c>
      <c r="K37" s="196" t="str">
        <f>IF('Rooster '!R80&gt;0,K$3,"")</f>
        <v>cor</v>
      </c>
      <c r="L37" s="197" t="str">
        <f>IF('Rooster '!T80&gt;0,L$3,"")</f>
        <v>ed</v>
      </c>
      <c r="M37" s="196" t="str">
        <f>IF('Rooster '!V80&gt;0,M$3,"")</f>
        <v>frans</v>
      </c>
      <c r="N37" s="197" t="str">
        <f>IF('Rooster '!X80&gt;0,N$3,"")</f>
        <v>ger d</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mars ma</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
      </c>
      <c r="AF37" s="197" t="str">
        <f>IF('Rooster '!BH80&gt;0,AF$3,"")</f>
        <v>piet</v>
      </c>
      <c r="AG37" s="196" t="str">
        <f>IF('Rooster '!BJ80&gt;0,AG$3,"")</f>
        <v>pleun</v>
      </c>
      <c r="AH37" s="197" t="str">
        <f>IF('Rooster '!BL80&gt;0,AH$3,"")</f>
        <v>rene</v>
      </c>
      <c r="AI37" s="187"/>
      <c r="AJ37" s="197" t="str">
        <f>IF('Rooster '!BP80&gt;0,AJ$3,"")</f>
        <v>ronald</v>
      </c>
      <c r="AK37" s="196" t="str">
        <f>IF('Rooster '!BR80&gt;0,AK$3,"")</f>
        <v>ted</v>
      </c>
      <c r="AL37" s="197" t="str">
        <f>IF('Rooster '!BT80&gt;0,AL$3,"")</f>
        <v>theo</v>
      </c>
      <c r="AM37" s="196" t="str">
        <f>IF('Rooster '!BV80&gt;0,AM$3,"")</f>
        <v>thijs</v>
      </c>
      <c r="AN37" s="197" t="str">
        <f>IF('Rooster '!BX80&gt;0,AN$3,"")</f>
        <v>wim</v>
      </c>
      <c r="AO37" s="196" t="str">
        <f>IF('Rooster '!BZ80&gt;0,AO$3,"")</f>
        <v>wout</v>
      </c>
      <c r="AP37" s="187"/>
      <c r="AQ37" s="185">
        <f t="shared" si="3"/>
        <v>36</v>
      </c>
      <c r="AR37" s="196" t="str">
        <f t="shared" si="2"/>
        <v>richard</v>
      </c>
    </row>
    <row r="38" spans="1:47">
      <c r="A38" s="182" t="s">
        <v>129</v>
      </c>
      <c r="B38" s="185">
        <f>'Actuele Stand'!$D$50-COUNTBLANK(D38:AO38)</f>
        <v>36</v>
      </c>
      <c r="C38" s="187"/>
      <c r="D38" s="182" t="str">
        <f>IF('Rooster '!D82&gt;0,D$3,"")</f>
        <v>alex r</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frans</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mars bo</v>
      </c>
      <c r="U38" s="189" t="str">
        <f>IF('Rooster '!AL82&gt;0,U$3,"")</f>
        <v>mars bu</v>
      </c>
      <c r="V38" s="182" t="str">
        <f>IF('Rooster '!AN82&gt;0,V$3,"")</f>
        <v>mars ma</v>
      </c>
      <c r="W38" s="189" t="str">
        <f>IF('Rooster '!AP82&gt;0,W$3,"")</f>
        <v>mars os</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36</v>
      </c>
      <c r="AR38" s="182" t="str">
        <f t="shared" si="2"/>
        <v>ronald</v>
      </c>
    </row>
    <row r="39" spans="1:47">
      <c r="A39" s="196" t="s">
        <v>88</v>
      </c>
      <c r="B39" s="185">
        <f>'Actuele Stand'!$D$50-COUNTBLANK(D39:AO39)</f>
        <v>36</v>
      </c>
      <c r="C39" s="187"/>
      <c r="D39" s="197" t="str">
        <f>IF('Rooster '!D84&gt;0,D$3,"")</f>
        <v>alex r</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mars bo</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36</v>
      </c>
      <c r="AR39" s="196" t="str">
        <f t="shared" si="2"/>
        <v>ted</v>
      </c>
    </row>
    <row r="40" spans="1:47">
      <c r="A40" s="182" t="s">
        <v>85</v>
      </c>
      <c r="B40" s="185">
        <f>'Actuele Stand'!$D$50-COUNTBLANK(D40:AO40)</f>
        <v>36</v>
      </c>
      <c r="C40" s="187"/>
      <c r="D40" s="182" t="str">
        <f>IF('Rooster '!D86&gt;0,D$3,"")</f>
        <v>alex r</v>
      </c>
      <c r="E40" s="189" t="str">
        <f>IF('Rooster '!F86&gt;0,E$3,"")</f>
        <v>alex s</v>
      </c>
      <c r="F40" s="182" t="str">
        <f>IF('Rooster '!H86&gt;0,F$3,"")</f>
        <v>appie</v>
      </c>
      <c r="G40" s="189" t="str">
        <f>IF('Rooster '!J86&gt;0,G$3,"")</f>
        <v>arthur</v>
      </c>
      <c r="H40" s="182" t="str">
        <f>IF('Rooster '!L86&gt;0,H$3,"")</f>
        <v>berry</v>
      </c>
      <c r="I40" s="189" t="str">
        <f>IF('Rooster '!N86&gt;0,I$3,"")</f>
        <v>chris</v>
      </c>
      <c r="J40" s="182" t="str">
        <f>IF('Rooster '!P86&gt;0,J$3,"")</f>
        <v>cock</v>
      </c>
      <c r="K40" s="189" t="str">
        <f>IF('Rooster '!R86&gt;0,K$3,"")</f>
        <v>cor</v>
      </c>
      <c r="L40" s="182" t="str">
        <f>IF('Rooster '!T86&gt;0,L$3,"")</f>
        <v>ed</v>
      </c>
      <c r="M40" s="189" t="str">
        <f>IF('Rooster '!V86&gt;0,M$3,"")</f>
        <v>frans</v>
      </c>
      <c r="N40" s="182" t="str">
        <f>IF('Rooster '!X86&gt;0,N$3,"")</f>
        <v>ger d</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mars bo</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mo</v>
      </c>
      <c r="AA40" s="189" t="str">
        <f>IF('Rooster '!AX86&gt;0,AA$3,"")</f>
        <v>paul</v>
      </c>
      <c r="AB40" s="182" t="str">
        <f>IF('Rooster '!AZ86&gt;0,AB$3,"")</f>
        <v>peet g</v>
      </c>
      <c r="AC40" s="189" t="str">
        <f>IF('Rooster '!BB86&gt;0,AC$3,"")</f>
        <v>peet h</v>
      </c>
      <c r="AD40" s="182" t="str">
        <f>IF('Rooster '!BD86&gt;0,AD$3,"")</f>
        <v>peet k</v>
      </c>
      <c r="AE40" s="189" t="str">
        <f>IF('Rooster '!BF86&gt;0,AE$3,"")</f>
        <v/>
      </c>
      <c r="AF40" s="182" t="str">
        <f>IF('Rooster '!BH86&gt;0,AF$3,"")</f>
        <v>piet</v>
      </c>
      <c r="AG40" s="189" t="str">
        <f>IF('Rooster '!BJ86&gt;0,AG$3,"")</f>
        <v>pleun</v>
      </c>
      <c r="AH40" s="182" t="str">
        <f>IF('Rooster '!BL86&gt;0,AH$3,"")</f>
        <v>rene</v>
      </c>
      <c r="AI40" s="189" t="str">
        <f>IF('Rooster '!BN86&gt;0,AI$3,"")</f>
        <v>richard</v>
      </c>
      <c r="AJ40" s="182" t="str">
        <f>IF('Rooster '!BP86&gt;0,AJ$3,"")</f>
        <v>ronald</v>
      </c>
      <c r="AK40" s="189" t="str">
        <f>IF('Rooster '!BR86&gt;0,AK$3,"")</f>
        <v>ted</v>
      </c>
      <c r="AL40" s="187"/>
      <c r="AM40" s="189" t="str">
        <f>IF('Rooster '!BV86&gt;0,AM$3,"")</f>
        <v>thijs</v>
      </c>
      <c r="AN40" s="182" t="str">
        <f>IF('Rooster '!BX86&gt;0,AN$3,"")</f>
        <v>wim</v>
      </c>
      <c r="AO40" s="189" t="str">
        <f>IF('Rooster '!BZ86&gt;0,AO$3,"")</f>
        <v>wout</v>
      </c>
      <c r="AP40" s="187"/>
      <c r="AQ40" s="185">
        <f t="shared" si="3"/>
        <v>36</v>
      </c>
      <c r="AR40" s="182" t="str">
        <f t="shared" si="2"/>
        <v>theo</v>
      </c>
    </row>
    <row r="41" spans="1:47">
      <c r="A41" s="196" t="s">
        <v>141</v>
      </c>
      <c r="B41" s="185">
        <f>'Actuele Stand'!$D$50-COUNTBLANK(D41:AO41)</f>
        <v>36</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joop</v>
      </c>
      <c r="S41" s="196" t="str">
        <f>IF('Rooster '!AH88&gt;0,S$3,"")</f>
        <v>jos</v>
      </c>
      <c r="T41" s="197" t="str">
        <f>IF('Rooster '!AJ88&gt;0,T$3,"")</f>
        <v>mars bo</v>
      </c>
      <c r="U41" s="196" t="str">
        <f>IF('Rooster '!AL88&gt;0,U$3,"")</f>
        <v>mars bu</v>
      </c>
      <c r="V41" s="197" t="str">
        <f>IF('Rooster '!AN88&gt;0,V$3,"")</f>
        <v>mars ma</v>
      </c>
      <c r="W41" s="196" t="str">
        <f>IF('Rooster '!AP88&gt;0,W$3,"")</f>
        <v>mars os</v>
      </c>
      <c r="X41" s="197" t="str">
        <f>IF('Rooster '!AR88&gt;0,X$3,"")</f>
        <v>marco</v>
      </c>
      <c r="Y41" s="196" t="str">
        <f>IF('Rooster '!AT88&gt;0,Y$3,"")</f>
        <v>micha</v>
      </c>
      <c r="Z41" s="197" t="str">
        <f>IF('Rooster '!AV88&gt;0,Z$3,"")</f>
        <v>mo</v>
      </c>
      <c r="AA41" s="196" t="str">
        <f>IF('Rooster '!AX88&gt;0,AA$3,"")</f>
        <v>paul</v>
      </c>
      <c r="AB41" s="197" t="str">
        <f>IF('Rooster '!AZ88&gt;0,AB$3,"")</f>
        <v>peet g</v>
      </c>
      <c r="AC41" s="196" t="str">
        <f>IF('Rooster '!BB88&gt;0,AC$3,"")</f>
        <v>peet h</v>
      </c>
      <c r="AD41" s="197" t="str">
        <f>IF('Rooster '!BD88&gt;0,AD$3,"")</f>
        <v>peet k</v>
      </c>
      <c r="AE41" s="196" t="str">
        <f>IF('Rooster '!BF88&gt;0,AE$3,"")</f>
        <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36</v>
      </c>
      <c r="AR41" s="196" t="str">
        <f t="shared" si="2"/>
        <v>thijs</v>
      </c>
    </row>
    <row r="42" spans="1:47">
      <c r="A42" s="182" t="s">
        <v>91</v>
      </c>
      <c r="B42" s="185">
        <f>'Actuele Stand'!$D$50-COUNTBLANK(D42:AO42)</f>
        <v>36</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harold</v>
      </c>
      <c r="Q42" s="189" t="str">
        <f>IF('Rooster '!AD90&gt;0,Q$3,"")</f>
        <v>jaap</v>
      </c>
      <c r="R42" s="189" t="str">
        <f>IF('Rooster '!AF90&gt;0,R$3,"")</f>
        <v>joop</v>
      </c>
      <c r="S42" s="189" t="str">
        <f>IF('Rooster '!AH90&gt;0,S$3,"")</f>
        <v>jos</v>
      </c>
      <c r="T42" s="182" t="str">
        <f>IF('Rooster '!AJ90&gt;0,T$3,"")</f>
        <v>mars bo</v>
      </c>
      <c r="U42" s="189" t="str">
        <f>IF('Rooster '!AL90&gt;0,U$3,"")</f>
        <v>mars bu</v>
      </c>
      <c r="V42" s="182" t="str">
        <f>IF('Rooster '!AN90&gt;0,V$3,"")</f>
        <v>mars ma</v>
      </c>
      <c r="W42" s="189" t="str">
        <f>IF('Rooster '!AP90&gt;0,W$3,"")</f>
        <v>mars os</v>
      </c>
      <c r="X42" s="182" t="str">
        <f>IF('Rooster '!AR90&gt;0,X$3,"")</f>
        <v>marco</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theo</v>
      </c>
      <c r="AM42" s="189" t="str">
        <f>IF('Rooster '!BV90&gt;0,AM$3,"")</f>
        <v>thijs</v>
      </c>
      <c r="AN42" s="187"/>
      <c r="AO42" s="189" t="str">
        <f>IF('Rooster '!BZ90&gt;0,AO$3,"")</f>
        <v>wout</v>
      </c>
      <c r="AP42" s="187"/>
      <c r="AQ42" s="185">
        <f t="shared" si="3"/>
        <v>36</v>
      </c>
      <c r="AR42" s="182" t="str">
        <f t="shared" si="2"/>
        <v>wim</v>
      </c>
    </row>
    <row r="43" spans="1:47">
      <c r="A43" s="196" t="s">
        <v>87</v>
      </c>
      <c r="B43" s="185">
        <f>'Actuele Stand'!$D$50-COUNTBLANK(D43:AO43)</f>
        <v>36</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36</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36</v>
      </c>
      <c r="E45" s="185">
        <f>'Actuele Stand'!$D$50-COUNTBLANK(E6:E43)</f>
        <v>36</v>
      </c>
      <c r="F45" s="185">
        <f>'Actuele Stand'!$D$50-COUNTBLANK(F6:F43)</f>
        <v>36</v>
      </c>
      <c r="G45" s="185">
        <f>'Actuele Stand'!$D$50-COUNTBLANK(G6:G43)</f>
        <v>36</v>
      </c>
      <c r="H45" s="185">
        <f>'Actuele Stand'!$D$50-COUNTBLANK(H6:H43)</f>
        <v>36</v>
      </c>
      <c r="I45" s="185">
        <f>'Actuele Stand'!$D$50-COUNTBLANK(I6:I43)</f>
        <v>36</v>
      </c>
      <c r="J45" s="185">
        <f>'Actuele Stand'!$D$50-COUNTBLANK(J6:J43)</f>
        <v>36</v>
      </c>
      <c r="K45" s="185">
        <f>'Actuele Stand'!$D$50-COUNTBLANK(K6:K43)</f>
        <v>36</v>
      </c>
      <c r="L45" s="185">
        <f>'Actuele Stand'!$D$50-COUNTBLANK(L6:L43)</f>
        <v>36</v>
      </c>
      <c r="M45" s="185">
        <f>'Actuele Stand'!$D$50-COUNTBLANK(M6:M43)</f>
        <v>36</v>
      </c>
      <c r="N45" s="185">
        <f>'Actuele Stand'!$D$50-COUNTBLANK(N6:N43)</f>
        <v>36</v>
      </c>
      <c r="O45" s="185">
        <f>'Actuele Stand'!$D$50-COUNTBLANK(O6:O43)</f>
        <v>36</v>
      </c>
      <c r="P45" s="185">
        <f>'Actuele Stand'!$D$50-COUNTBLANK(P6:P43)</f>
        <v>36</v>
      </c>
      <c r="Q45" s="185">
        <f>'Actuele Stand'!$D$50-COUNTBLANK(Q6:Q43)</f>
        <v>36</v>
      </c>
      <c r="R45" s="185">
        <f>'Actuele Stand'!$D$50-COUNTBLANK(R6:R43)</f>
        <v>36</v>
      </c>
      <c r="S45" s="185">
        <f>'Actuele Stand'!$D$50-COUNTBLANK(S6:S43)</f>
        <v>36</v>
      </c>
      <c r="T45" s="185">
        <f>'Actuele Stand'!$D$50-COUNTBLANK(T6:T43)</f>
        <v>36</v>
      </c>
      <c r="U45" s="185">
        <f>'Actuele Stand'!$D$50-COUNTBLANK(U6:U43)</f>
        <v>36</v>
      </c>
      <c r="V45" s="185">
        <f>'Actuele Stand'!$D$50-COUNTBLANK(V6:V43)</f>
        <v>36</v>
      </c>
      <c r="W45" s="185">
        <f>'Actuele Stand'!$D$50-COUNTBLANK(W6:W43)</f>
        <v>36</v>
      </c>
      <c r="X45" s="185">
        <f>'Actuele Stand'!$D$50-COUNTBLANK(X6:X43)</f>
        <v>36</v>
      </c>
      <c r="Y45" s="185">
        <f>'Actuele Stand'!$D$50-COUNTBLANK(Y6:Y43)</f>
        <v>36</v>
      </c>
      <c r="Z45" s="185">
        <f>'Actuele Stand'!$D$50-COUNTBLANK(Z6:Z43)</f>
        <v>36</v>
      </c>
      <c r="AA45" s="185">
        <f>'Actuele Stand'!$D$50-COUNTBLANK(AA6:AA43)</f>
        <v>36</v>
      </c>
      <c r="AB45" s="185">
        <f>'Actuele Stand'!$D$50-COUNTBLANK(AB6:AB43)</f>
        <v>36</v>
      </c>
      <c r="AC45" s="185">
        <f>'Actuele Stand'!$D$50-COUNTBLANK(AC6:AC43)</f>
        <v>36</v>
      </c>
      <c r="AD45" s="185">
        <f>'Actuele Stand'!$D$50-COUNTBLANK(AD6:AD43)</f>
        <v>36</v>
      </c>
      <c r="AE45" s="185">
        <f>'Actuele Stand'!$D$50-COUNTBLANK(AE6:AE43)</f>
        <v>0</v>
      </c>
      <c r="AF45" s="185">
        <f>'Actuele Stand'!$D$50-COUNTBLANK(AF6:AF43)</f>
        <v>36</v>
      </c>
      <c r="AG45" s="185">
        <f>'Actuele Stand'!$D$50-COUNTBLANK(AG6:AG43)</f>
        <v>36</v>
      </c>
      <c r="AH45" s="185">
        <f>'Actuele Stand'!$D$50-COUNTBLANK(AH6:AH43)</f>
        <v>36</v>
      </c>
      <c r="AI45" s="185">
        <f>'Actuele Stand'!$D$50-COUNTBLANK(AI6:AI43)</f>
        <v>36</v>
      </c>
      <c r="AJ45" s="185">
        <f>'Actuele Stand'!$D$50-COUNTBLANK(AJ6:AJ43)</f>
        <v>36</v>
      </c>
      <c r="AK45" s="185">
        <f>'Actuele Stand'!$D$50-COUNTBLANK(AK6:AK43)</f>
        <v>36</v>
      </c>
      <c r="AL45" s="185">
        <f>'Actuele Stand'!$D$50-COUNTBLANK(AL6:AL43)</f>
        <v>36</v>
      </c>
      <c r="AM45" s="185">
        <f>'Actuele Stand'!$D$50-COUNTBLANK(AM6:AM43)</f>
        <v>36</v>
      </c>
      <c r="AN45" s="185">
        <f>'Actuele Stand'!$D$50-COUNTBLANK(AN6:AN43)</f>
        <v>36</v>
      </c>
      <c r="AO45" s="185">
        <f>'Actuele Stand'!$D$50-COUNTBLANK(AO6:AO43)</f>
        <v>36</v>
      </c>
      <c r="AP45" s="173"/>
      <c r="AQ45" s="173"/>
      <c r="AR45" s="185">
        <f>SUM(D45:AO45)/2</f>
        <v>666</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36</v>
      </c>
      <c r="E47" s="192">
        <f>'Rooster '!F95</f>
        <v>36</v>
      </c>
      <c r="F47" s="192">
        <f>'Rooster '!H95</f>
        <v>36</v>
      </c>
      <c r="G47" s="192">
        <f>'Rooster '!J95</f>
        <v>36</v>
      </c>
      <c r="H47" s="192">
        <f>'Rooster '!L95</f>
        <v>36</v>
      </c>
      <c r="I47" s="192">
        <f>'Rooster '!N95</f>
        <v>36</v>
      </c>
      <c r="J47" s="192">
        <f>'Rooster '!P95</f>
        <v>36</v>
      </c>
      <c r="K47" s="192">
        <f>'Rooster '!R95</f>
        <v>36</v>
      </c>
      <c r="L47" s="192">
        <f>'Rooster '!T95</f>
        <v>36</v>
      </c>
      <c r="M47" s="192">
        <f>'Rooster '!V95</f>
        <v>36</v>
      </c>
      <c r="N47" s="192">
        <f>'Rooster '!X95</f>
        <v>36</v>
      </c>
      <c r="O47" s="192">
        <f>'Rooster '!Z95</f>
        <v>36</v>
      </c>
      <c r="P47" s="192">
        <f>'Rooster '!AB95</f>
        <v>36</v>
      </c>
      <c r="Q47" s="192">
        <f>'Rooster '!AD95</f>
        <v>36</v>
      </c>
      <c r="R47" s="192">
        <f>'Rooster '!AF95</f>
        <v>36</v>
      </c>
      <c r="S47" s="192">
        <f>'Rooster '!AH95</f>
        <v>36</v>
      </c>
      <c r="T47" s="192">
        <f>'Rooster '!AJ95</f>
        <v>36</v>
      </c>
      <c r="U47" s="192">
        <f>'Rooster '!AL95</f>
        <v>36</v>
      </c>
      <c r="V47" s="192">
        <f>'Rooster '!AN95</f>
        <v>36</v>
      </c>
      <c r="W47" s="192">
        <f>'Rooster '!AP95</f>
        <v>36</v>
      </c>
      <c r="X47" s="192">
        <f>'Rooster '!AR95</f>
        <v>36</v>
      </c>
      <c r="Y47" s="192">
        <f>'Rooster '!AT95</f>
        <v>36</v>
      </c>
      <c r="Z47" s="192">
        <f>'Rooster '!AV95</f>
        <v>36</v>
      </c>
      <c r="AA47" s="192">
        <f>'Rooster '!AX95</f>
        <v>36</v>
      </c>
      <c r="AB47" s="192">
        <f>'Rooster '!AZ95</f>
        <v>36</v>
      </c>
      <c r="AC47" s="192">
        <f>'Rooster '!BB95</f>
        <v>36</v>
      </c>
      <c r="AD47" s="192">
        <f>'Rooster '!BD95</f>
        <v>36</v>
      </c>
      <c r="AE47" s="192">
        <f>'Rooster '!BF95</f>
        <v>0</v>
      </c>
      <c r="AF47" s="192">
        <f>'Rooster '!BH95</f>
        <v>36</v>
      </c>
      <c r="AG47" s="192">
        <f>'Rooster '!BJ95</f>
        <v>36</v>
      </c>
      <c r="AH47" s="192">
        <f>'Rooster '!BL95</f>
        <v>36</v>
      </c>
      <c r="AI47" s="192">
        <f>'Rooster '!BN95</f>
        <v>36</v>
      </c>
      <c r="AJ47" s="192">
        <f>'Rooster '!BP95</f>
        <v>36</v>
      </c>
      <c r="AK47" s="192">
        <f>'Rooster '!BR95</f>
        <v>36</v>
      </c>
      <c r="AL47" s="192">
        <f>'Rooster '!BT95</f>
        <v>36</v>
      </c>
      <c r="AM47" s="192">
        <f>'Rooster '!BV95</f>
        <v>36</v>
      </c>
      <c r="AN47" s="192">
        <f>'Rooster '!BX95</f>
        <v>36</v>
      </c>
      <c r="AO47" s="192">
        <f>'Rooster '!BZ95</f>
        <v>36</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29" t="s">
        <v>96</v>
      </c>
      <c r="B49" s="308"/>
      <c r="C49" s="312"/>
      <c r="D49" s="313" t="str">
        <f>IF(D45-AQ6=0,"","FOUT!!!")</f>
        <v/>
      </c>
      <c r="E49" s="313" t="str">
        <f>IF(E45-AQ7=0,"","FOUT!!!")</f>
        <v/>
      </c>
      <c r="F49" s="313" t="str">
        <f>IF(F45-AQ8=0,"","FOUT!!!")</f>
        <v/>
      </c>
      <c r="G49" s="313" t="str">
        <f>IF(G45-AQ9=0,"","FOUT!!!")</f>
        <v/>
      </c>
      <c r="H49" s="313" t="str">
        <f>IF(H45-AQ10=0,"","FOUT!!!")</f>
        <v/>
      </c>
      <c r="I49" s="313" t="str">
        <f>IF(I45-AQ11=0,"","FOUT!!!")</f>
        <v/>
      </c>
      <c r="J49" s="313" t="str">
        <f>IF(J45-AQ12=0,"","FOUT!!!")</f>
        <v/>
      </c>
      <c r="K49" s="313" t="str">
        <f>IF(K45-AQ13=0,"","FOUT!!!")</f>
        <v/>
      </c>
      <c r="L49" s="313" t="str">
        <f>IF(L45-AQ14=0,"","FOUT!!!")</f>
        <v/>
      </c>
      <c r="M49" s="313" t="str">
        <f>IF(M45-AQ15=0,"","FOUT!!!")</f>
        <v/>
      </c>
      <c r="N49" s="313" t="str">
        <f>IF(N45-AQ16=0,"","FOUT!!!")</f>
        <v/>
      </c>
      <c r="O49" s="313" t="str">
        <f>IF(O45-AQ17=0,"","FOUT!!!")</f>
        <v/>
      </c>
      <c r="P49" s="313" t="str">
        <f>IF(P45-AQ18=0,"","FOUT!!!")</f>
        <v/>
      </c>
      <c r="Q49" s="313" t="str">
        <f>IF(Q45-AQ19=0,"","FOUT!!!")</f>
        <v/>
      </c>
      <c r="R49" s="313" t="str">
        <f>IF(R45-AQ20=0,"","FOUT!!!")</f>
        <v/>
      </c>
      <c r="S49" s="313" t="str">
        <f>IF(S45-AQ21=0,"","FOUT!!!")</f>
        <v/>
      </c>
      <c r="T49" s="313" t="str">
        <f>IF(T45-AQ22=0,"","FOUT!!!")</f>
        <v/>
      </c>
      <c r="U49" s="313" t="str">
        <f>IF(U45-AQ23=0,"","FOUT!!!")</f>
        <v/>
      </c>
      <c r="V49" s="313" t="str">
        <f>IF(V45-AQ24=0,"","FOUT!!!")</f>
        <v/>
      </c>
      <c r="W49" s="313" t="str">
        <f>IF(W45-AQ25=0,"","FOUT!!!")</f>
        <v/>
      </c>
      <c r="X49" s="313" t="str">
        <f>IF(X45-AQ26=0,"","FOUT!!!")</f>
        <v/>
      </c>
      <c r="Y49" s="313" t="str">
        <f>IF(Y45-AQ27=0,"","FOUT!!!")</f>
        <v/>
      </c>
      <c r="Z49" s="313" t="str">
        <f>IF(Z45-AQ28=0,"","FOUT!!!")</f>
        <v/>
      </c>
      <c r="AA49" s="313" t="str">
        <f>IF(AA45-AQ29=0,"","FOUT!!!")</f>
        <v/>
      </c>
      <c r="AB49" s="313" t="str">
        <f>IF(AB45-AQ30=0,"","FOUT!!!")</f>
        <v/>
      </c>
      <c r="AC49" s="313" t="str">
        <f>IF(AC45-AQ31=0,"","FOUT!!!")</f>
        <v/>
      </c>
      <c r="AD49" s="313" t="str">
        <f>IF(AD45-AQ32=0,"","FOUT!!!")</f>
        <v/>
      </c>
      <c r="AE49" s="313" t="str">
        <f>IF(AE45-AQ33=0,"","FOUT!!!")</f>
        <v/>
      </c>
      <c r="AF49" s="313" t="str">
        <f>IF(AF45-AQ34=0,"","FOUT!!!")</f>
        <v/>
      </c>
      <c r="AG49" s="313" t="str">
        <f>IF(AG45-AQ35=0,"","FOUT!!!")</f>
        <v/>
      </c>
      <c r="AH49" s="313" t="str">
        <f>IF(AH45-AQ36=0,"","FOUT!!!")</f>
        <v/>
      </c>
      <c r="AI49" s="313" t="str">
        <f>IF(AI45-AQ37=0,"","FOUT!!!")</f>
        <v/>
      </c>
      <c r="AJ49" s="313" t="str">
        <f>IF(AJ45-AQ38=0,"","FOUT!!!")</f>
        <v/>
      </c>
      <c r="AK49" s="313" t="str">
        <f>IF(AK45-AQ39=0,"","FOUT!!!")</f>
        <v/>
      </c>
      <c r="AL49" s="313" t="str">
        <f>IF(AL45-AQ40=0,"","FOUT!!!")</f>
        <v/>
      </c>
      <c r="AM49" s="313" t="str">
        <f>IF(AM45-AQ41=0,"","FOUT!!!")</f>
        <v/>
      </c>
      <c r="AN49" s="313" t="str">
        <f>IF(AN45-AQ42=0,"","FOUT!!!")</f>
        <v/>
      </c>
      <c r="AO49" s="313"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BC42" activePane="bottomRight" state="frozen"/>
      <selection pane="topRight" activeCell="D1" sqref="D1"/>
      <selection pane="bottomLeft" activeCell="A14" sqref="A14"/>
      <selection pane="bottomRight" activeCell="B3" sqref="B3"/>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8" t="s">
        <v>41</v>
      </c>
      <c r="C1" s="368"/>
      <c r="D1" s="264" t="s">
        <v>119</v>
      </c>
      <c r="H1" s="264" t="s">
        <v>119</v>
      </c>
      <c r="J1" s="264"/>
      <c r="L1" s="264" t="s">
        <v>119</v>
      </c>
      <c r="P1" s="264" t="s">
        <v>119</v>
      </c>
      <c r="T1" s="264" t="s">
        <v>119</v>
      </c>
      <c r="X1" s="264" t="s">
        <v>119</v>
      </c>
      <c r="AB1" s="264" t="s">
        <v>119</v>
      </c>
      <c r="AC1" s="129"/>
      <c r="AF1" s="264" t="s">
        <v>119</v>
      </c>
      <c r="AJ1" s="264" t="s">
        <v>119</v>
      </c>
      <c r="AN1" s="264" t="s">
        <v>119</v>
      </c>
      <c r="AR1" s="264" t="s">
        <v>119</v>
      </c>
      <c r="AV1" s="264" t="s">
        <v>119</v>
      </c>
      <c r="AZ1" s="264" t="s">
        <v>119</v>
      </c>
      <c r="BD1" s="264" t="s">
        <v>119</v>
      </c>
      <c r="BH1" s="264" t="s">
        <v>119</v>
      </c>
      <c r="BL1" s="264" t="s">
        <v>119</v>
      </c>
      <c r="BP1" s="264" t="s">
        <v>119</v>
      </c>
      <c r="BT1" s="264" t="s">
        <v>119</v>
      </c>
      <c r="BX1" s="264" t="s">
        <v>119</v>
      </c>
    </row>
    <row r="2" spans="2:88" ht="15" customHeight="1">
      <c r="B2" s="367">
        <v>46173</v>
      </c>
      <c r="C2" s="367"/>
      <c r="D2" s="129">
        <v>1</v>
      </c>
      <c r="F2" s="206">
        <f>D2+1</f>
        <v>2</v>
      </c>
      <c r="H2" s="129">
        <f t="shared" ref="H2" si="0">F2+1</f>
        <v>3</v>
      </c>
      <c r="J2" s="206">
        <f t="shared" ref="J2" si="1">H2+1</f>
        <v>4</v>
      </c>
      <c r="L2" s="129">
        <f t="shared" ref="L2" si="2">J2+1</f>
        <v>5</v>
      </c>
      <c r="N2" s="206">
        <f t="shared" ref="N2" si="3">L2+1</f>
        <v>6</v>
      </c>
      <c r="P2" s="129">
        <f t="shared" ref="P2" si="4">N2+1</f>
        <v>7</v>
      </c>
      <c r="R2" s="206">
        <f t="shared" ref="R2" si="5">P2+1</f>
        <v>8</v>
      </c>
      <c r="T2" s="129">
        <f t="shared" ref="T2" si="6">R2+1</f>
        <v>9</v>
      </c>
      <c r="V2" s="206">
        <f t="shared" ref="V2" si="7">T2+1</f>
        <v>10</v>
      </c>
      <c r="X2" s="129">
        <f>V2+1</f>
        <v>11</v>
      </c>
      <c r="Z2" s="206">
        <f t="shared" ref="Z2" si="8">X2+1</f>
        <v>12</v>
      </c>
      <c r="AB2" s="129">
        <f t="shared" ref="AB2" si="9">Z2+1</f>
        <v>13</v>
      </c>
      <c r="AC2" s="129"/>
      <c r="AD2" s="206">
        <f t="shared" ref="AD2" si="10">AB2+1</f>
        <v>14</v>
      </c>
      <c r="AF2" s="129">
        <f t="shared" ref="AF2" si="11">AD2+1</f>
        <v>15</v>
      </c>
      <c r="AH2" s="206">
        <f t="shared" ref="AH2" si="12">AF2+1</f>
        <v>16</v>
      </c>
      <c r="AJ2" s="129">
        <f t="shared" ref="AJ2" si="13">AH2+1</f>
        <v>17</v>
      </c>
      <c r="AL2" s="206">
        <f t="shared" ref="AL2" si="14">AJ2+1</f>
        <v>18</v>
      </c>
      <c r="AN2" s="129">
        <f t="shared" ref="AN2" si="15">AL2+1</f>
        <v>19</v>
      </c>
      <c r="AP2" s="206">
        <f t="shared" ref="AP2" si="16">AN2+1</f>
        <v>20</v>
      </c>
      <c r="AR2" s="129">
        <f t="shared" ref="AR2" si="17">AP2+1</f>
        <v>21</v>
      </c>
      <c r="AT2" s="206">
        <f t="shared" ref="AT2" si="18">AR2+1</f>
        <v>22</v>
      </c>
      <c r="AV2" s="129">
        <f t="shared" ref="AV2" si="19">AT2+1</f>
        <v>23</v>
      </c>
      <c r="AX2" s="206">
        <f t="shared" ref="AX2" si="20">AV2+1</f>
        <v>24</v>
      </c>
      <c r="AZ2" s="129">
        <f t="shared" ref="AZ2" si="21">AX2+1</f>
        <v>25</v>
      </c>
      <c r="BB2" s="206">
        <f t="shared" ref="BB2" si="22">AZ2+1</f>
        <v>26</v>
      </c>
      <c r="BD2" s="129">
        <f t="shared" ref="BD2" si="23">BB2+1</f>
        <v>27</v>
      </c>
      <c r="BF2" s="206">
        <f t="shared" ref="BF2" si="24">BD2+1</f>
        <v>28</v>
      </c>
      <c r="BH2" s="129">
        <f t="shared" ref="BH2" si="25">BF2+1</f>
        <v>29</v>
      </c>
      <c r="BJ2" s="206">
        <f t="shared" ref="BJ2" si="26">BH2+1</f>
        <v>30</v>
      </c>
      <c r="BL2" s="129">
        <f t="shared" ref="BL2" si="27">BJ2+1</f>
        <v>31</v>
      </c>
      <c r="BN2" s="206">
        <f t="shared" ref="BN2" si="28">BL2+1</f>
        <v>32</v>
      </c>
      <c r="BP2" s="129">
        <f t="shared" ref="BP2" si="29">BN2+1</f>
        <v>33</v>
      </c>
      <c r="BR2" s="206">
        <f t="shared" ref="BR2" si="30">BP2+1</f>
        <v>34</v>
      </c>
      <c r="BT2" s="129">
        <f t="shared" ref="BT2" si="31">BR2+1</f>
        <v>35</v>
      </c>
      <c r="BV2" s="206">
        <f t="shared" ref="BV2" si="32">BT2+1</f>
        <v>36</v>
      </c>
      <c r="BX2" s="129">
        <f t="shared" ref="BX2" si="33">BV2+1</f>
        <v>37</v>
      </c>
      <c r="BZ2" s="206">
        <f t="shared" ref="BZ2" si="34">BX2+1</f>
        <v>38</v>
      </c>
    </row>
    <row r="3" spans="2:88" ht="15" customHeight="1">
      <c r="B3" s="210"/>
      <c r="C3" s="210"/>
      <c r="D3" s="265" t="s">
        <v>24</v>
      </c>
      <c r="E3" s="265"/>
      <c r="F3" s="266" t="s">
        <v>20</v>
      </c>
      <c r="G3" s="267"/>
      <c r="H3" s="268" t="s">
        <v>143</v>
      </c>
      <c r="I3" s="268"/>
      <c r="J3" s="266" t="s">
        <v>16</v>
      </c>
      <c r="K3" s="267"/>
      <c r="L3" s="268" t="s">
        <v>147</v>
      </c>
      <c r="M3" s="268"/>
      <c r="N3" s="266" t="s">
        <v>8</v>
      </c>
      <c r="O3" s="267"/>
      <c r="P3" s="268" t="s">
        <v>100</v>
      </c>
      <c r="Q3" s="268"/>
      <c r="R3" s="266" t="s">
        <v>98</v>
      </c>
      <c r="S3" s="267"/>
      <c r="T3" s="268" t="s">
        <v>19</v>
      </c>
      <c r="U3" s="268"/>
      <c r="V3" s="266" t="s">
        <v>17</v>
      </c>
      <c r="W3" s="267"/>
      <c r="X3" s="268" t="s">
        <v>25</v>
      </c>
      <c r="Y3" s="268"/>
      <c r="Z3" s="266" t="s">
        <v>32</v>
      </c>
      <c r="AA3" s="267"/>
      <c r="AB3" s="268" t="s">
        <v>35</v>
      </c>
      <c r="AC3" s="268"/>
      <c r="AD3" s="266" t="s">
        <v>28</v>
      </c>
      <c r="AE3" s="267"/>
      <c r="AF3" s="268" t="s">
        <v>103</v>
      </c>
      <c r="AG3" s="268"/>
      <c r="AH3" s="266" t="s">
        <v>22</v>
      </c>
      <c r="AI3" s="267"/>
      <c r="AJ3" s="268" t="s">
        <v>15</v>
      </c>
      <c r="AK3" s="268"/>
      <c r="AL3" s="266" t="s">
        <v>31</v>
      </c>
      <c r="AM3" s="267"/>
      <c r="AN3" s="268" t="s">
        <v>145</v>
      </c>
      <c r="AO3" s="268"/>
      <c r="AP3" s="266" t="s">
        <v>21</v>
      </c>
      <c r="AQ3" s="267"/>
      <c r="AR3" s="268" t="s">
        <v>34</v>
      </c>
      <c r="AS3" s="268"/>
      <c r="AT3" s="266" t="s">
        <v>39</v>
      </c>
      <c r="AU3" s="267"/>
      <c r="AV3" s="265" t="s">
        <v>14</v>
      </c>
      <c r="AW3" s="265"/>
      <c r="AX3" s="266" t="s">
        <v>37</v>
      </c>
      <c r="AY3" s="267"/>
      <c r="AZ3" s="265" t="s">
        <v>27</v>
      </c>
      <c r="BA3" s="265"/>
      <c r="BB3" s="266" t="s">
        <v>102</v>
      </c>
      <c r="BC3" s="267"/>
      <c r="BD3" s="265" t="s">
        <v>13</v>
      </c>
      <c r="BE3" s="265"/>
      <c r="BF3" s="266" t="s">
        <v>99</v>
      </c>
      <c r="BG3" s="267"/>
      <c r="BH3" s="265" t="s">
        <v>33</v>
      </c>
      <c r="BI3" s="265"/>
      <c r="BJ3" s="266" t="s">
        <v>26</v>
      </c>
      <c r="BK3" s="267"/>
      <c r="BL3" s="265" t="s">
        <v>18</v>
      </c>
      <c r="BM3" s="265"/>
      <c r="BN3" s="266" t="s">
        <v>11</v>
      </c>
      <c r="BO3" s="267"/>
      <c r="BP3" s="265" t="s">
        <v>101</v>
      </c>
      <c r="BQ3" s="265"/>
      <c r="BR3" s="266" t="s">
        <v>29</v>
      </c>
      <c r="BS3" s="267"/>
      <c r="BT3" s="265" t="s">
        <v>38</v>
      </c>
      <c r="BU3" s="265"/>
      <c r="BV3" s="266" t="s">
        <v>146</v>
      </c>
      <c r="BW3" s="267"/>
      <c r="BX3" s="265" t="s">
        <v>30</v>
      </c>
      <c r="BY3" s="265"/>
      <c r="BZ3" s="266" t="s">
        <v>23</v>
      </c>
      <c r="CA3" s="267"/>
      <c r="CC3" s="194"/>
      <c r="CD3" s="194"/>
      <c r="CE3" s="194"/>
      <c r="CF3" s="194"/>
      <c r="CG3" s="194"/>
      <c r="CH3" s="194"/>
      <c r="CI3" s="194"/>
      <c r="CJ3" s="194"/>
    </row>
    <row r="4" spans="2:88" ht="15" customHeight="1">
      <c r="B4" s="210" t="s">
        <v>104</v>
      </c>
      <c r="C4" s="210"/>
      <c r="D4" s="269">
        <f>D113</f>
        <v>18</v>
      </c>
      <c r="E4" s="270">
        <f>E113</f>
        <v>0.35899999999999999</v>
      </c>
      <c r="F4" s="269">
        <f>F113</f>
        <v>22</v>
      </c>
      <c r="G4" s="270">
        <f>G113</f>
        <v>0.42599999999999999</v>
      </c>
      <c r="H4" s="269">
        <f t="shared" ref="H4:I4" si="35">H113</f>
        <v>21</v>
      </c>
      <c r="I4" s="270">
        <f t="shared" si="35"/>
        <v>0.4</v>
      </c>
      <c r="J4" s="269">
        <f>J113</f>
        <v>29</v>
      </c>
      <c r="K4" s="270">
        <f>K113</f>
        <v>0.56799999999999995</v>
      </c>
      <c r="L4" s="269">
        <f t="shared" ref="L4:M4" si="36">L113</f>
        <v>23</v>
      </c>
      <c r="M4" s="270">
        <f t="shared" si="36"/>
        <v>0.44</v>
      </c>
      <c r="N4" s="269">
        <f t="shared" ref="N4:AS4" si="37">N113</f>
        <v>47</v>
      </c>
      <c r="O4" s="270">
        <f t="shared" si="37"/>
        <v>1.0189999999999999</v>
      </c>
      <c r="P4" s="269">
        <f t="shared" si="37"/>
        <v>27</v>
      </c>
      <c r="Q4" s="270">
        <f t="shared" si="37"/>
        <v>0.54600000000000004</v>
      </c>
      <c r="R4" s="269">
        <f t="shared" si="37"/>
        <v>17</v>
      </c>
      <c r="S4" s="270">
        <f t="shared" si="37"/>
        <v>0.33700000000000002</v>
      </c>
      <c r="T4" s="269">
        <f t="shared" si="37"/>
        <v>23</v>
      </c>
      <c r="U4" s="270">
        <f t="shared" si="37"/>
        <v>0.46800000000000003</v>
      </c>
      <c r="V4" s="269">
        <f t="shared" si="37"/>
        <v>25</v>
      </c>
      <c r="W4" s="270">
        <f t="shared" si="37"/>
        <v>0.51600000000000001</v>
      </c>
      <c r="X4" s="269">
        <f t="shared" si="37"/>
        <v>19</v>
      </c>
      <c r="Y4" s="270">
        <f t="shared" si="37"/>
        <v>0.36799999999999999</v>
      </c>
      <c r="Z4" s="269">
        <f t="shared" si="37"/>
        <v>14</v>
      </c>
      <c r="AA4" s="270">
        <f t="shared" si="37"/>
        <v>0.23599999999999999</v>
      </c>
      <c r="AB4" s="269">
        <f t="shared" si="37"/>
        <v>12</v>
      </c>
      <c r="AC4" s="270">
        <f t="shared" si="37"/>
        <v>0.2</v>
      </c>
      <c r="AD4" s="269">
        <f t="shared" si="37"/>
        <v>16</v>
      </c>
      <c r="AE4" s="270">
        <f t="shared" si="37"/>
        <v>0.30599999999999999</v>
      </c>
      <c r="AF4" s="269">
        <f t="shared" si="37"/>
        <v>15</v>
      </c>
      <c r="AG4" s="270">
        <f t="shared" si="37"/>
        <v>0.28000000000000003</v>
      </c>
      <c r="AH4" s="269">
        <f t="shared" si="37"/>
        <v>19</v>
      </c>
      <c r="AI4" s="270">
        <f t="shared" si="37"/>
        <v>0.37</v>
      </c>
      <c r="AJ4" s="269">
        <f t="shared" si="37"/>
        <v>37</v>
      </c>
      <c r="AK4" s="270">
        <f t="shared" si="37"/>
        <v>0.748</v>
      </c>
      <c r="AL4" s="269">
        <f t="shared" si="37"/>
        <v>14</v>
      </c>
      <c r="AM4" s="270">
        <f t="shared" si="37"/>
        <v>0.24299999999999999</v>
      </c>
      <c r="AN4" s="269">
        <f t="shared" si="37"/>
        <v>10</v>
      </c>
      <c r="AO4" s="270">
        <f t="shared" si="37"/>
        <v>0.18</v>
      </c>
      <c r="AP4" s="269">
        <f t="shared" si="37"/>
        <v>21</v>
      </c>
      <c r="AQ4" s="270">
        <f t="shared" si="37"/>
        <v>0.41199999999999998</v>
      </c>
      <c r="AR4" s="269">
        <f t="shared" si="37"/>
        <v>12</v>
      </c>
      <c r="AS4" s="270">
        <f t="shared" si="37"/>
        <v>0.20200000000000001</v>
      </c>
      <c r="AT4" s="269">
        <f t="shared" ref="AT4:BC4" si="38">AT113</f>
        <v>10</v>
      </c>
      <c r="AU4" s="270">
        <f t="shared" si="38"/>
        <v>0.161</v>
      </c>
      <c r="AV4" s="269">
        <f t="shared" si="38"/>
        <v>41</v>
      </c>
      <c r="AW4" s="270">
        <f t="shared" si="38"/>
        <v>0.82499999999999996</v>
      </c>
      <c r="AX4" s="269">
        <f t="shared" si="38"/>
        <v>10</v>
      </c>
      <c r="AY4" s="270">
        <f t="shared" si="38"/>
        <v>0.185</v>
      </c>
      <c r="AZ4" s="269">
        <f t="shared" si="38"/>
        <v>15</v>
      </c>
      <c r="BA4" s="270">
        <f t="shared" si="38"/>
        <v>0.29199999999999998</v>
      </c>
      <c r="BB4" s="269">
        <f t="shared" si="38"/>
        <v>10</v>
      </c>
      <c r="BC4" s="270">
        <f t="shared" si="38"/>
        <v>0.122</v>
      </c>
      <c r="BD4" s="269">
        <f t="shared" ref="BD4:BW4" si="39">BD113</f>
        <v>43</v>
      </c>
      <c r="BE4" s="270">
        <f t="shared" si="39"/>
        <v>0.84899999999999998</v>
      </c>
      <c r="BF4" s="269">
        <f>BF113</f>
        <v>14</v>
      </c>
      <c r="BG4" s="270">
        <f>BG113</f>
        <v>0.245</v>
      </c>
      <c r="BH4" s="269">
        <f t="shared" ref="BH4:BI4" si="40">BH113</f>
        <v>12</v>
      </c>
      <c r="BI4" s="270">
        <f t="shared" si="40"/>
        <v>0.20899999999999999</v>
      </c>
      <c r="BJ4" s="269">
        <f>BJ113</f>
        <v>16</v>
      </c>
      <c r="BK4" s="270">
        <f>BK113</f>
        <v>0.31900000000000001</v>
      </c>
      <c r="BL4" s="269">
        <f>BL113</f>
        <v>23</v>
      </c>
      <c r="BM4" s="270">
        <f>BM113</f>
        <v>0.46700000000000003</v>
      </c>
      <c r="BN4" s="269">
        <f t="shared" si="39"/>
        <v>45</v>
      </c>
      <c r="BO4" s="270">
        <f t="shared" si="39"/>
        <v>0.90900000000000003</v>
      </c>
      <c r="BP4" s="269">
        <f>BP113</f>
        <v>18</v>
      </c>
      <c r="BQ4" s="270">
        <f>BQ113</f>
        <v>0.35</v>
      </c>
      <c r="BR4" s="269">
        <f>BR113</f>
        <v>15</v>
      </c>
      <c r="BS4" s="270">
        <f>BS113</f>
        <v>0.26800000000000002</v>
      </c>
      <c r="BT4" s="269">
        <f t="shared" si="39"/>
        <v>10</v>
      </c>
      <c r="BU4" s="270">
        <f t="shared" si="39"/>
        <v>0.185</v>
      </c>
      <c r="BV4" s="269">
        <f t="shared" si="39"/>
        <v>10</v>
      </c>
      <c r="BW4" s="270">
        <f t="shared" si="39"/>
        <v>0.16</v>
      </c>
      <c r="BX4" s="269">
        <f>BX113</f>
        <v>15</v>
      </c>
      <c r="BY4" s="270">
        <f>BY113</f>
        <v>0.27100000000000002</v>
      </c>
      <c r="BZ4" s="269">
        <f t="shared" ref="BZ4:CA4" si="41">BZ113</f>
        <v>19</v>
      </c>
      <c r="CA4" s="270">
        <f t="shared" si="41"/>
        <v>0.376</v>
      </c>
      <c r="CC4" s="194"/>
      <c r="CD4" s="200"/>
      <c r="CE4" s="208"/>
      <c r="CF4" s="194"/>
      <c r="CG4" s="194"/>
      <c r="CH4" s="194"/>
      <c r="CI4" s="194"/>
      <c r="CJ4" s="194"/>
    </row>
    <row r="5" spans="2:88" ht="15" customHeight="1">
      <c r="B5" s="209" t="s">
        <v>148</v>
      </c>
      <c r="C5" s="210"/>
      <c r="D5" s="271"/>
      <c r="E5" s="271"/>
      <c r="F5" s="271"/>
      <c r="G5" s="271"/>
      <c r="H5" s="272">
        <f t="shared" ref="H5:I5" si="42">H114</f>
        <v>15</v>
      </c>
      <c r="I5" s="273">
        <f t="shared" si="42"/>
        <v>0.29399999999999998</v>
      </c>
      <c r="J5" s="271"/>
      <c r="K5" s="271"/>
      <c r="L5" s="272">
        <f t="shared" ref="L5:M5" si="43">L114</f>
        <v>31</v>
      </c>
      <c r="M5" s="273">
        <f t="shared" si="43"/>
        <v>0.621</v>
      </c>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2">
        <f t="shared" ref="AN5:AO5" si="44">AN114</f>
        <v>16</v>
      </c>
      <c r="AO5" s="273">
        <f t="shared" si="44"/>
        <v>0.30499999999999999</v>
      </c>
      <c r="AP5" s="271"/>
      <c r="AQ5" s="271"/>
      <c r="AR5" s="271"/>
      <c r="AS5" s="271"/>
      <c r="AT5" s="271"/>
      <c r="AU5" s="271"/>
      <c r="AV5" s="271"/>
      <c r="AW5" s="271"/>
      <c r="AX5" s="271"/>
      <c r="AY5" s="271"/>
      <c r="AZ5" s="271"/>
      <c r="BA5" s="271"/>
      <c r="BB5" s="271"/>
      <c r="BC5" s="271"/>
      <c r="BD5" s="271"/>
      <c r="BE5" s="271"/>
      <c r="BF5" s="271"/>
      <c r="BG5" s="271"/>
      <c r="BH5" s="271"/>
      <c r="BI5" s="271"/>
      <c r="BJ5" s="271"/>
      <c r="BK5" s="271"/>
      <c r="BL5" s="271"/>
      <c r="BM5" s="271"/>
      <c r="BN5" s="271"/>
      <c r="BO5" s="271"/>
      <c r="BP5" s="271"/>
      <c r="BQ5" s="271"/>
      <c r="BR5" s="271"/>
      <c r="BS5" s="271"/>
      <c r="BT5" s="271"/>
      <c r="BU5" s="271"/>
      <c r="BV5" s="272">
        <f t="shared" ref="BV5:BW5" si="45">BV114</f>
        <v>10</v>
      </c>
      <c r="BW5" s="273">
        <f t="shared" si="45"/>
        <v>0.13400000000000001</v>
      </c>
      <c r="BX5" s="271"/>
      <c r="BY5" s="271"/>
      <c r="BZ5" s="271"/>
      <c r="CA5" s="271"/>
      <c r="CC5" s="194"/>
      <c r="CD5" s="200"/>
      <c r="CE5" s="208"/>
      <c r="CF5" s="194"/>
      <c r="CG5" s="194"/>
      <c r="CH5" s="194"/>
      <c r="CI5" s="194"/>
      <c r="CJ5" s="194"/>
    </row>
    <row r="6" spans="2:88" ht="15" customHeight="1">
      <c r="B6" s="210"/>
      <c r="C6" s="210"/>
      <c r="D6" s="210"/>
      <c r="E6" s="210"/>
      <c r="F6" s="210"/>
      <c r="G6" s="210"/>
      <c r="H6" s="274"/>
      <c r="I6" s="275"/>
      <c r="J6" s="210"/>
      <c r="K6" s="210"/>
      <c r="L6" s="274"/>
      <c r="M6" s="275"/>
      <c r="N6" s="210"/>
      <c r="O6" s="210"/>
      <c r="P6" s="210"/>
      <c r="Q6" s="210"/>
      <c r="R6" s="210"/>
      <c r="S6" s="210"/>
      <c r="T6" s="274"/>
      <c r="U6" s="275"/>
      <c r="V6" s="274"/>
      <c r="W6" s="275"/>
      <c r="X6" s="210"/>
      <c r="Y6" s="210"/>
      <c r="Z6" s="274"/>
      <c r="AA6" s="275"/>
      <c r="AB6" s="210"/>
      <c r="AC6" s="210"/>
      <c r="AD6" s="210"/>
      <c r="AE6" s="210"/>
      <c r="AF6" s="274"/>
      <c r="AG6" s="275"/>
      <c r="AH6" s="210"/>
      <c r="AI6" s="210"/>
      <c r="AJ6" s="210"/>
      <c r="AK6" s="210"/>
      <c r="AL6" s="210"/>
      <c r="AM6" s="210"/>
      <c r="AN6" s="210"/>
      <c r="AO6" s="210"/>
      <c r="AP6" s="210"/>
      <c r="AQ6" s="210"/>
      <c r="AR6" s="210"/>
      <c r="AS6" s="210"/>
      <c r="AT6" s="274"/>
      <c r="AU6" s="275"/>
      <c r="AV6" s="210"/>
      <c r="AW6" s="210"/>
      <c r="AX6" s="210"/>
      <c r="AY6" s="210"/>
      <c r="AZ6" s="210"/>
      <c r="BA6" s="210"/>
      <c r="BB6" s="274"/>
      <c r="BC6" s="275"/>
      <c r="BD6" s="210"/>
      <c r="BE6" s="210"/>
      <c r="BF6" s="210"/>
      <c r="BG6" s="210"/>
      <c r="BH6" s="274"/>
      <c r="BI6" s="275"/>
      <c r="BJ6" s="210"/>
      <c r="BK6" s="210"/>
      <c r="BL6" s="274"/>
      <c r="BM6" s="275"/>
      <c r="BN6" s="210"/>
      <c r="BO6" s="210"/>
      <c r="BP6" s="210"/>
      <c r="BQ6" s="210"/>
      <c r="BR6" s="210"/>
      <c r="BS6" s="210"/>
      <c r="BT6" s="210"/>
      <c r="BU6" s="210"/>
      <c r="BV6" s="274"/>
      <c r="BW6" s="275"/>
      <c r="BX6" s="210"/>
      <c r="BY6" s="210"/>
      <c r="BZ6" s="210"/>
      <c r="CA6" s="210"/>
      <c r="CC6" s="194"/>
      <c r="CD6" s="194"/>
      <c r="CE6" s="208"/>
      <c r="CF6" s="194"/>
      <c r="CG6" s="194"/>
      <c r="CH6" s="194"/>
      <c r="CI6" s="194"/>
      <c r="CJ6" s="194"/>
    </row>
    <row r="7" spans="2:88" ht="15" customHeight="1">
      <c r="B7" s="211" t="s">
        <v>149</v>
      </c>
      <c r="C7" s="210"/>
      <c r="D7" s="276">
        <f>D116</f>
        <v>16</v>
      </c>
      <c r="E7" s="277">
        <f>E116</f>
        <v>0.308</v>
      </c>
      <c r="F7" s="276">
        <f>F116</f>
        <v>22</v>
      </c>
      <c r="G7" s="277">
        <f>G116</f>
        <v>0.42799999999999999</v>
      </c>
      <c r="H7" s="276">
        <f t="shared" ref="H7:I7" si="46">H116</f>
        <v>17</v>
      </c>
      <c r="I7" s="277">
        <f t="shared" si="46"/>
        <v>0.33200000000000002</v>
      </c>
      <c r="J7" s="276">
        <f>J116</f>
        <v>29</v>
      </c>
      <c r="K7" s="277">
        <f>K116</f>
        <v>0.57899999999999996</v>
      </c>
      <c r="L7" s="276">
        <f t="shared" ref="L7:M7" si="47">L116</f>
        <v>33</v>
      </c>
      <c r="M7" s="277">
        <f t="shared" si="47"/>
        <v>0.64300000000000002</v>
      </c>
      <c r="N7" s="276">
        <f t="shared" ref="N7:AS7" si="48">N116</f>
        <v>33</v>
      </c>
      <c r="O7" s="277">
        <f t="shared" si="48"/>
        <v>0.65800000000000003</v>
      </c>
      <c r="P7" s="276">
        <f t="shared" si="48"/>
        <v>31</v>
      </c>
      <c r="Q7" s="277">
        <f t="shared" si="48"/>
        <v>0.61199999999999999</v>
      </c>
      <c r="R7" s="276">
        <f t="shared" si="48"/>
        <v>20</v>
      </c>
      <c r="S7" s="277">
        <f t="shared" si="48"/>
        <v>0.38500000000000001</v>
      </c>
      <c r="T7" s="276">
        <f t="shared" si="48"/>
        <v>22</v>
      </c>
      <c r="U7" s="277">
        <f t="shared" si="48"/>
        <v>0.43</v>
      </c>
      <c r="V7" s="276">
        <f t="shared" si="48"/>
        <v>31</v>
      </c>
      <c r="W7" s="277">
        <f t="shared" si="48"/>
        <v>0.61799999999999999</v>
      </c>
      <c r="X7" s="276">
        <f t="shared" si="48"/>
        <v>19</v>
      </c>
      <c r="Y7" s="277">
        <f t="shared" si="48"/>
        <v>0.36099999999999999</v>
      </c>
      <c r="Z7" s="276">
        <f t="shared" si="48"/>
        <v>15</v>
      </c>
      <c r="AA7" s="277">
        <f t="shared" si="48"/>
        <v>0.255</v>
      </c>
      <c r="AB7" s="276">
        <f t="shared" si="48"/>
        <v>13</v>
      </c>
      <c r="AC7" s="277">
        <f t="shared" si="48"/>
        <v>0.223</v>
      </c>
      <c r="AD7" s="276">
        <f t="shared" si="48"/>
        <v>16</v>
      </c>
      <c r="AE7" s="277">
        <f t="shared" si="48"/>
        <v>0.3</v>
      </c>
      <c r="AF7" s="276">
        <f t="shared" si="48"/>
        <v>15</v>
      </c>
      <c r="AG7" s="277">
        <f t="shared" si="48"/>
        <v>0.28599999999999998</v>
      </c>
      <c r="AH7" s="276">
        <f t="shared" si="48"/>
        <v>16</v>
      </c>
      <c r="AI7" s="277">
        <f t="shared" si="48"/>
        <v>0.315</v>
      </c>
      <c r="AJ7" s="276">
        <f t="shared" si="48"/>
        <v>39</v>
      </c>
      <c r="AK7" s="277">
        <f t="shared" si="48"/>
        <v>0.76600000000000001</v>
      </c>
      <c r="AL7" s="276">
        <f t="shared" si="48"/>
        <v>15</v>
      </c>
      <c r="AM7" s="277">
        <f t="shared" si="48"/>
        <v>0.29099999999999998</v>
      </c>
      <c r="AN7" s="276">
        <f t="shared" si="48"/>
        <v>14</v>
      </c>
      <c r="AO7" s="277">
        <f t="shared" si="48"/>
        <v>0.23300000000000001</v>
      </c>
      <c r="AP7" s="276">
        <f t="shared" si="48"/>
        <v>22</v>
      </c>
      <c r="AQ7" s="277">
        <f t="shared" si="48"/>
        <v>0.438</v>
      </c>
      <c r="AR7" s="276">
        <f t="shared" si="48"/>
        <v>12</v>
      </c>
      <c r="AS7" s="277">
        <f t="shared" si="48"/>
        <v>0.20899999999999999</v>
      </c>
      <c r="AT7" s="276">
        <f t="shared" ref="AT7:BC7" si="49">AT116</f>
        <v>10</v>
      </c>
      <c r="AU7" s="277">
        <f t="shared" si="49"/>
        <v>0.17399999999999999</v>
      </c>
      <c r="AV7" s="276">
        <f t="shared" si="49"/>
        <v>45</v>
      </c>
      <c r="AW7" s="277">
        <f t="shared" si="49"/>
        <v>0.89800000000000002</v>
      </c>
      <c r="AX7" s="276">
        <f t="shared" si="49"/>
        <v>15</v>
      </c>
      <c r="AY7" s="277">
        <f t="shared" si="49"/>
        <v>0.28799999999999998</v>
      </c>
      <c r="AZ7" s="276">
        <f t="shared" si="49"/>
        <v>17</v>
      </c>
      <c r="BA7" s="277">
        <f t="shared" si="49"/>
        <v>0.33800000000000002</v>
      </c>
      <c r="BB7" s="276">
        <f t="shared" si="49"/>
        <v>10</v>
      </c>
      <c r="BC7" s="277">
        <f t="shared" si="49"/>
        <v>0.16200000000000001</v>
      </c>
      <c r="BD7" s="276">
        <f t="shared" ref="BD7:BW7" si="50">BD116</f>
        <v>47</v>
      </c>
      <c r="BE7" s="277">
        <f t="shared" si="50"/>
        <v>1.0129999999999999</v>
      </c>
      <c r="BF7" s="276">
        <f>BF116</f>
        <v>15</v>
      </c>
      <c r="BG7" s="277">
        <f>BG116</f>
        <v>0.25</v>
      </c>
      <c r="BH7" s="276">
        <f t="shared" ref="BH7:BI7" si="51">BH116</f>
        <v>14</v>
      </c>
      <c r="BI7" s="277">
        <f t="shared" si="51"/>
        <v>0.24099999999999999</v>
      </c>
      <c r="BJ7" s="276">
        <f>BJ116</f>
        <v>17</v>
      </c>
      <c r="BK7" s="277">
        <f>BK116</f>
        <v>0.33700000000000002</v>
      </c>
      <c r="BL7" s="276">
        <f>BL116</f>
        <v>25</v>
      </c>
      <c r="BM7" s="277">
        <f>BM116</f>
        <v>0.48499999999999999</v>
      </c>
      <c r="BN7" s="276">
        <f t="shared" si="50"/>
        <v>47</v>
      </c>
      <c r="BO7" s="277">
        <f t="shared" si="50"/>
        <v>0.94799999999999995</v>
      </c>
      <c r="BP7" s="276">
        <f>BP116</f>
        <v>15</v>
      </c>
      <c r="BQ7" s="277">
        <f>BQ116</f>
        <v>0.29299999999999998</v>
      </c>
      <c r="BR7" s="276">
        <f>BR116</f>
        <v>14</v>
      </c>
      <c r="BS7" s="277">
        <f>BS116</f>
        <v>0.246</v>
      </c>
      <c r="BT7" s="276">
        <f t="shared" si="50"/>
        <v>10</v>
      </c>
      <c r="BU7" s="277">
        <f t="shared" si="50"/>
        <v>0.19</v>
      </c>
      <c r="BV7" s="276">
        <f t="shared" si="50"/>
        <v>10</v>
      </c>
      <c r="BW7" s="277">
        <f t="shared" si="50"/>
        <v>0.155</v>
      </c>
      <c r="BX7" s="276">
        <f>BX116</f>
        <v>15</v>
      </c>
      <c r="BY7" s="277">
        <f>BY116</f>
        <v>0.252</v>
      </c>
      <c r="BZ7" s="276">
        <f t="shared" ref="BZ7:CA7" si="52">BZ116</f>
        <v>23</v>
      </c>
      <c r="CA7" s="277">
        <f t="shared" si="52"/>
        <v>0.44500000000000001</v>
      </c>
      <c r="CC7" s="194"/>
      <c r="CD7" s="200"/>
      <c r="CE7" s="208"/>
      <c r="CF7" s="194"/>
      <c r="CG7" s="194"/>
      <c r="CH7" s="194"/>
      <c r="CI7" s="194"/>
      <c r="CJ7" s="194"/>
    </row>
    <row r="8" spans="2:88" ht="15" customHeight="1">
      <c r="B8" s="210"/>
      <c r="C8" s="210"/>
      <c r="D8" s="274"/>
      <c r="E8" s="275"/>
      <c r="F8" s="274"/>
      <c r="G8" s="275"/>
      <c r="H8" s="274"/>
      <c r="I8" s="275"/>
      <c r="J8" s="274"/>
      <c r="K8" s="275"/>
      <c r="L8" s="274"/>
      <c r="M8" s="275"/>
      <c r="N8" s="274"/>
      <c r="O8" s="275"/>
      <c r="P8" s="274"/>
      <c r="Q8" s="275"/>
      <c r="R8" s="274"/>
      <c r="S8" s="275"/>
      <c r="T8" s="274"/>
      <c r="U8" s="275"/>
      <c r="V8" s="274"/>
      <c r="W8" s="275"/>
      <c r="X8" s="274"/>
      <c r="Y8" s="275"/>
      <c r="Z8" s="274"/>
      <c r="AA8" s="275"/>
      <c r="AB8" s="274"/>
      <c r="AC8" s="275"/>
      <c r="AD8" s="274"/>
      <c r="AE8" s="275"/>
      <c r="AF8" s="274"/>
      <c r="AG8" s="275"/>
      <c r="AH8" s="274"/>
      <c r="AI8" s="275"/>
      <c r="AJ8" s="274"/>
      <c r="AK8" s="275"/>
      <c r="AL8" s="274"/>
      <c r="AM8" s="275"/>
      <c r="AN8" s="274"/>
      <c r="AO8" s="275"/>
      <c r="AP8" s="274"/>
      <c r="AQ8" s="275"/>
      <c r="AR8" s="274"/>
      <c r="AS8" s="275"/>
      <c r="AT8" s="274"/>
      <c r="AU8" s="275"/>
      <c r="AV8" s="274"/>
      <c r="AW8" s="275"/>
      <c r="AX8" s="274"/>
      <c r="AY8" s="275"/>
      <c r="AZ8" s="274"/>
      <c r="BA8" s="275"/>
      <c r="BB8" s="274"/>
      <c r="BC8" s="275"/>
      <c r="BD8" s="274"/>
      <c r="BE8" s="275"/>
      <c r="BF8" s="274"/>
      <c r="BG8" s="275"/>
      <c r="BH8" s="274"/>
      <c r="BI8" s="275"/>
      <c r="BJ8" s="274"/>
      <c r="BK8" s="275"/>
      <c r="BL8" s="274"/>
      <c r="BM8" s="275"/>
      <c r="BN8" s="274"/>
      <c r="BO8" s="275"/>
      <c r="BP8" s="274"/>
      <c r="BQ8" s="275"/>
      <c r="BR8" s="274"/>
      <c r="BS8" s="275"/>
      <c r="BT8" s="274"/>
      <c r="BU8" s="275"/>
      <c r="BV8" s="274"/>
      <c r="BW8" s="275"/>
      <c r="BX8" s="274"/>
      <c r="BY8" s="275"/>
      <c r="BZ8" s="274"/>
      <c r="CA8" s="275"/>
      <c r="CC8" s="194"/>
      <c r="CD8" s="194"/>
      <c r="CE8" s="208"/>
      <c r="CF8" s="194"/>
      <c r="CG8" s="194"/>
      <c r="CH8" s="194"/>
      <c r="CI8" s="194"/>
      <c r="CJ8" s="194"/>
    </row>
    <row r="9" spans="2:88" ht="15" customHeight="1">
      <c r="B9" s="212" t="s">
        <v>150</v>
      </c>
      <c r="C9" s="210"/>
      <c r="D9" s="278">
        <f>D118</f>
        <v>17</v>
      </c>
      <c r="E9" s="279">
        <f>E118</f>
        <v>0.33100000000000002</v>
      </c>
      <c r="F9" s="278">
        <f>F118</f>
        <v>23</v>
      </c>
      <c r="G9" s="279">
        <f>G118</f>
        <v>0.442</v>
      </c>
      <c r="H9" s="278">
        <f t="shared" ref="H9:I9" si="53">H118</f>
        <v>19</v>
      </c>
      <c r="I9" s="279">
        <f t="shared" si="53"/>
        <v>0.36299999999999999</v>
      </c>
      <c r="J9" s="278">
        <f>J118</f>
        <v>31</v>
      </c>
      <c r="K9" s="279">
        <f>K118</f>
        <v>0.60199999999999998</v>
      </c>
      <c r="L9" s="278">
        <f t="shared" ref="L9:M9" si="54">L118</f>
        <v>27</v>
      </c>
      <c r="M9" s="279">
        <f t="shared" si="54"/>
        <v>0.55400000000000005</v>
      </c>
      <c r="N9" s="278">
        <f t="shared" ref="N9:AS9" si="55">N118</f>
        <v>35</v>
      </c>
      <c r="O9" s="279">
        <f t="shared" si="55"/>
        <v>0.70099999999999996</v>
      </c>
      <c r="P9" s="278">
        <f t="shared" si="55"/>
        <v>31</v>
      </c>
      <c r="Q9" s="279">
        <f t="shared" si="55"/>
        <v>0.63600000000000001</v>
      </c>
      <c r="R9" s="278">
        <f t="shared" si="55"/>
        <v>19</v>
      </c>
      <c r="S9" s="279">
        <f t="shared" si="55"/>
        <v>0.36099999999999999</v>
      </c>
      <c r="T9" s="278">
        <f t="shared" si="55"/>
        <v>23</v>
      </c>
      <c r="U9" s="279">
        <f t="shared" si="55"/>
        <v>0.47499999999999998</v>
      </c>
      <c r="V9" s="278">
        <f t="shared" si="55"/>
        <v>29</v>
      </c>
      <c r="W9" s="279">
        <f t="shared" si="55"/>
        <v>0.56599999999999995</v>
      </c>
      <c r="X9" s="278">
        <f t="shared" si="55"/>
        <v>19</v>
      </c>
      <c r="Y9" s="279">
        <f t="shared" si="55"/>
        <v>0.372</v>
      </c>
      <c r="Z9" s="278">
        <f t="shared" si="55"/>
        <v>15</v>
      </c>
      <c r="AA9" s="279">
        <f t="shared" si="55"/>
        <v>0.26100000000000001</v>
      </c>
      <c r="AB9" s="278">
        <f t="shared" si="55"/>
        <v>13</v>
      </c>
      <c r="AC9" s="279">
        <f t="shared" si="55"/>
        <v>0.214</v>
      </c>
      <c r="AD9" s="278">
        <f t="shared" si="55"/>
        <v>15</v>
      </c>
      <c r="AE9" s="279">
        <f t="shared" si="55"/>
        <v>0.28699999999999998</v>
      </c>
      <c r="AF9" s="278">
        <f t="shared" si="55"/>
        <v>17</v>
      </c>
      <c r="AG9" s="279">
        <f t="shared" si="55"/>
        <v>0.32800000000000001</v>
      </c>
      <c r="AH9" s="278">
        <f t="shared" si="55"/>
        <v>17</v>
      </c>
      <c r="AI9" s="279">
        <f t="shared" si="55"/>
        <v>0.33400000000000002</v>
      </c>
      <c r="AJ9" s="278">
        <f t="shared" si="55"/>
        <v>41</v>
      </c>
      <c r="AK9" s="279">
        <f t="shared" si="55"/>
        <v>0.81</v>
      </c>
      <c r="AL9" s="278">
        <f t="shared" si="55"/>
        <v>14</v>
      </c>
      <c r="AM9" s="279">
        <f t="shared" si="55"/>
        <v>0.249</v>
      </c>
      <c r="AN9" s="278">
        <f t="shared" si="55"/>
        <v>14</v>
      </c>
      <c r="AO9" s="279">
        <f t="shared" si="55"/>
        <v>0.23200000000000001</v>
      </c>
      <c r="AP9" s="278">
        <f t="shared" si="55"/>
        <v>23</v>
      </c>
      <c r="AQ9" s="279">
        <f t="shared" si="55"/>
        <v>0.45300000000000001</v>
      </c>
      <c r="AR9" s="278">
        <f t="shared" si="55"/>
        <v>13</v>
      </c>
      <c r="AS9" s="279">
        <f t="shared" si="55"/>
        <v>0.215</v>
      </c>
      <c r="AT9" s="278">
        <f t="shared" ref="AT9:BC9" si="56">AT118</f>
        <v>10</v>
      </c>
      <c r="AU9" s="279">
        <f t="shared" si="56"/>
        <v>0.188</v>
      </c>
      <c r="AV9" s="278">
        <f t="shared" si="56"/>
        <v>45</v>
      </c>
      <c r="AW9" s="279">
        <f t="shared" si="56"/>
        <v>0.88600000000000001</v>
      </c>
      <c r="AX9" s="278">
        <f t="shared" si="56"/>
        <v>15</v>
      </c>
      <c r="AY9" s="279">
        <f t="shared" si="56"/>
        <v>0.26400000000000001</v>
      </c>
      <c r="AZ9" s="278">
        <f t="shared" si="56"/>
        <v>17</v>
      </c>
      <c r="BA9" s="279">
        <f t="shared" si="56"/>
        <v>0.32500000000000001</v>
      </c>
      <c r="BB9" s="278">
        <f t="shared" si="56"/>
        <v>10</v>
      </c>
      <c r="BC9" s="279">
        <f t="shared" si="56"/>
        <v>0.14499999999999999</v>
      </c>
      <c r="BD9" s="278">
        <f t="shared" ref="BD9:BW9" si="57">BD118</f>
        <v>47</v>
      </c>
      <c r="BE9" s="279">
        <f t="shared" si="57"/>
        <v>0.93899999999999995</v>
      </c>
      <c r="BF9" s="278">
        <f>BF118</f>
        <v>15</v>
      </c>
      <c r="BG9" s="279">
        <f>BG118</f>
        <v>0.28100000000000003</v>
      </c>
      <c r="BH9" s="278">
        <f t="shared" ref="BH9:BI9" si="58">BH118</f>
        <v>15</v>
      </c>
      <c r="BI9" s="279">
        <f t="shared" si="58"/>
        <v>0.252</v>
      </c>
      <c r="BJ9" s="278">
        <f>BJ118</f>
        <v>17</v>
      </c>
      <c r="BK9" s="279">
        <f>BK118</f>
        <v>0.33400000000000002</v>
      </c>
      <c r="BL9" s="278">
        <f>BL118</f>
        <v>25</v>
      </c>
      <c r="BM9" s="279">
        <f>BM118</f>
        <v>0.497</v>
      </c>
      <c r="BN9" s="278">
        <f t="shared" si="57"/>
        <v>45</v>
      </c>
      <c r="BO9" s="279">
        <f t="shared" si="57"/>
        <v>0.90900000000000003</v>
      </c>
      <c r="BP9" s="278">
        <f>BP118</f>
        <v>17</v>
      </c>
      <c r="BQ9" s="279">
        <f>BQ118</f>
        <v>0.33200000000000002</v>
      </c>
      <c r="BR9" s="278">
        <f>BR118</f>
        <v>15</v>
      </c>
      <c r="BS9" s="279">
        <f>BS118</f>
        <v>0.25700000000000001</v>
      </c>
      <c r="BT9" s="278">
        <f t="shared" si="57"/>
        <v>10</v>
      </c>
      <c r="BU9" s="279">
        <f t="shared" si="57"/>
        <v>0.191</v>
      </c>
      <c r="BV9" s="278">
        <f t="shared" si="57"/>
        <v>10</v>
      </c>
      <c r="BW9" s="279">
        <f t="shared" si="57"/>
        <v>0.14899999999999999</v>
      </c>
      <c r="BX9" s="278">
        <f>BX118</f>
        <v>15</v>
      </c>
      <c r="BY9" s="279">
        <f>BY118</f>
        <v>0.26400000000000001</v>
      </c>
      <c r="BZ9" s="278">
        <f t="shared" ref="BZ9:CA9" si="59">BZ118</f>
        <v>22</v>
      </c>
      <c r="CA9" s="279">
        <f t="shared" si="59"/>
        <v>0.438</v>
      </c>
      <c r="CC9" s="194"/>
      <c r="CD9" s="200"/>
      <c r="CE9" s="208"/>
      <c r="CF9" s="194"/>
      <c r="CG9" s="194"/>
      <c r="CH9" s="194"/>
      <c r="CI9" s="194"/>
      <c r="CJ9" s="194"/>
    </row>
    <row r="10" spans="2:88" ht="15" customHeight="1">
      <c r="B10" s="210"/>
      <c r="C10" s="210"/>
      <c r="D10" s="274"/>
      <c r="E10" s="275"/>
      <c r="F10" s="274"/>
      <c r="G10" s="275"/>
      <c r="H10" s="274"/>
      <c r="I10" s="275"/>
      <c r="J10" s="274"/>
      <c r="K10" s="275"/>
      <c r="L10" s="274"/>
      <c r="M10" s="275"/>
      <c r="N10" s="274"/>
      <c r="O10" s="275"/>
      <c r="P10" s="274"/>
      <c r="Q10" s="275"/>
      <c r="R10" s="274"/>
      <c r="S10" s="275"/>
      <c r="T10" s="274"/>
      <c r="U10" s="275"/>
      <c r="V10" s="274"/>
      <c r="W10" s="275"/>
      <c r="X10" s="274"/>
      <c r="Y10" s="275"/>
      <c r="Z10" s="274"/>
      <c r="AA10" s="275"/>
      <c r="AB10" s="274"/>
      <c r="AC10" s="275"/>
      <c r="AD10" s="274"/>
      <c r="AE10" s="275"/>
      <c r="AF10" s="274"/>
      <c r="AG10" s="275"/>
      <c r="AH10" s="274"/>
      <c r="AI10" s="275"/>
      <c r="AJ10" s="274"/>
      <c r="AK10" s="275"/>
      <c r="AL10" s="274"/>
      <c r="AM10" s="275"/>
      <c r="AN10" s="274"/>
      <c r="AO10" s="275"/>
      <c r="AP10" s="274"/>
      <c r="AQ10" s="275"/>
      <c r="AR10" s="274"/>
      <c r="AS10" s="275"/>
      <c r="AT10" s="274"/>
      <c r="AU10" s="275"/>
      <c r="AV10" s="274"/>
      <c r="AW10" s="275"/>
      <c r="AX10" s="274"/>
      <c r="AY10" s="275"/>
      <c r="AZ10" s="274"/>
      <c r="BA10" s="275"/>
      <c r="BB10" s="274"/>
      <c r="BC10" s="275"/>
      <c r="BD10" s="274"/>
      <c r="BE10" s="275"/>
      <c r="BF10" s="274"/>
      <c r="BG10" s="275"/>
      <c r="BH10" s="274"/>
      <c r="BI10" s="275"/>
      <c r="BJ10" s="274"/>
      <c r="BK10" s="275"/>
      <c r="BL10" s="274"/>
      <c r="BM10" s="275"/>
      <c r="BN10" s="274"/>
      <c r="BO10" s="275"/>
      <c r="BP10" s="274"/>
      <c r="BQ10" s="275"/>
      <c r="BR10" s="274"/>
      <c r="BS10" s="275"/>
      <c r="BT10" s="274"/>
      <c r="BU10" s="275"/>
      <c r="BV10" s="274"/>
      <c r="BW10" s="275"/>
      <c r="BX10" s="274"/>
      <c r="BY10" s="275"/>
      <c r="BZ10" s="274"/>
      <c r="CA10" s="275"/>
      <c r="CC10" s="194"/>
      <c r="CD10" s="194"/>
      <c r="CE10" s="208"/>
      <c r="CF10" s="194"/>
      <c r="CG10" s="194"/>
      <c r="CH10" s="194"/>
      <c r="CI10" s="194"/>
      <c r="CJ10" s="194"/>
    </row>
    <row r="11" spans="2:88" ht="15" customHeight="1">
      <c r="B11" s="213" t="s">
        <v>151</v>
      </c>
      <c r="C11" s="210"/>
      <c r="D11" s="280">
        <f>D120</f>
        <v>18</v>
      </c>
      <c r="E11" s="281">
        <f>E120</f>
        <v>0.35199999999999998</v>
      </c>
      <c r="F11" s="280">
        <f>F120</f>
        <v>23</v>
      </c>
      <c r="G11" s="281">
        <f>G120</f>
        <v>0.443</v>
      </c>
      <c r="H11" s="280">
        <f t="shared" ref="H11:I11" si="60">H120</f>
        <v>19</v>
      </c>
      <c r="I11" s="281">
        <f t="shared" si="60"/>
        <v>0.372</v>
      </c>
      <c r="J11" s="280">
        <f>J120</f>
        <v>31</v>
      </c>
      <c r="K11" s="281">
        <f>K120</f>
        <v>0.621</v>
      </c>
      <c r="L11" s="280">
        <f t="shared" ref="L11:M11" si="61">L120</f>
        <v>29</v>
      </c>
      <c r="M11" s="281">
        <f t="shared" si="61"/>
        <v>0.56599999999999995</v>
      </c>
      <c r="N11" s="280">
        <f t="shared" ref="N11:AS11" si="62">N120</f>
        <v>37</v>
      </c>
      <c r="O11" s="281">
        <f t="shared" si="62"/>
        <v>0.73699999999999999</v>
      </c>
      <c r="P11" s="280">
        <f t="shared" si="62"/>
        <v>29</v>
      </c>
      <c r="Q11" s="281">
        <f t="shared" si="62"/>
        <v>0.57999999999999996</v>
      </c>
      <c r="R11" s="280">
        <f t="shared" si="62"/>
        <v>19</v>
      </c>
      <c r="S11" s="281">
        <f t="shared" si="62"/>
        <v>0.36</v>
      </c>
      <c r="T11" s="280">
        <f t="shared" si="62"/>
        <v>25</v>
      </c>
      <c r="U11" s="281">
        <f t="shared" si="62"/>
        <v>0.502</v>
      </c>
      <c r="V11" s="280">
        <f t="shared" si="62"/>
        <v>27</v>
      </c>
      <c r="W11" s="281">
        <f t="shared" si="62"/>
        <v>0.55800000000000005</v>
      </c>
      <c r="X11" s="280">
        <f t="shared" si="62"/>
        <v>19</v>
      </c>
      <c r="Y11" s="281">
        <f t="shared" si="62"/>
        <v>0.36899999999999999</v>
      </c>
      <c r="Z11" s="280">
        <f t="shared" si="62"/>
        <v>14</v>
      </c>
      <c r="AA11" s="281">
        <f t="shared" si="62"/>
        <v>0.246</v>
      </c>
      <c r="AB11" s="280">
        <f t="shared" si="62"/>
        <v>13</v>
      </c>
      <c r="AC11" s="281">
        <f t="shared" si="62"/>
        <v>0.214</v>
      </c>
      <c r="AD11" s="280">
        <f t="shared" si="62"/>
        <v>15</v>
      </c>
      <c r="AE11" s="281">
        <f t="shared" si="62"/>
        <v>0.28699999999999998</v>
      </c>
      <c r="AF11" s="280">
        <f t="shared" si="62"/>
        <v>16</v>
      </c>
      <c r="AG11" s="281">
        <f t="shared" si="62"/>
        <v>0.316</v>
      </c>
      <c r="AH11" s="280">
        <f t="shared" si="62"/>
        <v>18</v>
      </c>
      <c r="AI11" s="281">
        <f t="shared" si="62"/>
        <v>0.35399999999999998</v>
      </c>
      <c r="AJ11" s="280">
        <f t="shared" si="62"/>
        <v>41</v>
      </c>
      <c r="AK11" s="281">
        <f t="shared" si="62"/>
        <v>0.83099999999999996</v>
      </c>
      <c r="AL11" s="280">
        <f t="shared" si="62"/>
        <v>14</v>
      </c>
      <c r="AM11" s="281">
        <f t="shared" si="62"/>
        <v>0.246</v>
      </c>
      <c r="AN11" s="280">
        <f t="shared" si="62"/>
        <v>14</v>
      </c>
      <c r="AO11" s="281">
        <f t="shared" si="62"/>
        <v>0.23699999999999999</v>
      </c>
      <c r="AP11" s="280">
        <f t="shared" si="62"/>
        <v>23</v>
      </c>
      <c r="AQ11" s="281">
        <f t="shared" si="62"/>
        <v>0.46400000000000002</v>
      </c>
      <c r="AR11" s="280">
        <f t="shared" si="62"/>
        <v>13</v>
      </c>
      <c r="AS11" s="281">
        <f t="shared" si="62"/>
        <v>0.22500000000000001</v>
      </c>
      <c r="AT11" s="280">
        <f t="shared" ref="AT11:BC11" si="63">AT120</f>
        <v>10</v>
      </c>
      <c r="AU11" s="281">
        <f t="shared" si="63"/>
        <v>0.19</v>
      </c>
      <c r="AV11" s="280">
        <f t="shared" si="63"/>
        <v>43</v>
      </c>
      <c r="AW11" s="281">
        <f t="shared" si="63"/>
        <v>0.86899999999999999</v>
      </c>
      <c r="AX11" s="280">
        <f t="shared" si="63"/>
        <v>14</v>
      </c>
      <c r="AY11" s="281">
        <f t="shared" si="63"/>
        <v>0.24099999999999999</v>
      </c>
      <c r="AZ11" s="280">
        <f t="shared" si="63"/>
        <v>17</v>
      </c>
      <c r="BA11" s="281">
        <f t="shared" si="63"/>
        <v>0.33600000000000002</v>
      </c>
      <c r="BB11" s="280">
        <f t="shared" si="63"/>
        <v>10</v>
      </c>
      <c r="BC11" s="281">
        <f t="shared" si="63"/>
        <v>0.14399999999999999</v>
      </c>
      <c r="BD11" s="280">
        <f t="shared" ref="BD11:BW11" si="64">BD120</f>
        <v>47</v>
      </c>
      <c r="BE11" s="281">
        <f t="shared" si="64"/>
        <v>0.94799999999999995</v>
      </c>
      <c r="BF11" s="280">
        <f>BF120</f>
        <v>15</v>
      </c>
      <c r="BG11" s="281">
        <f>BG120</f>
        <v>0.27500000000000002</v>
      </c>
      <c r="BH11" s="280">
        <f t="shared" ref="BH11:BI11" si="65">BH120</f>
        <v>14</v>
      </c>
      <c r="BI11" s="281">
        <f t="shared" si="65"/>
        <v>0.24099999999999999</v>
      </c>
      <c r="BJ11" s="280">
        <f>BJ120</f>
        <v>17</v>
      </c>
      <c r="BK11" s="281">
        <f>BK120</f>
        <v>0.33100000000000002</v>
      </c>
      <c r="BL11" s="280">
        <f>BL120</f>
        <v>27</v>
      </c>
      <c r="BM11" s="281">
        <f>BM120</f>
        <v>0.53200000000000003</v>
      </c>
      <c r="BN11" s="280">
        <f t="shared" si="64"/>
        <v>45</v>
      </c>
      <c r="BO11" s="281">
        <f t="shared" si="64"/>
        <v>0.90500000000000003</v>
      </c>
      <c r="BP11" s="280">
        <f>BP120</f>
        <v>18</v>
      </c>
      <c r="BQ11" s="281">
        <f>BQ120</f>
        <v>0.34799999999999998</v>
      </c>
      <c r="BR11" s="280">
        <f>BR120</f>
        <v>15</v>
      </c>
      <c r="BS11" s="281">
        <f>BS120</f>
        <v>0.27200000000000002</v>
      </c>
      <c r="BT11" s="280">
        <f t="shared" si="64"/>
        <v>10</v>
      </c>
      <c r="BU11" s="281">
        <f t="shared" si="64"/>
        <v>0.191</v>
      </c>
      <c r="BV11" s="280">
        <f t="shared" si="64"/>
        <v>10</v>
      </c>
      <c r="BW11" s="281">
        <f t="shared" si="64"/>
        <v>0.16</v>
      </c>
      <c r="BX11" s="280">
        <f>BX120</f>
        <v>15</v>
      </c>
      <c r="BY11" s="281">
        <f>BY120</f>
        <v>0.29599999999999999</v>
      </c>
      <c r="BZ11" s="280">
        <f t="shared" ref="BZ11:CA11" si="66">BZ120</f>
        <v>21</v>
      </c>
      <c r="CA11" s="281">
        <f t="shared" si="66"/>
        <v>0.41799999999999998</v>
      </c>
      <c r="CC11" s="194"/>
      <c r="CD11" s="200"/>
      <c r="CE11" s="208"/>
      <c r="CF11" s="194"/>
      <c r="CG11" s="194"/>
      <c r="CH11" s="194"/>
      <c r="CI11" s="194"/>
      <c r="CJ11" s="194"/>
    </row>
    <row r="12" spans="2:88" ht="15" customHeight="1">
      <c r="B12" s="210"/>
      <c r="C12" s="210"/>
      <c r="D12" s="274"/>
      <c r="E12" s="275"/>
      <c r="F12" s="274"/>
      <c r="G12" s="275"/>
      <c r="H12" s="274"/>
      <c r="I12" s="275"/>
      <c r="J12" s="274"/>
      <c r="K12" s="275"/>
      <c r="L12" s="274"/>
      <c r="M12" s="275"/>
      <c r="N12" s="274"/>
      <c r="O12" s="275"/>
      <c r="P12" s="274"/>
      <c r="Q12" s="275"/>
      <c r="R12" s="274"/>
      <c r="S12" s="275"/>
      <c r="T12" s="274"/>
      <c r="U12" s="275"/>
      <c r="V12" s="274"/>
      <c r="W12" s="275"/>
      <c r="X12" s="274"/>
      <c r="Y12" s="275"/>
      <c r="Z12" s="274"/>
      <c r="AA12" s="275"/>
      <c r="AB12" s="274"/>
      <c r="AC12" s="275"/>
      <c r="AD12" s="274"/>
      <c r="AE12" s="275"/>
      <c r="AF12" s="274"/>
      <c r="AG12" s="275"/>
      <c r="AH12" s="274"/>
      <c r="AI12" s="275"/>
      <c r="AJ12" s="274"/>
      <c r="AK12" s="275"/>
      <c r="AL12" s="274"/>
      <c r="AM12" s="275"/>
      <c r="AN12" s="274"/>
      <c r="AO12" s="275"/>
      <c r="AP12" s="274"/>
      <c r="AQ12" s="275"/>
      <c r="AR12" s="274"/>
      <c r="AS12" s="275"/>
      <c r="AT12" s="274"/>
      <c r="AU12" s="275"/>
      <c r="AV12" s="274"/>
      <c r="AW12" s="275"/>
      <c r="AX12" s="274"/>
      <c r="AY12" s="275"/>
      <c r="AZ12" s="274"/>
      <c r="BA12" s="275"/>
      <c r="BB12" s="274"/>
      <c r="BC12" s="275"/>
      <c r="BD12" s="274"/>
      <c r="BE12" s="275"/>
      <c r="BF12" s="274"/>
      <c r="BG12" s="275"/>
      <c r="BH12" s="274"/>
      <c r="BI12" s="275"/>
      <c r="BJ12" s="274"/>
      <c r="BK12" s="275"/>
      <c r="BL12" s="274"/>
      <c r="BM12" s="275"/>
      <c r="BN12" s="274"/>
      <c r="BO12" s="275"/>
      <c r="BP12" s="274"/>
      <c r="BQ12" s="275"/>
      <c r="BR12" s="274"/>
      <c r="BS12" s="275"/>
      <c r="BT12" s="274"/>
      <c r="BU12" s="275"/>
      <c r="BV12" s="274"/>
      <c r="BW12" s="275"/>
      <c r="BX12" s="274"/>
      <c r="BY12" s="275"/>
      <c r="BZ12" s="274"/>
      <c r="CA12" s="275"/>
      <c r="CC12" s="194"/>
      <c r="CD12" s="194"/>
      <c r="CE12" s="208"/>
      <c r="CF12" s="194"/>
      <c r="CG12" s="194"/>
      <c r="CH12" s="194"/>
      <c r="CI12" s="194"/>
      <c r="CJ12" s="194"/>
    </row>
    <row r="13" spans="2:88" ht="15" customHeight="1">
      <c r="B13" s="214" t="s">
        <v>152</v>
      </c>
      <c r="C13" s="210"/>
      <c r="D13" s="282">
        <f>D122</f>
        <v>18</v>
      </c>
      <c r="E13" s="283">
        <f>E122</f>
        <v>0.35499999999999998</v>
      </c>
      <c r="F13" s="282">
        <f>F122</f>
        <v>23</v>
      </c>
      <c r="G13" s="283">
        <f>G122</f>
        <v>0.44400000000000001</v>
      </c>
      <c r="H13" s="282">
        <f t="shared" ref="H13:I13" si="67">H122</f>
        <v>19</v>
      </c>
      <c r="I13" s="283">
        <f t="shared" si="67"/>
        <v>0.36499999999999999</v>
      </c>
      <c r="J13" s="282">
        <f>J122</f>
        <v>31</v>
      </c>
      <c r="K13" s="283">
        <f>K122</f>
        <v>0.61399999999999999</v>
      </c>
      <c r="L13" s="282">
        <f t="shared" ref="L13:M13" si="68">L122</f>
        <v>27</v>
      </c>
      <c r="M13" s="283">
        <f t="shared" si="68"/>
        <v>0.54700000000000004</v>
      </c>
      <c r="N13" s="282">
        <f t="shared" ref="N13:AS13" si="69">N122</f>
        <v>37</v>
      </c>
      <c r="O13" s="283">
        <f t="shared" si="69"/>
        <v>0.73199999999999998</v>
      </c>
      <c r="P13" s="282">
        <f t="shared" si="69"/>
        <v>29</v>
      </c>
      <c r="Q13" s="283">
        <f t="shared" si="69"/>
        <v>0.58499999999999996</v>
      </c>
      <c r="R13" s="282">
        <f t="shared" si="69"/>
        <v>18</v>
      </c>
      <c r="S13" s="283">
        <f t="shared" si="69"/>
        <v>0.34699999999999998</v>
      </c>
      <c r="T13" s="282">
        <f t="shared" si="69"/>
        <v>25</v>
      </c>
      <c r="U13" s="283">
        <f t="shared" si="69"/>
        <v>0.48899999999999999</v>
      </c>
      <c r="V13" s="282">
        <f t="shared" si="69"/>
        <v>27</v>
      </c>
      <c r="W13" s="283">
        <f t="shared" si="69"/>
        <v>0.55900000000000005</v>
      </c>
      <c r="X13" s="282">
        <f t="shared" si="69"/>
        <v>19</v>
      </c>
      <c r="Y13" s="283">
        <f t="shared" si="69"/>
        <v>0.372</v>
      </c>
      <c r="Z13" s="282">
        <f t="shared" si="69"/>
        <v>14</v>
      </c>
      <c r="AA13" s="283">
        <f t="shared" si="69"/>
        <v>0.24</v>
      </c>
      <c r="AB13" s="282">
        <f t="shared" si="69"/>
        <v>13</v>
      </c>
      <c r="AC13" s="283">
        <f t="shared" si="69"/>
        <v>0.21299999999999999</v>
      </c>
      <c r="AD13" s="282">
        <f t="shared" si="69"/>
        <v>15</v>
      </c>
      <c r="AE13" s="283">
        <f t="shared" si="69"/>
        <v>0.29799999999999999</v>
      </c>
      <c r="AF13" s="282">
        <f t="shared" si="69"/>
        <v>16</v>
      </c>
      <c r="AG13" s="283">
        <f t="shared" si="69"/>
        <v>0.316</v>
      </c>
      <c r="AH13" s="282">
        <f t="shared" si="69"/>
        <v>17</v>
      </c>
      <c r="AI13" s="283">
        <f t="shared" si="69"/>
        <v>0.33300000000000002</v>
      </c>
      <c r="AJ13" s="282">
        <f t="shared" si="69"/>
        <v>41</v>
      </c>
      <c r="AK13" s="283">
        <f t="shared" si="69"/>
        <v>0.81599999999999995</v>
      </c>
      <c r="AL13" s="282">
        <f t="shared" si="69"/>
        <v>14</v>
      </c>
      <c r="AM13" s="283">
        <f t="shared" si="69"/>
        <v>0.249</v>
      </c>
      <c r="AN13" s="282">
        <f t="shared" si="69"/>
        <v>14</v>
      </c>
      <c r="AO13" s="283">
        <f t="shared" si="69"/>
        <v>0.23899999999999999</v>
      </c>
      <c r="AP13" s="282">
        <f t="shared" si="69"/>
        <v>23</v>
      </c>
      <c r="AQ13" s="283">
        <f t="shared" si="69"/>
        <v>0.47199999999999998</v>
      </c>
      <c r="AR13" s="282">
        <f t="shared" si="69"/>
        <v>13</v>
      </c>
      <c r="AS13" s="283">
        <f t="shared" si="69"/>
        <v>0.22800000000000001</v>
      </c>
      <c r="AT13" s="282">
        <f t="shared" ref="AT13:BC13" si="70">AT122</f>
        <v>12</v>
      </c>
      <c r="AU13" s="283">
        <f t="shared" si="70"/>
        <v>0.20399999999999999</v>
      </c>
      <c r="AV13" s="282">
        <f t="shared" si="70"/>
        <v>43</v>
      </c>
      <c r="AW13" s="283">
        <f t="shared" si="70"/>
        <v>0.874</v>
      </c>
      <c r="AX13" s="282">
        <f t="shared" si="70"/>
        <v>15</v>
      </c>
      <c r="AY13" s="283">
        <f t="shared" si="70"/>
        <v>0.25</v>
      </c>
      <c r="AZ13" s="282">
        <f t="shared" si="70"/>
        <v>17</v>
      </c>
      <c r="BA13" s="283">
        <f t="shared" si="70"/>
        <v>0.32600000000000001</v>
      </c>
      <c r="BB13" s="282">
        <f t="shared" si="70"/>
        <v>10</v>
      </c>
      <c r="BC13" s="283">
        <f t="shared" si="70"/>
        <v>0.152</v>
      </c>
      <c r="BD13" s="282">
        <f t="shared" ref="BD13:BW13" si="71">BD122</f>
        <v>47</v>
      </c>
      <c r="BE13" s="283">
        <f t="shared" si="71"/>
        <v>0.95499999999999996</v>
      </c>
      <c r="BF13" s="282">
        <f>BF122</f>
        <v>15</v>
      </c>
      <c r="BG13" s="283">
        <f>BG122</f>
        <v>0.28699999999999998</v>
      </c>
      <c r="BH13" s="282">
        <f t="shared" ref="BH13:BI13" si="72">BH122</f>
        <v>14</v>
      </c>
      <c r="BI13" s="283">
        <f t="shared" si="72"/>
        <v>0.24299999999999999</v>
      </c>
      <c r="BJ13" s="282">
        <f>BJ122</f>
        <v>17</v>
      </c>
      <c r="BK13" s="283">
        <f>BK122</f>
        <v>0.33</v>
      </c>
      <c r="BL13" s="282">
        <f>BL122</f>
        <v>27</v>
      </c>
      <c r="BM13" s="283">
        <f>BM122</f>
        <v>0.55000000000000004</v>
      </c>
      <c r="BN13" s="282">
        <f t="shared" si="71"/>
        <v>47</v>
      </c>
      <c r="BO13" s="283">
        <f t="shared" si="71"/>
        <v>0.93899999999999995</v>
      </c>
      <c r="BP13" s="282">
        <f>BP122</f>
        <v>20</v>
      </c>
      <c r="BQ13" s="283">
        <f>BQ122</f>
        <v>0.38600000000000001</v>
      </c>
      <c r="BR13" s="282">
        <f>BR122</f>
        <v>15</v>
      </c>
      <c r="BS13" s="283">
        <f>BS122</f>
        <v>0.26</v>
      </c>
      <c r="BT13" s="282">
        <f t="shared" si="71"/>
        <v>10</v>
      </c>
      <c r="BU13" s="283">
        <f t="shared" si="71"/>
        <v>0.19600000000000001</v>
      </c>
      <c r="BV13" s="282">
        <f t="shared" si="71"/>
        <v>10</v>
      </c>
      <c r="BW13" s="283">
        <f t="shared" si="71"/>
        <v>0.16300000000000001</v>
      </c>
      <c r="BX13" s="282">
        <f>BX122</f>
        <v>15</v>
      </c>
      <c r="BY13" s="283">
        <f>BY122</f>
        <v>0.26900000000000002</v>
      </c>
      <c r="BZ13" s="282">
        <f t="shared" ref="BZ13:CA13" si="73">BZ122</f>
        <v>21</v>
      </c>
      <c r="CA13" s="283">
        <f t="shared" si="73"/>
        <v>0.41699999999999998</v>
      </c>
      <c r="CC13" s="194"/>
      <c r="CD13" s="200"/>
      <c r="CE13" s="208"/>
      <c r="CF13" s="194"/>
      <c r="CG13" s="194"/>
      <c r="CH13" s="194"/>
      <c r="CI13" s="194"/>
      <c r="CJ13" s="194"/>
    </row>
    <row r="14" spans="2:88" ht="15" customHeight="1">
      <c r="B14" s="369" t="s">
        <v>41</v>
      </c>
      <c r="C14" s="369"/>
      <c r="D14" s="264" t="s">
        <v>119</v>
      </c>
      <c r="H14" s="264" t="s">
        <v>119</v>
      </c>
      <c r="J14" s="264"/>
      <c r="L14" s="264" t="s">
        <v>119</v>
      </c>
      <c r="P14" s="264" t="s">
        <v>119</v>
      </c>
      <c r="T14" s="264" t="s">
        <v>119</v>
      </c>
      <c r="X14" s="264" t="s">
        <v>119</v>
      </c>
      <c r="AB14" s="264" t="s">
        <v>119</v>
      </c>
      <c r="AC14" s="129"/>
      <c r="AF14" s="264" t="s">
        <v>119</v>
      </c>
      <c r="AJ14" s="264" t="s">
        <v>119</v>
      </c>
      <c r="AN14" s="264" t="s">
        <v>119</v>
      </c>
      <c r="AR14" s="264" t="s">
        <v>119</v>
      </c>
      <c r="AV14" s="264" t="s">
        <v>119</v>
      </c>
      <c r="AZ14" s="264" t="s">
        <v>119</v>
      </c>
      <c r="BD14" s="264" t="s">
        <v>119</v>
      </c>
      <c r="BH14" s="264" t="s">
        <v>119</v>
      </c>
      <c r="BL14" s="264" t="s">
        <v>119</v>
      </c>
      <c r="BP14" s="264" t="s">
        <v>119</v>
      </c>
      <c r="BT14" s="264" t="s">
        <v>119</v>
      </c>
      <c r="BX14" s="264" t="s">
        <v>119</v>
      </c>
    </row>
    <row r="15" spans="2:88" ht="15" customHeight="1">
      <c r="B15" s="370">
        <f>B2</f>
        <v>46173</v>
      </c>
      <c r="C15" s="370"/>
      <c r="D15" s="129">
        <v>1</v>
      </c>
      <c r="F15" s="206">
        <f>D15+1</f>
        <v>2</v>
      </c>
      <c r="H15" s="129">
        <f t="shared" ref="H15" si="74">F15+1</f>
        <v>3</v>
      </c>
      <c r="J15" s="206">
        <f t="shared" ref="J15" si="75">H15+1</f>
        <v>4</v>
      </c>
      <c r="L15" s="129">
        <f t="shared" ref="L15" si="76">J15+1</f>
        <v>5</v>
      </c>
      <c r="N15" s="206">
        <f t="shared" ref="N15" si="77">L15+1</f>
        <v>6</v>
      </c>
      <c r="P15" s="129">
        <f t="shared" ref="P15" si="78">N15+1</f>
        <v>7</v>
      </c>
      <c r="R15" s="206">
        <f t="shared" ref="R15" si="79">P15+1</f>
        <v>8</v>
      </c>
      <c r="T15" s="129">
        <f t="shared" ref="T15" si="80">R15+1</f>
        <v>9</v>
      </c>
      <c r="V15" s="206">
        <f t="shared" ref="V15" si="81">T15+1</f>
        <v>10</v>
      </c>
      <c r="X15" s="129">
        <f>V15+1</f>
        <v>11</v>
      </c>
      <c r="Z15" s="206">
        <f t="shared" ref="Z15" si="82">X15+1</f>
        <v>12</v>
      </c>
      <c r="AB15" s="129">
        <f t="shared" ref="AB15" si="83">Z15+1</f>
        <v>13</v>
      </c>
      <c r="AC15" s="129"/>
      <c r="AD15" s="206">
        <f t="shared" ref="AD15" si="84">AB15+1</f>
        <v>14</v>
      </c>
      <c r="AF15" s="129">
        <f t="shared" ref="AF15" si="85">AD15+1</f>
        <v>15</v>
      </c>
      <c r="AH15" s="206">
        <f t="shared" ref="AH15" si="86">AF15+1</f>
        <v>16</v>
      </c>
      <c r="AJ15" s="129">
        <f t="shared" ref="AJ15" si="87">AH15+1</f>
        <v>17</v>
      </c>
      <c r="AL15" s="206">
        <f t="shared" ref="AL15" si="88">AJ15+1</f>
        <v>18</v>
      </c>
      <c r="AN15" s="129">
        <f t="shared" ref="AN15" si="89">AL15+1</f>
        <v>19</v>
      </c>
      <c r="AP15" s="206">
        <f t="shared" ref="AP15" si="90">AN15+1</f>
        <v>20</v>
      </c>
      <c r="AR15" s="129">
        <f t="shared" ref="AR15" si="91">AP15+1</f>
        <v>21</v>
      </c>
      <c r="AT15" s="206">
        <f t="shared" ref="AT15" si="92">AR15+1</f>
        <v>22</v>
      </c>
      <c r="AV15" s="129">
        <f t="shared" ref="AV15" si="93">AT15+1</f>
        <v>23</v>
      </c>
      <c r="AX15" s="206">
        <f t="shared" ref="AX15" si="94">AV15+1</f>
        <v>24</v>
      </c>
      <c r="AZ15" s="129">
        <f t="shared" ref="AZ15" si="95">AX15+1</f>
        <v>25</v>
      </c>
      <c r="BB15" s="206">
        <f t="shared" ref="BB15" si="96">AZ15+1</f>
        <v>26</v>
      </c>
      <c r="BD15" s="129">
        <f t="shared" ref="BD15" si="97">BB15+1</f>
        <v>27</v>
      </c>
      <c r="BF15" s="206">
        <f t="shared" ref="BF15" si="98">BD15+1</f>
        <v>28</v>
      </c>
      <c r="BH15" s="129">
        <f t="shared" ref="BH15" si="99">BF15+1</f>
        <v>29</v>
      </c>
      <c r="BJ15" s="206">
        <f t="shared" ref="BJ15" si="100">BH15+1</f>
        <v>30</v>
      </c>
      <c r="BL15" s="129">
        <f t="shared" ref="BL15" si="101">BJ15+1</f>
        <v>31</v>
      </c>
      <c r="BN15" s="206">
        <f t="shared" ref="BN15" si="102">BL15+1</f>
        <v>32</v>
      </c>
      <c r="BP15" s="129">
        <f t="shared" ref="BP15" si="103">BN15+1</f>
        <v>33</v>
      </c>
      <c r="BR15" s="206">
        <f t="shared" ref="BR15" si="104">BP15+1</f>
        <v>34</v>
      </c>
      <c r="BT15" s="129">
        <f t="shared" ref="BT15" si="105">BR15+1</f>
        <v>35</v>
      </c>
      <c r="BV15" s="206">
        <f t="shared" ref="BV15" si="106">BT15+1</f>
        <v>36</v>
      </c>
      <c r="BX15" s="129">
        <f t="shared" ref="BX15" si="107">BV15+1</f>
        <v>37</v>
      </c>
      <c r="BZ15" s="206">
        <f t="shared" ref="BZ15" si="108">BX15+1</f>
        <v>38</v>
      </c>
    </row>
    <row r="16" spans="2:88" ht="15" customHeight="1">
      <c r="D16" s="265" t="str">
        <f>D3</f>
        <v>Alex Rust</v>
      </c>
      <c r="E16" s="265"/>
      <c r="F16" s="266" t="str">
        <f>F3</f>
        <v>Alex Stolk</v>
      </c>
      <c r="G16" s="267"/>
      <c r="H16" s="265" t="str">
        <f>H3</f>
        <v>Appie Smink</v>
      </c>
      <c r="I16" s="265"/>
      <c r="J16" s="266" t="str">
        <f>J3</f>
        <v>Arthur Brouwer</v>
      </c>
      <c r="K16" s="267"/>
      <c r="L16" s="265" t="str">
        <f>L3</f>
        <v>Berry Grouwstra</v>
      </c>
      <c r="M16" s="265"/>
      <c r="N16" s="266" t="str">
        <f>N3</f>
        <v>Chris Wensveen</v>
      </c>
      <c r="O16" s="267"/>
      <c r="P16" s="265" t="str">
        <f>P3</f>
        <v>Cock Smink</v>
      </c>
      <c r="Q16" s="265"/>
      <c r="R16" s="266" t="str">
        <f>R3</f>
        <v>Cor v Nieuwen.</v>
      </c>
      <c r="S16" s="267"/>
      <c r="T16" s="265" t="str">
        <f>T3</f>
        <v xml:space="preserve">Ed Visser </v>
      </c>
      <c r="U16" s="265"/>
      <c r="V16" s="266" t="str">
        <f>V3</f>
        <v>Frans Kool</v>
      </c>
      <c r="W16" s="267"/>
      <c r="X16" s="265" t="str">
        <f>X3</f>
        <v>Ger Dekker</v>
      </c>
      <c r="Y16" s="265"/>
      <c r="Z16" s="266" t="str">
        <f>Z3</f>
        <v xml:space="preserve">Ger v Velzen </v>
      </c>
      <c r="AA16" s="267"/>
      <c r="AB16" s="265" t="str">
        <f>AB3</f>
        <v xml:space="preserve">Harold Bloem </v>
      </c>
      <c r="AC16" s="265"/>
      <c r="AD16" s="266" t="str">
        <f>AD3</f>
        <v>Jaap vd Sluis</v>
      </c>
      <c r="AE16" s="267"/>
      <c r="AF16" s="265" t="str">
        <f>AF3</f>
        <v xml:space="preserve">Joop Vermeulen </v>
      </c>
      <c r="AG16" s="265"/>
      <c r="AH16" s="266" t="str">
        <f>AH3</f>
        <v>Jos v Esschoten</v>
      </c>
      <c r="AI16" s="267"/>
      <c r="AJ16" s="265" t="str">
        <f>AJ3</f>
        <v>Marcel Boot</v>
      </c>
      <c r="AK16" s="265"/>
      <c r="AL16" s="266" t="str">
        <f>AL3</f>
        <v>Marcel Burg</v>
      </c>
      <c r="AM16" s="267"/>
      <c r="AN16" s="265" t="str">
        <f>AN3</f>
        <v>Marcel Mast</v>
      </c>
      <c r="AO16" s="265"/>
      <c r="AP16" s="266" t="str">
        <f>AP3</f>
        <v>Marcel den Os</v>
      </c>
      <c r="AQ16" s="267"/>
      <c r="AR16" s="265" t="str">
        <f>AR3</f>
        <v>Marco Hessing</v>
      </c>
      <c r="AS16" s="265"/>
      <c r="AT16" s="266" t="str">
        <f>AT3</f>
        <v xml:space="preserve">Micha v Wingeren </v>
      </c>
      <c r="AU16" s="267"/>
      <c r="AV16" s="265" t="str">
        <f>AV3</f>
        <v>Mo Smink</v>
      </c>
      <c r="AW16" s="265"/>
      <c r="AX16" s="266" t="str">
        <f>AX3</f>
        <v>Paul Staak</v>
      </c>
      <c r="AY16" s="267"/>
      <c r="AZ16" s="265" t="str">
        <f>AZ3</f>
        <v>Peet Graafland</v>
      </c>
      <c r="BA16" s="265"/>
      <c r="BB16" s="266" t="str">
        <f>BB3</f>
        <v xml:space="preserve">Peet Hagman </v>
      </c>
      <c r="BC16" s="267"/>
      <c r="BD16" s="265" t="str">
        <f>BD3</f>
        <v>Peet Kosterman</v>
      </c>
      <c r="BE16" s="265"/>
      <c r="BF16" s="266" t="str">
        <f>BF3</f>
        <v>Peet Mannetje</v>
      </c>
      <c r="BG16" s="267"/>
      <c r="BH16" s="265" t="str">
        <f>BH3</f>
        <v xml:space="preserve">Piet v/d Hoeven </v>
      </c>
      <c r="BI16" s="265"/>
      <c r="BJ16" s="266" t="str">
        <f>BJ3</f>
        <v>Pleun vd Vliet</v>
      </c>
      <c r="BK16" s="267"/>
      <c r="BL16" s="265" t="str">
        <f>BL3</f>
        <v>Rene den Os</v>
      </c>
      <c r="BM16" s="265"/>
      <c r="BN16" s="266" t="str">
        <f>BN3</f>
        <v>Richard Venema</v>
      </c>
      <c r="BO16" s="267"/>
      <c r="BP16" s="265" t="str">
        <f>BP3</f>
        <v>Ronald de Vreede</v>
      </c>
      <c r="BQ16" s="265"/>
      <c r="BR16" s="266" t="str">
        <f>BR3</f>
        <v>Ted Boomkens</v>
      </c>
      <c r="BS16" s="267"/>
      <c r="BT16" s="265" t="str">
        <f>BT3</f>
        <v>Theo vd Weide</v>
      </c>
      <c r="BU16" s="265"/>
      <c r="BV16" s="266" t="str">
        <f>BV3</f>
        <v>Thijs van Oosten</v>
      </c>
      <c r="BW16" s="267"/>
      <c r="BX16" s="265" t="str">
        <f>BX3</f>
        <v>Wim Berkien</v>
      </c>
      <c r="BY16" s="265"/>
      <c r="BZ16" s="266" t="str">
        <f>BZ3</f>
        <v>Wout v Luik</v>
      </c>
      <c r="CA16" s="267"/>
      <c r="CC16" s="194"/>
      <c r="CD16" s="194"/>
      <c r="CE16" s="194" t="s">
        <v>7</v>
      </c>
      <c r="CF16" s="194"/>
      <c r="CG16" s="194"/>
      <c r="CH16" s="194"/>
      <c r="CI16" s="194"/>
      <c r="CJ16" s="194"/>
    </row>
    <row r="17" spans="1:88" ht="15" customHeight="1">
      <c r="D17" s="284">
        <f>IF(D95&gt;31,D13,IF(D95&gt;23,D11,IF(D95&gt;15,D9,IF(D95&gt;7,D7,D4))))</f>
        <v>18</v>
      </c>
      <c r="E17" s="285">
        <f>IF(D95&gt;31,E13,IF(D95&gt;23,E11,IF(D95&gt;15,E9,IF(D95&gt;7,E7,E4))))</f>
        <v>0.35499999999999998</v>
      </c>
      <c r="F17" s="286">
        <f>IF(F95&gt;31,F13,IF(F95&gt;23,F11,IF(F95&gt;15,F9,IF(F95&gt;7,F7,F4))))</f>
        <v>23</v>
      </c>
      <c r="G17" s="287">
        <f>IF(F95&gt;31,G13,IF(F95&gt;23,G11,IF(F95&gt;15,G9,IF(F95&gt;7,G7,G4))))</f>
        <v>0.44400000000000001</v>
      </c>
      <c r="H17" s="284">
        <f>IF(H95&gt;31,H13,IF(H95&gt;23,H11,IF(H95&gt;15,H9,IF(H95&gt;7,H7,IF(H95&gt;3,H5,H4)))))</f>
        <v>19</v>
      </c>
      <c r="I17" s="285">
        <f>IF(H95&gt;31,I13,IF(H95&gt;23,I11,IF(H95&gt;15,I9,IF(H95&gt;7,I7,IF(H95&gt;3,I5,I4)))))</f>
        <v>0.36499999999999999</v>
      </c>
      <c r="J17" s="286">
        <f>IF(J95&gt;31,J13,IF(J95&gt;23,J11,IF(J95&gt;15,J9,IF(J95&gt;7,J7,J4))))</f>
        <v>31</v>
      </c>
      <c r="K17" s="287">
        <f>IF(J95&gt;31,K13,IF(J95&gt;23,K11,IF(J95&gt;15,K9,IF(J95&gt;7,K7,K4))))</f>
        <v>0.61399999999999999</v>
      </c>
      <c r="L17" s="284">
        <f>IF(L95&gt;31,L13,IF(L95&gt;23,L11,IF(L95&gt;15,L9,IF(L95&gt;7,L7,IF(L95&gt;3,L5,L4)))))</f>
        <v>27</v>
      </c>
      <c r="M17" s="285">
        <f>IF(L95&gt;31,M13,IF(L95&gt;23,M11,IF(L95&gt;15,M9,IF(L95&gt;7,M7,IF(L95&gt;3,M5,M4)))))</f>
        <v>0.54700000000000004</v>
      </c>
      <c r="N17" s="286">
        <f>IF(N95&gt;31,N13,IF(N95&gt;23,N11,IF(N95&gt;15,N9,IF(N95&gt;7,N7,N4))))</f>
        <v>37</v>
      </c>
      <c r="O17" s="287">
        <f>IF(N95&gt;31,O13,IF(N95&gt;23,O11,IF(N95&gt;15,O9,IF(N95&gt;7,O7,O4))))</f>
        <v>0.73199999999999998</v>
      </c>
      <c r="P17" s="284">
        <f>IF(P95&gt;31,P13,IF(P95&gt;23,P11,IF(P95&gt;15,P9,IF(P95&gt;7,P7,P4))))</f>
        <v>29</v>
      </c>
      <c r="Q17" s="285">
        <f>IF(P95&gt;31,Q13,IF(P95&gt;23,Q11,IF(P95&gt;15,Q9,IF(P95&gt;7,Q7,Q4))))</f>
        <v>0.58499999999999996</v>
      </c>
      <c r="R17" s="286">
        <f>IF(R95&gt;31,R13,IF(R95&gt;23,R11,IF(R95&gt;15,R9,IF(R95&gt;7,R7,R4))))</f>
        <v>18</v>
      </c>
      <c r="S17" s="287">
        <f>IF(R95&gt;31,S13,IF(R95&gt;23,S11,IF(R95&gt;15,S9,IF(R95&gt;7,S7,S4))))</f>
        <v>0.34699999999999998</v>
      </c>
      <c r="T17" s="284">
        <f>IF(T95&gt;31,T13,IF(T95&gt;23,T11,IF(T95&gt;15,T9,IF(T95&gt;7,T7,T4))))</f>
        <v>25</v>
      </c>
      <c r="U17" s="285">
        <f>IF(T95&gt;31,U13,IF(T95&gt;23,U11,IF(T95&gt;15,U9,IF(T95&gt;7,U7,U4))))</f>
        <v>0.48899999999999999</v>
      </c>
      <c r="V17" s="286">
        <f>IF(V95&gt;31,V13,IF(V95&gt;23,V11,IF(V95&gt;15,V9,IF(V95&gt;7,V7,V4))))</f>
        <v>27</v>
      </c>
      <c r="W17" s="287">
        <f>IF(V95&gt;31,W13,IF(V95&gt;23,W11,IF(V95&gt;15,W9,IF(V95&gt;7,W7,W4))))</f>
        <v>0.55900000000000005</v>
      </c>
      <c r="X17" s="284">
        <f>IF(X95&gt;31,X13,IF(X95&gt;23,X11,IF(X95&gt;15,X9,IF(X95&gt;7,X7,X4))))</f>
        <v>19</v>
      </c>
      <c r="Y17" s="285">
        <f>IF(X95&gt;31,Y13,IF(X95&gt;23,Y11,IF(X95&gt;15,Y9,IF(X95&gt;7,Y7,Y4))))</f>
        <v>0.372</v>
      </c>
      <c r="Z17" s="286">
        <f>IF(Z95&gt;31,Z13,IF(Z95&gt;23,Z11,IF(Z95&gt;15,Z9,IF(Z95&gt;7,Z7,Z4))))</f>
        <v>14</v>
      </c>
      <c r="AA17" s="287">
        <f>IF(Z95&gt;31,AA13,IF(Z95&gt;23,AA11,IF(Z95&gt;15,AA9,IF(Z95&gt;7,AA7,AA4))))</f>
        <v>0.24</v>
      </c>
      <c r="AB17" s="284">
        <f>IF(AB95&gt;31,AB13,IF(AB95&gt;23,AB11,IF(AB95&gt;15,AB9,IF(AB95&gt;7,AB7,AB4))))</f>
        <v>13</v>
      </c>
      <c r="AC17" s="285">
        <f>IF(AB95&gt;31,AC13,IF(AB95&gt;23,AC11,IF(AB95&gt;15,AC9,IF(AB95&gt;7,AC7,AC4))))</f>
        <v>0.21299999999999999</v>
      </c>
      <c r="AD17" s="286">
        <f>IF(AD95&gt;31,AD13,IF(AD95&gt;23,AD11,IF(AD95&gt;15,AD9,IF(AD95&gt;7,AD7,AD4))))</f>
        <v>15</v>
      </c>
      <c r="AE17" s="287">
        <f>IF(AD95&gt;31,AE13,IF(AD95&gt;23,AE11,IF(AD95&gt;15,AE9,IF(AD95&gt;7,AE7,AE4))))</f>
        <v>0.29799999999999999</v>
      </c>
      <c r="AF17" s="284">
        <f>IF(AF95&gt;31,AF13,IF(AF95&gt;23,AF11,IF(AF95&gt;15,AF9,IF(AF95&gt;7,AF7,AF4))))</f>
        <v>16</v>
      </c>
      <c r="AG17" s="285">
        <f>IF(AF95&gt;31,AG13,IF(AF95&gt;23,AG11,IF(AF95&gt;15,AG9,IF(AF95&gt;7,AG7,AG4))))</f>
        <v>0.316</v>
      </c>
      <c r="AH17" s="286">
        <f>IF(AH95&gt;31,AH13,IF(AH95&gt;23,AH11,IF(AH95&gt;15,AH9,IF(AH95&gt;7,AH7,AH4))))</f>
        <v>17</v>
      </c>
      <c r="AI17" s="287">
        <f>IF(AH95&gt;31,AI13,IF(AH95&gt;23,AI11,IF(AH95&gt;15,AI9,IF(AH95&gt;7,AI7,AI4))))</f>
        <v>0.33300000000000002</v>
      </c>
      <c r="AJ17" s="284">
        <f>IF(AJ95&gt;31,AJ13,IF(AJ95&gt;23,AJ11,IF(AJ95&gt;15,AJ9,IF(AJ95&gt;7,AJ7,AJ4))))</f>
        <v>41</v>
      </c>
      <c r="AK17" s="285">
        <f>IF(AJ95&gt;31,AK13,IF(AJ95&gt;23,AK11,IF(AJ95&gt;15,AK9,IF(AJ95&gt;7,AK7,AK4))))</f>
        <v>0.81599999999999995</v>
      </c>
      <c r="AL17" s="286">
        <f>IF(AL95&gt;31,AL13,IF(AL95&gt;23,AL11,IF(AL95&gt;15,AL9,IF(AL95&gt;7,AL7,AL4))))</f>
        <v>14</v>
      </c>
      <c r="AM17" s="287">
        <f>IF(AL95&gt;31,AM13,IF(AL95&gt;23,AM11,IF(AL95&gt;15,AM9,IF(AL95&gt;7,AM7,AM4))))</f>
        <v>0.249</v>
      </c>
      <c r="AN17" s="284">
        <f>IF(AN95&gt;31,AN13,IF(AN95&gt;23,AN11,IF(AN95&gt;15,AN9,IF(AN95&gt;7,AN7,IF(AN95&gt;3,AN5,AN4)))))</f>
        <v>14</v>
      </c>
      <c r="AO17" s="285">
        <f>IF(AN95&gt;31,AO13,IF(AN95&gt;23,AO11,IF(AN95&gt;15,AO9,IF(AN95&gt;7,AO7,IF(AN95&gt;3,AO5,AO4)))))</f>
        <v>0.23899999999999999</v>
      </c>
      <c r="AP17" s="286">
        <f>IF(AP95&gt;31,AP13,IF(AP95&gt;23,AP11,IF(AP95&gt;15,AP9,IF(AP95&gt;7,AP7,AP4))))</f>
        <v>23</v>
      </c>
      <c r="AQ17" s="287">
        <f>IF(AP95&gt;31,AQ13,IF(AP95&gt;23,AQ11,IF(AP95&gt;15,AQ9,IF(AP95&gt;7,AQ7,AQ4))))</f>
        <v>0.47199999999999998</v>
      </c>
      <c r="AR17" s="284">
        <f>IF(AR95&gt;31,AR13,IF(AR95&gt;23,AR11,IF(AR95&gt;15,AR9,IF(AR95&gt;7,AR7,AR4))))</f>
        <v>13</v>
      </c>
      <c r="AS17" s="285">
        <f>IF(AR95&gt;31,AS13,IF(AR95&gt;23,AS11,IF(AR95&gt;15,AS9,IF(AR95&gt;7,AS7,AS4))))</f>
        <v>0.22800000000000001</v>
      </c>
      <c r="AT17" s="286">
        <f>IF(AT95&gt;31,AT13,IF(AT95&gt;23,AT11,IF(AT95&gt;15,AT9,IF(AT95&gt;7,AT7,AT4))))</f>
        <v>12</v>
      </c>
      <c r="AU17" s="287">
        <f>IF(AT95&gt;31,AU13,IF(AT95&gt;23,AU11,IF(AT95&gt;15,AU9,IF(AT95&gt;7,AU7,AU4))))</f>
        <v>0.20399999999999999</v>
      </c>
      <c r="AV17" s="284">
        <f>IF(AV95&gt;31,AV13,IF(AV95&gt;23,AV11,IF(AV95&gt;15,AV9,IF(AV95&gt;7,AV7,AV4))))</f>
        <v>43</v>
      </c>
      <c r="AW17" s="285">
        <f>IF(AV95&gt;31,AW13,IF(AV95&gt;23,AW11,IF(AV95&gt;15,AW9,IF(AV95&gt;7,AW7,AW4))))</f>
        <v>0.874</v>
      </c>
      <c r="AX17" s="286">
        <f>IF(AX95&gt;31,AX13,IF(AX95&gt;23,AX11,IF(AX95&gt;15,AX9,IF(AX95&gt;7,AX7,AX4))))</f>
        <v>15</v>
      </c>
      <c r="AY17" s="287">
        <f>IF(AX95&gt;31,AY13,IF(AX95&gt;23,AY11,IF(AX95&gt;15,AY9,IF(AX95&gt;7,AY7,AY4))))</f>
        <v>0.25</v>
      </c>
      <c r="AZ17" s="284">
        <f>IF(AZ95&gt;31,AZ13,IF(AZ95&gt;23,AZ11,IF(AZ95&gt;15,AZ9,IF(AZ95&gt;7,AZ7,AZ4))))</f>
        <v>17</v>
      </c>
      <c r="BA17" s="285">
        <f>IF(AZ95&gt;31,BA13,IF(AZ95&gt;23,BA11,IF(AZ95&gt;15,BA9,IF(AZ95&gt;7,BA7,BA4))))</f>
        <v>0.32600000000000001</v>
      </c>
      <c r="BB17" s="286">
        <f>IF(BB95&gt;31,BB13,IF(BB95&gt;23,BB11,IF(BB95&gt;15,BB9,IF(BB95&gt;7,BB7,BB4))))</f>
        <v>10</v>
      </c>
      <c r="BC17" s="287">
        <f>IF(BB95&gt;31,BC13,IF(BB95&gt;23,BC11,IF(BB95&gt;15,BC9,IF(BB95&gt;7,BC7,BC4))))</f>
        <v>0.152</v>
      </c>
      <c r="BD17" s="284">
        <f>IF(BD95&gt;31,BD13,IF(BD95&gt;23,BD11,IF(BD95&gt;15,BD9,IF(BD95&gt;7,BD7,BD4))))</f>
        <v>47</v>
      </c>
      <c r="BE17" s="285">
        <f>IF(BD95&gt;31,BE13,IF(BD95&gt;23,BE11,IF(BD95&gt;15,BE9,IF(BD95&gt;7,BE7,BE4))))</f>
        <v>0.95499999999999996</v>
      </c>
      <c r="BF17" s="286">
        <f>IF(BF95&gt;31,BF13,IF(BF95&gt;23,BF11,IF(BF95&gt;15,BF9,IF(BF95&gt;7,BF7,BF4))))</f>
        <v>14</v>
      </c>
      <c r="BG17" s="287">
        <f>IF(BF95&gt;31,BG13,IF(BF95&gt;23,BG11,IF(BF95&gt;15,BG9,IF(BF95&gt;7,BG7,BG4))))</f>
        <v>0.245</v>
      </c>
      <c r="BH17" s="284">
        <f>IF(BH95&gt;31,BH13,IF(BH95&gt;23,BH11,IF(BH95&gt;15,BH9,IF(BH95&gt;7,BH7,BH4))))</f>
        <v>14</v>
      </c>
      <c r="BI17" s="285">
        <f>IF(BH95&gt;31,BI13,IF(BH95&gt;23,BI11,IF(BH95&gt;15,BI9,IF(BH95&gt;7,BI7,BI4))))</f>
        <v>0.24299999999999999</v>
      </c>
      <c r="BJ17" s="286">
        <f>IF(BJ95&gt;31,BJ13,IF(BJ95&gt;23,BJ11,IF(BJ95&gt;15,BJ9,IF(BJ95&gt;7,BJ7,BJ4))))</f>
        <v>17</v>
      </c>
      <c r="BK17" s="287">
        <f>IF(BJ95&gt;31,BK13,IF(BJ95&gt;23,BK11,IF(BJ95&gt;15,BK9,IF(BJ95&gt;7,BK7,BK4))))</f>
        <v>0.33</v>
      </c>
      <c r="BL17" s="284">
        <f>IF(BL95&gt;31,BL13,IF(BL95&gt;23,BL11,IF(BL95&gt;15,BL9,IF(BL95&gt;7,BL7,BL4))))</f>
        <v>27</v>
      </c>
      <c r="BM17" s="285">
        <f>IF(BL95&gt;31,BM13,IF(BL95&gt;23,BM11,IF(BL95&gt;15,BM9,IF(BL95&gt;7,BM7,BM4))))</f>
        <v>0.55000000000000004</v>
      </c>
      <c r="BN17" s="286">
        <f>IF(BN95&gt;31,BN13,IF(BN95&gt;23,BN11,IF(BN95&gt;15,BN9,IF(BN95&gt;7,BN7,BN4))))</f>
        <v>47</v>
      </c>
      <c r="BO17" s="287">
        <f>IF(BN95&gt;31,BO13,IF(BN95&gt;23,BO11,IF(BN95&gt;15,BO9,IF(BN95&gt;7,BO7,BO4))))</f>
        <v>0.93899999999999995</v>
      </c>
      <c r="BP17" s="284">
        <f>IF(BP95&gt;31,BP13,IF(BP95&gt;23,BP11,IF(BP95&gt;15,BP9,IF(BP95&gt;7,BP7,BP4))))</f>
        <v>20</v>
      </c>
      <c r="BQ17" s="285">
        <f>IF(BP95&gt;31,BQ13,IF(BP95&gt;23,BQ11,IF(BP95&gt;15,BQ9,IF(BP95&gt;7,BQ7,BQ4))))</f>
        <v>0.38600000000000001</v>
      </c>
      <c r="BR17" s="286">
        <f>IF(BR95&gt;31,BR13,IF(BR95&gt;23,BR11,IF(BR95&gt;15,BR9,IF(BR95&gt;7,BR7,BR4))))</f>
        <v>15</v>
      </c>
      <c r="BS17" s="287">
        <f>IF(BR95&gt;31,BS13,IF(BR95&gt;23,BS11,IF(BR95&gt;15,BS9,IF(BR95&gt;7,BS7,BS4))))</f>
        <v>0.26</v>
      </c>
      <c r="BT17" s="284">
        <f>IF(BT95&gt;31,BT13,IF(BT95&gt;23,BT11,IF(BT95&gt;15,BT9,IF(BT95&gt;7,BT7,BT4))))</f>
        <v>10</v>
      </c>
      <c r="BU17" s="285">
        <f>IF(BT95&gt;31,BU13,IF(BT95&gt;23,BU11,IF(BT95&gt;15,BU9,IF(BT95&gt;7,BU7,BU4))))</f>
        <v>0.19600000000000001</v>
      </c>
      <c r="BV17" s="286">
        <f>IF(BV95&gt;31,BV13,IF(BV95&gt;23,BV11,IF(BV95&gt;15,BV9,IF(BV95&gt;7,BV7,IF(BV95&gt;3,BV5,BV4)))))</f>
        <v>10</v>
      </c>
      <c r="BW17" s="287">
        <f>IF(BV95&gt;31,BW13,IF(BV95&gt;23,BW11,IF(BV95&gt;15,BW9,IF(BV95&gt;7,BW7,IF(BV95&gt;3,BW5,BW4)))))</f>
        <v>0.16300000000000001</v>
      </c>
      <c r="BX17" s="284">
        <f>IF(BX95&gt;31,BX13,IF(BX95&gt;23,BX11,IF(BX95&gt;15,BX9,IF(BX95&gt;7,BX7,BX4))))</f>
        <v>15</v>
      </c>
      <c r="BY17" s="285">
        <f>IF(BX95&gt;31,BY13,IF(BX95&gt;23,BY11,IF(BX95&gt;15,BY9,IF(BX95&gt;7,BY7,BY4))))</f>
        <v>0.26900000000000002</v>
      </c>
      <c r="BZ17" s="286">
        <f>IF(BZ95&gt;31,BZ13,IF(BZ95&gt;23,BZ11,IF(BZ95&gt;15,BZ9,IF(BZ95&gt;7,BZ7,BZ4))))</f>
        <v>21</v>
      </c>
      <c r="CA17" s="287">
        <f>IF(BZ95&gt;31,CA13,IF(BZ95&gt;23,CA11,IF(BZ95&gt;15,CA9,IF(BZ95&gt;7,CA7,CA4))))</f>
        <v>0.41699999999999998</v>
      </c>
      <c r="CC17" s="194"/>
      <c r="CD17" s="194"/>
      <c r="CE17" s="194" t="s">
        <v>9</v>
      </c>
      <c r="CF17" s="194" t="s">
        <v>10</v>
      </c>
      <c r="CG17" s="194"/>
      <c r="CH17" s="194"/>
      <c r="CI17" s="194"/>
      <c r="CJ17" s="194"/>
    </row>
    <row r="18" spans="1:88" ht="15" customHeight="1">
      <c r="A18" s="129">
        <v>1</v>
      </c>
      <c r="B18" s="210" t="str">
        <f>D16</f>
        <v>Alex Rust</v>
      </c>
      <c r="C18" s="210"/>
      <c r="D18" s="271"/>
      <c r="E18" s="271"/>
      <c r="F18" s="31">
        <v>10</v>
      </c>
      <c r="G18" s="31">
        <v>33</v>
      </c>
      <c r="H18" s="30">
        <v>11</v>
      </c>
      <c r="I18" s="30">
        <v>35</v>
      </c>
      <c r="J18" s="31">
        <v>28</v>
      </c>
      <c r="K18" s="31">
        <v>60</v>
      </c>
      <c r="L18" s="30">
        <v>27</v>
      </c>
      <c r="M18" s="30">
        <v>39</v>
      </c>
      <c r="N18" s="31">
        <v>33</v>
      </c>
      <c r="O18" s="31">
        <v>46</v>
      </c>
      <c r="P18" s="30">
        <v>28</v>
      </c>
      <c r="Q18" s="30">
        <v>53</v>
      </c>
      <c r="R18" s="31">
        <v>16</v>
      </c>
      <c r="S18" s="31">
        <v>60</v>
      </c>
      <c r="T18" s="30">
        <v>18</v>
      </c>
      <c r="U18" s="30">
        <v>37</v>
      </c>
      <c r="V18" s="31">
        <v>27</v>
      </c>
      <c r="W18" s="31">
        <v>44</v>
      </c>
      <c r="X18" s="30">
        <v>8</v>
      </c>
      <c r="Y18" s="30">
        <v>27</v>
      </c>
      <c r="Z18" s="31">
        <v>9</v>
      </c>
      <c r="AA18" s="31">
        <v>44</v>
      </c>
      <c r="AB18" s="30">
        <v>13</v>
      </c>
      <c r="AC18" s="30">
        <v>35</v>
      </c>
      <c r="AD18" s="31">
        <v>15</v>
      </c>
      <c r="AE18" s="31">
        <v>32</v>
      </c>
      <c r="AF18" s="30">
        <v>13</v>
      </c>
      <c r="AG18" s="30">
        <v>60</v>
      </c>
      <c r="AH18" s="31">
        <v>17</v>
      </c>
      <c r="AI18" s="31">
        <v>34</v>
      </c>
      <c r="AJ18" s="30">
        <v>41</v>
      </c>
      <c r="AK18" s="30">
        <v>41</v>
      </c>
      <c r="AL18" s="31">
        <v>9</v>
      </c>
      <c r="AM18" s="31">
        <v>29</v>
      </c>
      <c r="AN18" s="30">
        <v>13</v>
      </c>
      <c r="AO18" s="30">
        <v>46</v>
      </c>
      <c r="AP18" s="31">
        <v>23</v>
      </c>
      <c r="AQ18" s="31">
        <v>31</v>
      </c>
      <c r="AR18" s="30">
        <v>8</v>
      </c>
      <c r="AS18" s="30">
        <v>52</v>
      </c>
      <c r="AT18" s="31">
        <v>9</v>
      </c>
      <c r="AU18" s="31">
        <v>51</v>
      </c>
      <c r="AV18" s="30">
        <v>35</v>
      </c>
      <c r="AW18" s="30">
        <v>36</v>
      </c>
      <c r="AX18" s="31">
        <v>10</v>
      </c>
      <c r="AY18" s="31">
        <v>51</v>
      </c>
      <c r="AZ18" s="30">
        <v>13</v>
      </c>
      <c r="BA18" s="30">
        <v>33</v>
      </c>
      <c r="BB18" s="31">
        <v>4</v>
      </c>
      <c r="BC18" s="31">
        <v>51</v>
      </c>
      <c r="BD18" s="30">
        <v>47</v>
      </c>
      <c r="BE18" s="30">
        <v>36</v>
      </c>
      <c r="BF18" s="31"/>
      <c r="BG18" s="31"/>
      <c r="BH18" s="30">
        <v>14</v>
      </c>
      <c r="BI18" s="30">
        <v>33</v>
      </c>
      <c r="BJ18" s="31">
        <v>9</v>
      </c>
      <c r="BK18" s="31">
        <v>60</v>
      </c>
      <c r="BL18" s="30">
        <v>27</v>
      </c>
      <c r="BM18" s="30">
        <v>53</v>
      </c>
      <c r="BN18" s="31">
        <v>32</v>
      </c>
      <c r="BO18" s="31">
        <v>29</v>
      </c>
      <c r="BP18" s="30">
        <v>20</v>
      </c>
      <c r="BQ18" s="30">
        <v>58</v>
      </c>
      <c r="BR18" s="31">
        <v>7</v>
      </c>
      <c r="BS18" s="31">
        <v>58</v>
      </c>
      <c r="BT18" s="30">
        <v>10</v>
      </c>
      <c r="BU18" s="30">
        <v>24</v>
      </c>
      <c r="BV18" s="31">
        <v>5</v>
      </c>
      <c r="BW18" s="31">
        <v>43</v>
      </c>
      <c r="BX18" s="30">
        <v>15</v>
      </c>
      <c r="BY18" s="30">
        <v>59</v>
      </c>
      <c r="BZ18" s="31">
        <v>13</v>
      </c>
      <c r="CA18" s="31">
        <v>31</v>
      </c>
      <c r="CB18" s="210" t="str">
        <f t="shared" ref="CB18:CB49" si="109">B18</f>
        <v>Alex Rust</v>
      </c>
      <c r="CC18" s="210"/>
      <c r="CD18" s="194"/>
      <c r="CE18" s="246" t="s">
        <v>12</v>
      </c>
      <c r="CF18" s="246">
        <v>10</v>
      </c>
      <c r="CG18" s="194"/>
      <c r="CH18" s="194"/>
      <c r="CI18" s="194"/>
      <c r="CJ18" s="194"/>
    </row>
    <row r="19" spans="1:88" ht="15" customHeight="1">
      <c r="B19" s="257">
        <f>D17</f>
        <v>18</v>
      </c>
      <c r="C19" s="258">
        <f>E17</f>
        <v>0.35499999999999998</v>
      </c>
      <c r="D19" s="291"/>
      <c r="E19" s="271"/>
      <c r="F19" s="290">
        <f>IF(G18=0,"",F18/G18)</f>
        <v>0.30303030303030304</v>
      </c>
      <c r="G19" s="31">
        <v>0</v>
      </c>
      <c r="H19" s="289">
        <f t="shared" ref="H19" si="110">IF(I18=0,"",H18/I18)</f>
        <v>0.31428571428571428</v>
      </c>
      <c r="I19" s="30">
        <v>0</v>
      </c>
      <c r="J19" s="290">
        <f t="shared" ref="J19" si="111">IF(K18=0,"",J18/K18)</f>
        <v>0.46666666666666667</v>
      </c>
      <c r="K19" s="31">
        <v>1</v>
      </c>
      <c r="L19" s="289">
        <f t="shared" ref="L19" si="112">IF(M18=0,"",L18/M18)</f>
        <v>0.69230769230769229</v>
      </c>
      <c r="M19" s="30">
        <v>3</v>
      </c>
      <c r="N19" s="290">
        <f t="shared" ref="N19" si="113">IF(O18=0,"",N18/O18)</f>
        <v>0.71739130434782605</v>
      </c>
      <c r="O19" s="31">
        <v>1</v>
      </c>
      <c r="P19" s="289">
        <f t="shared" ref="P19" si="114">IF(Q18=0,"",P18/Q18)</f>
        <v>0.52830188679245282</v>
      </c>
      <c r="Q19" s="30">
        <v>0</v>
      </c>
      <c r="R19" s="290">
        <f t="shared" ref="R19" si="115">IF(S18=0,"",R18/S18)</f>
        <v>0.26666666666666666</v>
      </c>
      <c r="S19" s="31">
        <v>1</v>
      </c>
      <c r="T19" s="289">
        <f t="shared" ref="T19" si="116">IF(U18=0,"",T18/U18)</f>
        <v>0.48648648648648651</v>
      </c>
      <c r="U19" s="30">
        <v>0</v>
      </c>
      <c r="V19" s="290">
        <f t="shared" ref="V19" si="117">IF(W18=0,"",V18/W18)</f>
        <v>0.61363636363636365</v>
      </c>
      <c r="W19" s="31">
        <v>3</v>
      </c>
      <c r="X19" s="289">
        <f t="shared" ref="X19" si="118">IF(Y18=0,"",X18/Y18)</f>
        <v>0.29629629629629628</v>
      </c>
      <c r="Y19" s="30">
        <v>0</v>
      </c>
      <c r="Z19" s="290">
        <f t="shared" ref="Z19" si="119">IF(AA18=0,"",Z18/AA18)</f>
        <v>0.20454545454545456</v>
      </c>
      <c r="AA19" s="31">
        <v>0</v>
      </c>
      <c r="AB19" s="289">
        <f t="shared" ref="AB19" si="120">IF(AC18=0,"",AB18/AC18)</f>
        <v>0.37142857142857144</v>
      </c>
      <c r="AC19" s="30">
        <v>3</v>
      </c>
      <c r="AD19" s="290">
        <f t="shared" ref="AD19" si="121">IF(AE18=0,"",AD18/AE18)</f>
        <v>0.46875</v>
      </c>
      <c r="AE19" s="31">
        <v>2</v>
      </c>
      <c r="AF19" s="289">
        <f t="shared" ref="AF19" si="122">IF(AG18=0,"",AF18/AG18)</f>
        <v>0.21666666666666667</v>
      </c>
      <c r="AG19" s="30">
        <v>1</v>
      </c>
      <c r="AH19" s="290">
        <f t="shared" ref="AH19" si="123">IF(AI18=0,"",AH18/AI18)</f>
        <v>0.5</v>
      </c>
      <c r="AI19" s="31">
        <v>3</v>
      </c>
      <c r="AJ19" s="289">
        <f t="shared" ref="AJ19" si="124">IF(AK18=0,"",AJ18/AK18)</f>
        <v>1</v>
      </c>
      <c r="AK19" s="30">
        <v>3</v>
      </c>
      <c r="AL19" s="290">
        <f t="shared" ref="AL19" si="125">IF(AM18=0,"",AL18/AM18)</f>
        <v>0.31034482758620691</v>
      </c>
      <c r="AM19" s="31">
        <v>1</v>
      </c>
      <c r="AN19" s="289">
        <f t="shared" ref="AN19" si="126">IF(AO18=0,"",AN18/AO18)</f>
        <v>0.28260869565217389</v>
      </c>
      <c r="AO19" s="30">
        <v>1</v>
      </c>
      <c r="AP19" s="290">
        <f t="shared" ref="AP19" si="127">IF(AQ18=0,"",AP18/AQ18)</f>
        <v>0.74193548387096775</v>
      </c>
      <c r="AQ19" s="31">
        <v>3</v>
      </c>
      <c r="AR19" s="289">
        <f t="shared" ref="AR19" si="128">IF(AS18=0,"",AR18/AS18)</f>
        <v>0.15384615384615385</v>
      </c>
      <c r="AS19" s="30">
        <v>0</v>
      </c>
      <c r="AT19" s="290">
        <f t="shared" ref="AT19" si="129">IF(AU18=0,"",AT18/AU18)</f>
        <v>0.17647058823529413</v>
      </c>
      <c r="AU19" s="31">
        <v>0</v>
      </c>
      <c r="AV19" s="289">
        <f t="shared" ref="AV19" si="130">IF(AW18=0,"",AV18/AW18)</f>
        <v>0.97222222222222221</v>
      </c>
      <c r="AW19" s="30">
        <v>1</v>
      </c>
      <c r="AX19" s="290">
        <f t="shared" ref="AX19" si="131">IF(AY18=0,"",AX18/AY18)</f>
        <v>0.19607843137254902</v>
      </c>
      <c r="AY19" s="31">
        <v>0</v>
      </c>
      <c r="AZ19" s="289">
        <f t="shared" ref="AZ19" si="132">IF(BA18=0,"",AZ18/BA18)</f>
        <v>0.39393939393939392</v>
      </c>
      <c r="BA19" s="30">
        <v>1</v>
      </c>
      <c r="BB19" s="290">
        <f t="shared" ref="BB19" si="133">IF(BC18=0,"",BB18/BC18)</f>
        <v>7.8431372549019607E-2</v>
      </c>
      <c r="BC19" s="31">
        <v>0</v>
      </c>
      <c r="BD19" s="289">
        <f t="shared" ref="BD19" si="134">IF(BE18=0,"",BD18/BE18)</f>
        <v>1.3055555555555556</v>
      </c>
      <c r="BE19" s="30">
        <v>3</v>
      </c>
      <c r="BF19" s="290" t="str">
        <f t="shared" ref="BF19" si="135">IF(BG18=0,"",BF18/BG18)</f>
        <v/>
      </c>
      <c r="BG19" s="31"/>
      <c r="BH19" s="289">
        <f t="shared" ref="BH19" si="136">IF(BI18=0,"",BH18/BI18)</f>
        <v>0.42424242424242425</v>
      </c>
      <c r="BI19" s="30">
        <v>3</v>
      </c>
      <c r="BJ19" s="290">
        <f t="shared" ref="BJ19" si="137">IF(BK18=0,"",BJ18/BK18)</f>
        <v>0.15</v>
      </c>
      <c r="BK19" s="31">
        <v>0</v>
      </c>
      <c r="BL19" s="289">
        <f t="shared" ref="BL19" si="138">IF(BM18=0,"",BL18/BM18)</f>
        <v>0.50943396226415094</v>
      </c>
      <c r="BM19" s="30">
        <v>2</v>
      </c>
      <c r="BN19" s="290">
        <f t="shared" ref="BN19" si="139">IF(BO18=0,"",BN18/BO18)</f>
        <v>1.103448275862069</v>
      </c>
      <c r="BO19" s="31">
        <v>1</v>
      </c>
      <c r="BP19" s="289">
        <f t="shared" ref="BP19" si="140">IF(BQ18=0,"",BP18/BQ18)</f>
        <v>0.34482758620689657</v>
      </c>
      <c r="BQ19" s="30">
        <v>2</v>
      </c>
      <c r="BR19" s="290">
        <f t="shared" ref="BR19" si="141">IF(BS18=0,"",BR18/BS18)</f>
        <v>0.1206896551724138</v>
      </c>
      <c r="BS19" s="31">
        <v>0</v>
      </c>
      <c r="BT19" s="289">
        <f t="shared" ref="BT19" si="142">IF(BU18=0,"",BT18/BU18)</f>
        <v>0.41666666666666669</v>
      </c>
      <c r="BU19" s="30">
        <v>3</v>
      </c>
      <c r="BV19" s="290">
        <f t="shared" ref="BV19" si="143">IF(BW18=0,"",BV18/BW18)</f>
        <v>0.11627906976744186</v>
      </c>
      <c r="BW19" s="31">
        <v>0</v>
      </c>
      <c r="BX19" s="289">
        <f t="shared" ref="BX19" si="144">IF(BY18=0,"",BX18/BY18)</f>
        <v>0.25423728813559321</v>
      </c>
      <c r="BY19" s="30">
        <v>3</v>
      </c>
      <c r="BZ19" s="290">
        <f t="shared" ref="BZ19" si="145">IF(CA18=0,"",BZ18/CA18)</f>
        <v>0.41935483870967744</v>
      </c>
      <c r="CA19" s="31">
        <v>1</v>
      </c>
      <c r="CB19" s="257">
        <f t="shared" si="109"/>
        <v>18</v>
      </c>
      <c r="CC19" s="258">
        <f>C19</f>
        <v>0.35499999999999998</v>
      </c>
      <c r="CD19" s="194"/>
      <c r="CE19" s="246">
        <v>0.2</v>
      </c>
      <c r="CF19" s="246">
        <v>12</v>
      </c>
      <c r="CG19" s="194"/>
      <c r="CH19" s="194"/>
      <c r="CI19" s="200"/>
      <c r="CJ19" s="194"/>
    </row>
    <row r="20" spans="1:88" ht="15" customHeight="1">
      <c r="A20" s="206">
        <f>A18+1</f>
        <v>2</v>
      </c>
      <c r="B20" s="259" t="str">
        <f>F16</f>
        <v>Alex Stolk</v>
      </c>
      <c r="C20" s="259"/>
      <c r="D20" s="52">
        <v>18</v>
      </c>
      <c r="E20" s="52">
        <v>33</v>
      </c>
      <c r="F20" s="271"/>
      <c r="G20" s="271"/>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c r="BG20" s="30"/>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59" t="str">
        <f t="shared" si="109"/>
        <v>Alex Stolk</v>
      </c>
      <c r="CC20" s="259"/>
      <c r="CD20" s="194"/>
      <c r="CE20" s="260">
        <v>0.21</v>
      </c>
      <c r="CF20" s="260">
        <v>13</v>
      </c>
      <c r="CG20" s="194"/>
      <c r="CH20" s="194"/>
      <c r="CI20" s="194"/>
      <c r="CJ20" s="194"/>
    </row>
    <row r="21" spans="1:88" ht="15" customHeight="1">
      <c r="B21" s="261">
        <f>F17</f>
        <v>23</v>
      </c>
      <c r="C21" s="262">
        <f>G17</f>
        <v>0.44400000000000001</v>
      </c>
      <c r="D21" s="288">
        <f>IF(E20=0,"",D20/E20)</f>
        <v>0.54545454545454541</v>
      </c>
      <c r="E21" s="52">
        <v>3</v>
      </c>
      <c r="F21" s="291"/>
      <c r="G21" s="271"/>
      <c r="H21" s="288">
        <f t="shared" ref="H21" si="146">IF(I20=0,"",H20/I20)</f>
        <v>0.33333333333333331</v>
      </c>
      <c r="I21" s="52">
        <v>1</v>
      </c>
      <c r="J21" s="289">
        <f t="shared" ref="J21" si="147">IF(K20=0,"",J20/K20)</f>
        <v>0.50877192982456143</v>
      </c>
      <c r="K21" s="30">
        <v>2</v>
      </c>
      <c r="L21" s="288">
        <f t="shared" ref="L21" si="148">IF(M20=0,"",L20/M20)</f>
        <v>0.76666666666666672</v>
      </c>
      <c r="M21" s="52">
        <v>3</v>
      </c>
      <c r="N21" s="289">
        <f t="shared" ref="N21" si="149">IF(O20=0,"",N20/O20)</f>
        <v>0.51666666666666672</v>
      </c>
      <c r="O21" s="30">
        <v>0</v>
      </c>
      <c r="P21" s="288">
        <f t="shared" ref="P21" si="150">IF(Q20=0,"",P20/Q20)</f>
        <v>0.81578947368421051</v>
      </c>
      <c r="Q21" s="52">
        <v>3</v>
      </c>
      <c r="R21" s="289">
        <f t="shared" ref="R21" si="151">IF(S20=0,"",R20/S20)</f>
        <v>0.31578947368421051</v>
      </c>
      <c r="S21" s="30">
        <v>0</v>
      </c>
      <c r="T21" s="288">
        <f t="shared" ref="T21" si="152">IF(U20=0,"",T20/U20)</f>
        <v>0.76666666666666672</v>
      </c>
      <c r="U21" s="52">
        <v>3</v>
      </c>
      <c r="V21" s="289">
        <f t="shared" ref="V21" si="153">IF(W20=0,"",V20/W20)</f>
        <v>0.40625</v>
      </c>
      <c r="W21" s="30">
        <v>0</v>
      </c>
      <c r="X21" s="288">
        <f t="shared" ref="X21" si="154">IF(Y20=0,"",X20/Y20)</f>
        <v>0.5</v>
      </c>
      <c r="Y21" s="52">
        <v>1</v>
      </c>
      <c r="Z21" s="289">
        <f t="shared" ref="Z21" si="155">IF(AA20=0,"",Z20/AA20)</f>
        <v>0.16949152542372881</v>
      </c>
      <c r="AA21" s="30">
        <v>0</v>
      </c>
      <c r="AB21" s="288">
        <f t="shared" ref="AB21" si="156">IF(AC20=0,"",AB20/AC20)</f>
        <v>0.18181818181818182</v>
      </c>
      <c r="AC21" s="52">
        <v>0</v>
      </c>
      <c r="AD21" s="289">
        <f t="shared" ref="AD21" si="157">IF(AE20=0,"",AD20/AE20)</f>
        <v>0.23728813559322035</v>
      </c>
      <c r="AE21" s="30">
        <v>0</v>
      </c>
      <c r="AF21" s="288">
        <f t="shared" ref="AF21" si="158">IF(AG20=0,"",AF20/AG20)</f>
        <v>0.30909090909090908</v>
      </c>
      <c r="AG21" s="52">
        <v>1</v>
      </c>
      <c r="AH21" s="289">
        <f t="shared" ref="AH21" si="159">IF(AI20=0,"",AH20/AI20)</f>
        <v>0.26</v>
      </c>
      <c r="AI21" s="30">
        <v>0</v>
      </c>
      <c r="AJ21" s="288">
        <f t="shared" ref="AJ21" si="160">IF(AK20=0,"",AJ20/AK20)</f>
        <v>0.86046511627906974</v>
      </c>
      <c r="AK21" s="52">
        <v>1</v>
      </c>
      <c r="AL21" s="289">
        <f t="shared" ref="AL21" si="161">IF(AM20=0,"",AL20/AM20)</f>
        <v>0.4375</v>
      </c>
      <c r="AM21" s="30">
        <v>3</v>
      </c>
      <c r="AN21" s="288">
        <f t="shared" ref="AN21" si="162">IF(AO20=0,"",AN20/AO20)</f>
        <v>0.15</v>
      </c>
      <c r="AO21" s="52">
        <v>0</v>
      </c>
      <c r="AP21" s="289">
        <f t="shared" ref="AP21" si="163">IF(AQ20=0,"",AP20/AQ20)</f>
        <v>0.46511627906976744</v>
      </c>
      <c r="AQ21" s="30">
        <v>1</v>
      </c>
      <c r="AR21" s="288">
        <f t="shared" ref="AR21" si="164">IF(AS20=0,"",AR20/AS20)</f>
        <v>0.24489795918367346</v>
      </c>
      <c r="AS21" s="52">
        <v>1</v>
      </c>
      <c r="AT21" s="289">
        <f t="shared" ref="AT21" si="165">IF(AU20=0,"",AT20/AU20)</f>
        <v>9.3023255813953487E-2</v>
      </c>
      <c r="AU21" s="30">
        <v>0</v>
      </c>
      <c r="AV21" s="288">
        <f t="shared" ref="AV21" si="166">IF(AW20=0,"",AV20/AW20)</f>
        <v>1.0249999999999999</v>
      </c>
      <c r="AW21" s="52">
        <v>3</v>
      </c>
      <c r="AX21" s="289">
        <f t="shared" ref="AX21" si="167">IF(AY20=0,"",AX20/AY20)</f>
        <v>0.22448979591836735</v>
      </c>
      <c r="AY21" s="30">
        <v>0</v>
      </c>
      <c r="AZ21" s="288">
        <f t="shared" ref="AZ21" si="168">IF(BA20=0,"",AZ20/BA20)</f>
        <v>0.34090909090909088</v>
      </c>
      <c r="BA21" s="52">
        <v>3</v>
      </c>
      <c r="BB21" s="289">
        <f t="shared" ref="BB21" si="169">IF(BC20=0,"",BB20/BC20)</f>
        <v>0.15</v>
      </c>
      <c r="BC21" s="30">
        <v>1</v>
      </c>
      <c r="BD21" s="288">
        <f t="shared" ref="BD21" si="170">IF(BE20=0,"",BD20/BE20)</f>
        <v>0.78333333333333333</v>
      </c>
      <c r="BE21" s="52">
        <v>2</v>
      </c>
      <c r="BF21" s="289" t="str">
        <f t="shared" ref="BF21" si="171">IF(BG20=0,"",BF20/BG20)</f>
        <v/>
      </c>
      <c r="BG21" s="30"/>
      <c r="BH21" s="288">
        <f t="shared" ref="BH21" si="172">IF(BI20=0,"",BH20/BI20)</f>
        <v>0.4</v>
      </c>
      <c r="BI21" s="52">
        <v>3</v>
      </c>
      <c r="BJ21" s="289">
        <f t="shared" ref="BJ21" si="173">IF(BK20=0,"",BJ20/BK20)</f>
        <v>0.18333333333333332</v>
      </c>
      <c r="BK21" s="30">
        <v>0</v>
      </c>
      <c r="BL21" s="288">
        <f t="shared" ref="BL21" si="174">IF(BM20=0,"",BL20/BM20)</f>
        <v>0.53191489361702127</v>
      </c>
      <c r="BM21" s="52">
        <v>3</v>
      </c>
      <c r="BN21" s="289">
        <f t="shared" ref="BN21" si="175">IF(BO20=0,"",BN20/BO20)</f>
        <v>0.9</v>
      </c>
      <c r="BO21" s="30">
        <v>0</v>
      </c>
      <c r="BP21" s="288">
        <f t="shared" ref="BP21" si="176">IF(BQ20=0,"",BP20/BQ20)</f>
        <v>0.46875</v>
      </c>
      <c r="BQ21" s="52">
        <v>3</v>
      </c>
      <c r="BR21" s="289">
        <f t="shared" ref="BR21" si="177">IF(BS20=0,"",BR20/BS20)</f>
        <v>0.33333333333333331</v>
      </c>
      <c r="BS21" s="30">
        <v>3</v>
      </c>
      <c r="BT21" s="288">
        <f t="shared" ref="BT21" si="178">IF(BU20=0,"",BT20/BU20)</f>
        <v>0.1</v>
      </c>
      <c r="BU21" s="52">
        <v>0</v>
      </c>
      <c r="BV21" s="289">
        <f t="shared" ref="BV21" si="179">IF(BW20=0,"",BV20/BW20)</f>
        <v>0.13513513513513514</v>
      </c>
      <c r="BW21" s="30">
        <v>0</v>
      </c>
      <c r="BX21" s="288">
        <f t="shared" ref="BX21" si="180">IF(BY20=0,"",BX20/BY20)</f>
        <v>0.34883720930232559</v>
      </c>
      <c r="BY21" s="52">
        <v>3</v>
      </c>
      <c r="BZ21" s="289">
        <f t="shared" ref="BZ21" si="181">IF(CA20=0,"",BZ20/CA20)</f>
        <v>0.70370370370370372</v>
      </c>
      <c r="CA21" s="30">
        <v>3</v>
      </c>
      <c r="CB21" s="261">
        <f t="shared" si="109"/>
        <v>23</v>
      </c>
      <c r="CC21" s="262">
        <f>C21</f>
        <v>0.44400000000000001</v>
      </c>
      <c r="CD21" s="200"/>
      <c r="CE21" s="260">
        <v>0.23</v>
      </c>
      <c r="CF21" s="260">
        <v>14</v>
      </c>
      <c r="CG21" s="194"/>
      <c r="CH21" s="194"/>
      <c r="CI21" s="200"/>
      <c r="CJ21" s="194"/>
    </row>
    <row r="22" spans="1:88" ht="15" customHeight="1">
      <c r="A22" s="129">
        <f t="shared" ref="A22" si="182">A20+1</f>
        <v>3</v>
      </c>
      <c r="B22" s="210" t="str">
        <f>H16</f>
        <v>Appie Smink</v>
      </c>
      <c r="C22" s="210"/>
      <c r="D22" s="30">
        <v>16</v>
      </c>
      <c r="E22" s="30">
        <v>35</v>
      </c>
      <c r="F22" s="31">
        <v>22</v>
      </c>
      <c r="G22" s="31">
        <v>36</v>
      </c>
      <c r="H22" s="271"/>
      <c r="I22" s="271"/>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c r="BG22" s="31"/>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0" t="str">
        <f t="shared" si="109"/>
        <v>Appie Smink</v>
      </c>
      <c r="CC22" s="210"/>
      <c r="CD22" s="200"/>
      <c r="CE22" s="260">
        <v>0.25</v>
      </c>
      <c r="CF22" s="246">
        <v>15</v>
      </c>
      <c r="CG22" s="194"/>
      <c r="CH22" s="194"/>
      <c r="CI22" s="200"/>
      <c r="CJ22" s="194"/>
    </row>
    <row r="23" spans="1:88" ht="15" customHeight="1">
      <c r="B23" s="257">
        <f>H17</f>
        <v>19</v>
      </c>
      <c r="C23" s="258">
        <f>I17</f>
        <v>0.36499999999999999</v>
      </c>
      <c r="D23" s="289">
        <f>IF(E22=0,"",D22/E22)</f>
        <v>0.45714285714285713</v>
      </c>
      <c r="E23" s="30">
        <v>3</v>
      </c>
      <c r="F23" s="290">
        <f>IF(G22=0,"",F22/G22)</f>
        <v>0.61111111111111116</v>
      </c>
      <c r="G23" s="31">
        <v>3</v>
      </c>
      <c r="H23" s="291"/>
      <c r="I23" s="271"/>
      <c r="J23" s="290">
        <f t="shared" ref="J23" si="183">IF(K22=0,"",J22/K22)</f>
        <v>0.86111111111111116</v>
      </c>
      <c r="K23" s="31">
        <v>3</v>
      </c>
      <c r="L23" s="289">
        <f t="shared" ref="L23" si="184">IF(M22=0,"",L22/M22)</f>
        <v>0.23255813953488372</v>
      </c>
      <c r="M23" s="30">
        <v>0</v>
      </c>
      <c r="N23" s="290">
        <f t="shared" ref="N23" si="185">IF(O22=0,"",N22/O22)</f>
        <v>0.83783783783783783</v>
      </c>
      <c r="O23" s="31">
        <v>1</v>
      </c>
      <c r="P23" s="289">
        <f t="shared" ref="P23" si="186">IF(Q22=0,"",P22/Q22)</f>
        <v>0.73809523809523814</v>
      </c>
      <c r="Q23" s="30">
        <v>3</v>
      </c>
      <c r="R23" s="290">
        <f t="shared" ref="R23" si="187">IF(S22=0,"",R22/S22)</f>
        <v>0.33333333333333331</v>
      </c>
      <c r="S23" s="31">
        <v>0</v>
      </c>
      <c r="T23" s="289">
        <f t="shared" ref="T23" si="188">IF(U22=0,"",T22/U22)</f>
        <v>0.44736842105263158</v>
      </c>
      <c r="U23" s="30">
        <v>0</v>
      </c>
      <c r="V23" s="290">
        <f t="shared" ref="V23" si="189">IF(W22=0,"",V22/W22)</f>
        <v>0.8529411764705882</v>
      </c>
      <c r="W23" s="31">
        <v>3</v>
      </c>
      <c r="X23" s="289">
        <f t="shared" ref="X23" si="190">IF(Y22=0,"",X22/Y22)</f>
        <v>0.3783783783783784</v>
      </c>
      <c r="Y23" s="30">
        <v>1</v>
      </c>
      <c r="Z23" s="290">
        <f t="shared" ref="Z23" si="191">IF(AA22=0,"",Z22/AA22)</f>
        <v>0.11428571428571428</v>
      </c>
      <c r="AA23" s="31">
        <v>0</v>
      </c>
      <c r="AB23" s="289">
        <f t="shared" ref="AB23" si="192">IF(AC22=0,"",AB22/AC22)</f>
        <v>0.31428571428571428</v>
      </c>
      <c r="AC23" s="30">
        <v>1</v>
      </c>
      <c r="AD23" s="290">
        <f t="shared" ref="AD23" si="193">IF(AE22=0,"",AD22/AE22)</f>
        <v>0.34883720930232559</v>
      </c>
      <c r="AE23" s="31">
        <v>3</v>
      </c>
      <c r="AF23" s="289">
        <f t="shared" ref="AF23" si="194">IF(AG22=0,"",AF22/AG22)</f>
        <v>0.40540540540540543</v>
      </c>
      <c r="AG23" s="30">
        <v>3</v>
      </c>
      <c r="AH23" s="290">
        <f t="shared" ref="AH23" si="195">IF(AI22=0,"",AH22/AI22)</f>
        <v>0.21568627450980393</v>
      </c>
      <c r="AI23" s="31">
        <v>0</v>
      </c>
      <c r="AJ23" s="289">
        <f t="shared" ref="AJ23" si="196">IF(AK22=0,"",AJ22/AK22)</f>
        <v>0.97368421052631582</v>
      </c>
      <c r="AK23" s="30">
        <v>3</v>
      </c>
      <c r="AL23" s="290">
        <f t="shared" ref="AL23" si="197">IF(AM22=0,"",AL22/AM22)</f>
        <v>0.21052631578947367</v>
      </c>
      <c r="AM23" s="31">
        <v>0</v>
      </c>
      <c r="AN23" s="289">
        <f t="shared" ref="AN23" si="198">IF(AO22=0,"",AN22/AO22)</f>
        <v>0.16666666666666666</v>
      </c>
      <c r="AO23" s="30">
        <v>0</v>
      </c>
      <c r="AP23" s="290">
        <f t="shared" ref="AP23" si="199">IF(AQ22=0,"",AP22/AQ22)</f>
        <v>0.48888888888888887</v>
      </c>
      <c r="AQ23" s="31">
        <v>3</v>
      </c>
      <c r="AR23" s="289">
        <f t="shared" ref="AR23" si="200">IF(AS22=0,"",AR22/AS22)</f>
        <v>0.31707317073170732</v>
      </c>
      <c r="AS23" s="30">
        <v>3</v>
      </c>
      <c r="AT23" s="290">
        <f t="shared" ref="AT23" si="201">IF(AU22=0,"",AT22/AU22)</f>
        <v>0.1111111111111111</v>
      </c>
      <c r="AU23" s="31">
        <v>0</v>
      </c>
      <c r="AV23" s="289">
        <f t="shared" ref="AV23" si="202">IF(AW22=0,"",AV22/AW22)</f>
        <v>0.85416666666666663</v>
      </c>
      <c r="AW23" s="30">
        <v>3</v>
      </c>
      <c r="AX23" s="290">
        <f t="shared" ref="AX23" si="203">IF(AY22=0,"",AX22/AY22)</f>
        <v>0.375</v>
      </c>
      <c r="AY23" s="31">
        <v>3</v>
      </c>
      <c r="AZ23" s="289">
        <f t="shared" ref="AZ23" si="204">IF(BA22=0,"",AZ22/BA22)</f>
        <v>0.25</v>
      </c>
      <c r="BA23" s="30">
        <v>0</v>
      </c>
      <c r="BB23" s="290">
        <f t="shared" ref="BB23" si="205">IF(BC22=0,"",BB22/BC22)</f>
        <v>0.16071428571428573</v>
      </c>
      <c r="BC23" s="31">
        <v>1</v>
      </c>
      <c r="BD23" s="289">
        <f t="shared" ref="BD23" si="206">IF(BE22=0,"",BD22/BE22)</f>
        <v>0.97222222222222221</v>
      </c>
      <c r="BE23" s="30">
        <v>1</v>
      </c>
      <c r="BF23" s="290" t="str">
        <f t="shared" ref="BF23" si="207">IF(BG22=0,"",BF22/BG22)</f>
        <v/>
      </c>
      <c r="BG23" s="31"/>
      <c r="BH23" s="289">
        <f t="shared" ref="BH23" si="208">IF(BI22=0,"",BH22/BI22)</f>
        <v>0.2</v>
      </c>
      <c r="BI23" s="30">
        <v>0</v>
      </c>
      <c r="BJ23" s="290">
        <f t="shared" ref="BJ23" si="209">IF(BK22=0,"",BJ22/BK22)</f>
        <v>0.34</v>
      </c>
      <c r="BK23" s="31">
        <v>3</v>
      </c>
      <c r="BL23" s="289">
        <f t="shared" ref="BL23" si="210">IF(BM22=0,"",BL22/BM22)</f>
        <v>0.67567567567567566</v>
      </c>
      <c r="BM23" s="30">
        <v>3</v>
      </c>
      <c r="BN23" s="290">
        <f t="shared" ref="BN23" si="211">IF(BO22=0,"",BN22/BO22)</f>
        <v>0.89189189189189189</v>
      </c>
      <c r="BO23" s="31">
        <v>0</v>
      </c>
      <c r="BP23" s="289">
        <f t="shared" ref="BP23" si="212">IF(BQ22=0,"",BP22/BQ22)</f>
        <v>0.43902439024390244</v>
      </c>
      <c r="BQ23" s="30">
        <v>3</v>
      </c>
      <c r="BR23" s="290">
        <f t="shared" ref="BR23" si="213">IF(BS22=0,"",BR22/BS22)</f>
        <v>0.18333333333333332</v>
      </c>
      <c r="BS23" s="31">
        <v>1</v>
      </c>
      <c r="BT23" s="289">
        <f t="shared" ref="BT23" si="214">IF(BU22=0,"",BT22/BU22)</f>
        <v>0.3125</v>
      </c>
      <c r="BU23" s="30">
        <v>3</v>
      </c>
      <c r="BV23" s="290">
        <f t="shared" ref="BV23" si="215">IF(BW22=0,"",BV22/BW22)</f>
        <v>0.13559322033898305</v>
      </c>
      <c r="BW23" s="31">
        <v>0</v>
      </c>
      <c r="BX23" s="289">
        <f t="shared" ref="BX23" si="216">IF(BY22=0,"",BX22/BY22)</f>
        <v>0.34090909090909088</v>
      </c>
      <c r="BY23" s="30">
        <v>2</v>
      </c>
      <c r="BZ23" s="290">
        <f t="shared" ref="BZ23" si="217">IF(CA22=0,"",BZ22/CA22)</f>
        <v>0.38235294117647056</v>
      </c>
      <c r="CA23" s="31">
        <v>0</v>
      </c>
      <c r="CB23" s="257">
        <f t="shared" si="109"/>
        <v>19</v>
      </c>
      <c r="CC23" s="258">
        <f>C23</f>
        <v>0.36499999999999999</v>
      </c>
      <c r="CD23" s="200"/>
      <c r="CE23" s="260">
        <v>0.3</v>
      </c>
      <c r="CF23" s="246">
        <v>16</v>
      </c>
      <c r="CG23" s="194"/>
      <c r="CH23" s="194"/>
      <c r="CI23" s="200"/>
      <c r="CJ23" s="194"/>
    </row>
    <row r="24" spans="1:88" ht="15" customHeight="1">
      <c r="A24" s="206">
        <f t="shared" ref="A24" si="218">A22+1</f>
        <v>4</v>
      </c>
      <c r="B24" s="259" t="str">
        <f>J16</f>
        <v>Arthur Brouwer</v>
      </c>
      <c r="C24" s="259"/>
      <c r="D24" s="52">
        <v>12</v>
      </c>
      <c r="E24" s="52">
        <v>60</v>
      </c>
      <c r="F24" s="30">
        <v>18</v>
      </c>
      <c r="G24" s="30">
        <v>57</v>
      </c>
      <c r="H24" s="52">
        <v>8</v>
      </c>
      <c r="I24" s="52">
        <v>36</v>
      </c>
      <c r="J24" s="271"/>
      <c r="K24" s="271"/>
      <c r="L24" s="52">
        <v>25</v>
      </c>
      <c r="M24" s="52">
        <v>47</v>
      </c>
      <c r="N24" s="30">
        <v>47</v>
      </c>
      <c r="O24" s="30">
        <v>31</v>
      </c>
      <c r="P24" s="52">
        <v>25</v>
      </c>
      <c r="Q24" s="52">
        <v>33</v>
      </c>
      <c r="R24" s="30">
        <v>17</v>
      </c>
      <c r="S24" s="30">
        <v>48</v>
      </c>
      <c r="T24" s="52">
        <v>25</v>
      </c>
      <c r="U24" s="52">
        <v>39</v>
      </c>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v>23</v>
      </c>
      <c r="AQ24" s="30">
        <v>28</v>
      </c>
      <c r="AR24" s="52">
        <v>12</v>
      </c>
      <c r="AS24" s="52">
        <v>42</v>
      </c>
      <c r="AT24" s="30">
        <v>12</v>
      </c>
      <c r="AU24" s="30">
        <v>39</v>
      </c>
      <c r="AV24" s="52">
        <v>41</v>
      </c>
      <c r="AW24" s="52">
        <v>41</v>
      </c>
      <c r="AX24" s="30">
        <v>7</v>
      </c>
      <c r="AY24" s="30">
        <v>27</v>
      </c>
      <c r="AZ24" s="52">
        <v>12</v>
      </c>
      <c r="BA24" s="52">
        <v>57</v>
      </c>
      <c r="BB24" s="30">
        <v>10</v>
      </c>
      <c r="BC24" s="30">
        <v>41</v>
      </c>
      <c r="BD24" s="52">
        <v>32</v>
      </c>
      <c r="BE24" s="52">
        <v>29</v>
      </c>
      <c r="BF24" s="30"/>
      <c r="BG24" s="30"/>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59" t="str">
        <f t="shared" si="109"/>
        <v>Arthur Brouwer</v>
      </c>
      <c r="CC24" s="259"/>
      <c r="CD24" s="194"/>
      <c r="CE24" s="260">
        <v>0.32</v>
      </c>
      <c r="CF24" s="246">
        <v>17</v>
      </c>
      <c r="CG24" s="194"/>
      <c r="CH24" s="194"/>
      <c r="CI24" s="194"/>
      <c r="CJ24" s="194"/>
    </row>
    <row r="25" spans="1:88" ht="15" customHeight="1">
      <c r="B25" s="261">
        <f>J17</f>
        <v>31</v>
      </c>
      <c r="C25" s="262">
        <f>K17</f>
        <v>0.61399999999999999</v>
      </c>
      <c r="D25" s="288">
        <f>IF(E24=0,"",D24/E24)</f>
        <v>0.2</v>
      </c>
      <c r="E25" s="52">
        <v>0</v>
      </c>
      <c r="F25" s="289">
        <f>IF(G24=0,"",F24/G24)</f>
        <v>0.31578947368421051</v>
      </c>
      <c r="G25" s="30">
        <v>0</v>
      </c>
      <c r="H25" s="288">
        <f t="shared" ref="H25" si="219">IF(I24=0,"",H24/I24)</f>
        <v>0.22222222222222221</v>
      </c>
      <c r="I25" s="52">
        <v>0</v>
      </c>
      <c r="J25" s="291"/>
      <c r="K25" s="271"/>
      <c r="L25" s="288">
        <f t="shared" ref="L25" si="220">IF(M24=0,"",L24/M24)</f>
        <v>0.53191489361702127</v>
      </c>
      <c r="M25" s="52">
        <v>0</v>
      </c>
      <c r="N25" s="289">
        <f t="shared" ref="N25" si="221">IF(O24=0,"",N24/O24)</f>
        <v>1.5161290322580645</v>
      </c>
      <c r="O25" s="30">
        <v>3</v>
      </c>
      <c r="P25" s="288">
        <f t="shared" ref="P25" si="222">IF(Q24=0,"",P24/Q24)</f>
        <v>0.75757575757575757</v>
      </c>
      <c r="Q25" s="52">
        <v>1</v>
      </c>
      <c r="R25" s="289">
        <f t="shared" ref="R25" si="223">IF(S24=0,"",R24/S24)</f>
        <v>0.35416666666666669</v>
      </c>
      <c r="S25" s="30">
        <v>3</v>
      </c>
      <c r="T25" s="288">
        <f t="shared" ref="T25" si="224">IF(U24=0,"",T24/U24)</f>
        <v>0.64102564102564108</v>
      </c>
      <c r="U25" s="52">
        <v>3</v>
      </c>
      <c r="V25" s="289">
        <f t="shared" ref="V25" si="225">IF(W24=0,"",V24/W24)</f>
        <v>0.61538461538461542</v>
      </c>
      <c r="W25" s="30">
        <v>0</v>
      </c>
      <c r="X25" s="288">
        <f t="shared" ref="X25" si="226">IF(Y24=0,"",X24/Y24)</f>
        <v>0.2</v>
      </c>
      <c r="Y25" s="52">
        <v>0</v>
      </c>
      <c r="Z25" s="289">
        <f t="shared" ref="Z25" si="227">IF(AA24=0,"",Z24/AA24)</f>
        <v>0.22222222222222221</v>
      </c>
      <c r="AA25" s="30">
        <v>0</v>
      </c>
      <c r="AB25" s="288">
        <f t="shared" ref="AB25" si="228">IF(AC24=0,"",AB24/AC24)</f>
        <v>0.22413793103448276</v>
      </c>
      <c r="AC25" s="52">
        <v>3</v>
      </c>
      <c r="AD25" s="289">
        <f t="shared" ref="AD25" si="229">IF(AE24=0,"",AD24/AE24)</f>
        <v>0.25454545454545452</v>
      </c>
      <c r="AE25" s="30">
        <v>0</v>
      </c>
      <c r="AF25" s="288">
        <f t="shared" ref="AF25" si="230">IF(AG24=0,"",AF24/AG24)</f>
        <v>0.15217391304347827</v>
      </c>
      <c r="AG25" s="52">
        <v>0</v>
      </c>
      <c r="AH25" s="289">
        <f t="shared" ref="AH25" si="231">IF(AI24=0,"",AH24/AI24)</f>
        <v>0.30555555555555558</v>
      </c>
      <c r="AI25" s="30">
        <v>0</v>
      </c>
      <c r="AJ25" s="288">
        <f t="shared" ref="AJ25" si="232">IF(AK24=0,"",AJ24/AK24)</f>
        <v>1.0249999999999999</v>
      </c>
      <c r="AK25" s="52">
        <v>3</v>
      </c>
      <c r="AL25" s="289">
        <f t="shared" ref="AL25" si="233">IF(AM24=0,"",AL24/AM24)</f>
        <v>0.11904761904761904</v>
      </c>
      <c r="AM25" s="30">
        <v>0</v>
      </c>
      <c r="AN25" s="288">
        <f t="shared" ref="AN25" si="234">IF(AO24=0,"",AN24/AO24)</f>
        <v>0.23076923076923078</v>
      </c>
      <c r="AO25" s="52">
        <v>0</v>
      </c>
      <c r="AP25" s="289">
        <f t="shared" ref="AP25" si="235">IF(AQ24=0,"",AP24/AQ24)</f>
        <v>0.8214285714285714</v>
      </c>
      <c r="AQ25" s="30">
        <v>3</v>
      </c>
      <c r="AR25" s="288">
        <f t="shared" ref="AR25" si="236">IF(AS24=0,"",AR24/AS24)</f>
        <v>0.2857142857142857</v>
      </c>
      <c r="AS25" s="52">
        <v>3</v>
      </c>
      <c r="AT25" s="289">
        <f t="shared" ref="AT25" si="237">IF(AU24=0,"",AT24/AU24)</f>
        <v>0.30769230769230771</v>
      </c>
      <c r="AU25" s="30">
        <v>3</v>
      </c>
      <c r="AV25" s="288">
        <f t="shared" ref="AV25" si="238">IF(AW24=0,"",AV24/AW24)</f>
        <v>1</v>
      </c>
      <c r="AW25" s="52">
        <v>3</v>
      </c>
      <c r="AX25" s="289">
        <f t="shared" ref="AX25" si="239">IF(AY24=0,"",AX24/AY24)</f>
        <v>0.25925925925925924</v>
      </c>
      <c r="AY25" s="30">
        <v>1</v>
      </c>
      <c r="AZ25" s="288">
        <f t="shared" ref="AZ25" si="240">IF(BA24=0,"",AZ24/BA24)</f>
        <v>0.21052631578947367</v>
      </c>
      <c r="BA25" s="52">
        <v>0</v>
      </c>
      <c r="BB25" s="289">
        <f t="shared" ref="BB25" si="241">IF(BC24=0,"",BB24/BC24)</f>
        <v>0.24390243902439024</v>
      </c>
      <c r="BC25" s="30">
        <v>3</v>
      </c>
      <c r="BD25" s="288">
        <f t="shared" ref="BD25" si="242">IF(BE24=0,"",BD24/BE24)</f>
        <v>1.103448275862069</v>
      </c>
      <c r="BE25" s="52">
        <v>1</v>
      </c>
      <c r="BF25" s="289" t="str">
        <f t="shared" ref="BF25" si="243">IF(BG24=0,"",BF24/BG24)</f>
        <v/>
      </c>
      <c r="BG25" s="30"/>
      <c r="BH25" s="288">
        <f t="shared" ref="BH25" si="244">IF(BI24=0,"",BH24/BI24)</f>
        <v>0.18333333333333332</v>
      </c>
      <c r="BI25" s="52">
        <v>0</v>
      </c>
      <c r="BJ25" s="289">
        <f t="shared" ref="BJ25" si="245">IF(BK24=0,"",BJ24/BK24)</f>
        <v>0.2</v>
      </c>
      <c r="BK25" s="30">
        <v>0</v>
      </c>
      <c r="BL25" s="288">
        <f t="shared" ref="BL25" si="246">IF(BM24=0,"",BL24/BM24)</f>
        <v>0.43333333333333335</v>
      </c>
      <c r="BM25" s="52">
        <v>0</v>
      </c>
      <c r="BN25" s="289">
        <f t="shared" ref="BN25" si="247">IF(BO24=0,"",BN24/BO24)</f>
        <v>0.84782608695652173</v>
      </c>
      <c r="BO25" s="30">
        <v>0</v>
      </c>
      <c r="BP25" s="288">
        <f t="shared" ref="BP25" si="248">IF(BQ24=0,"",BP24/BQ24)</f>
        <v>0.27500000000000002</v>
      </c>
      <c r="BQ25" s="52">
        <v>0</v>
      </c>
      <c r="BR25" s="289">
        <f t="shared" ref="BR25" si="249">IF(BS24=0,"",BR24/BS24)</f>
        <v>0.13333333333333333</v>
      </c>
      <c r="BS25" s="30">
        <v>0</v>
      </c>
      <c r="BT25" s="288">
        <f t="shared" ref="BT25" si="250">IF(BU24=0,"",BT24/BU24)</f>
        <v>0.1702127659574468</v>
      </c>
      <c r="BU25" s="52">
        <v>0</v>
      </c>
      <c r="BV25" s="289">
        <f t="shared" ref="BV25" si="251">IF(BW24=0,"",BV24/BW24)</f>
        <v>0.35714285714285715</v>
      </c>
      <c r="BW25" s="30">
        <v>3</v>
      </c>
      <c r="BX25" s="288">
        <f t="shared" ref="BX25" si="252">IF(BY24=0,"",BX24/BY24)</f>
        <v>0.35714285714285715</v>
      </c>
      <c r="BY25" s="52">
        <v>3</v>
      </c>
      <c r="BZ25" s="289">
        <f t="shared" ref="BZ25" si="253">IF(CA24=0,"",BZ24/CA24)</f>
        <v>0.61764705882352944</v>
      </c>
      <c r="CA25" s="30">
        <v>3</v>
      </c>
      <c r="CB25" s="261">
        <f t="shared" si="109"/>
        <v>31</v>
      </c>
      <c r="CC25" s="262">
        <f>C25</f>
        <v>0.61399999999999999</v>
      </c>
      <c r="CD25" s="194"/>
      <c r="CE25" s="260">
        <v>0.34</v>
      </c>
      <c r="CF25" s="246">
        <v>18</v>
      </c>
      <c r="CG25" s="194"/>
      <c r="CH25" s="194"/>
      <c r="CI25" s="200"/>
      <c r="CJ25" s="194"/>
    </row>
    <row r="26" spans="1:88" ht="15" customHeight="1">
      <c r="A26" s="129">
        <f t="shared" ref="A26" si="254">A24+1</f>
        <v>5</v>
      </c>
      <c r="B26" s="210" t="str">
        <f>L16</f>
        <v>Berry Grouwstra</v>
      </c>
      <c r="C26" s="210"/>
      <c r="D26" s="30">
        <v>17</v>
      </c>
      <c r="E26" s="30">
        <v>39</v>
      </c>
      <c r="F26" s="31">
        <v>16</v>
      </c>
      <c r="G26" s="31">
        <v>30</v>
      </c>
      <c r="H26" s="30">
        <v>17</v>
      </c>
      <c r="I26" s="30">
        <v>43</v>
      </c>
      <c r="J26" s="31">
        <v>31</v>
      </c>
      <c r="K26" s="31">
        <v>47</v>
      </c>
      <c r="L26" s="271"/>
      <c r="M26" s="271"/>
      <c r="N26" s="31">
        <v>35</v>
      </c>
      <c r="O26" s="31">
        <v>41</v>
      </c>
      <c r="P26" s="30">
        <v>31</v>
      </c>
      <c r="Q26" s="30">
        <v>56</v>
      </c>
      <c r="R26" s="31">
        <v>20</v>
      </c>
      <c r="S26" s="31">
        <v>48</v>
      </c>
      <c r="T26" s="30">
        <v>25</v>
      </c>
      <c r="U26" s="30">
        <v>39</v>
      </c>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c r="BG26" s="31"/>
      <c r="BH26" s="30">
        <v>6</v>
      </c>
      <c r="BI26" s="30">
        <v>48</v>
      </c>
      <c r="BJ26" s="31">
        <v>16</v>
      </c>
      <c r="BK26" s="31">
        <v>42</v>
      </c>
      <c r="BL26" s="30">
        <v>24</v>
      </c>
      <c r="BM26" s="30">
        <v>58</v>
      </c>
      <c r="BN26" s="31">
        <v>45</v>
      </c>
      <c r="BO26" s="31">
        <v>39</v>
      </c>
      <c r="BP26" s="30">
        <v>18</v>
      </c>
      <c r="BQ26" s="30">
        <v>25</v>
      </c>
      <c r="BR26" s="31">
        <v>13</v>
      </c>
      <c r="BS26" s="31">
        <v>38</v>
      </c>
      <c r="BT26" s="30">
        <v>10</v>
      </c>
      <c r="BU26" s="30">
        <v>58</v>
      </c>
      <c r="BV26" s="31">
        <v>7</v>
      </c>
      <c r="BW26" s="31">
        <v>49</v>
      </c>
      <c r="BX26" s="30">
        <v>15</v>
      </c>
      <c r="BY26" s="30">
        <v>42</v>
      </c>
      <c r="BZ26" s="31">
        <v>17</v>
      </c>
      <c r="CA26" s="31">
        <v>54</v>
      </c>
      <c r="CB26" s="210" t="str">
        <f t="shared" si="109"/>
        <v>Berry Grouwstra</v>
      </c>
      <c r="CC26" s="210"/>
      <c r="CD26" s="200"/>
      <c r="CE26" s="260">
        <v>0.36</v>
      </c>
      <c r="CF26" s="246">
        <v>19</v>
      </c>
      <c r="CG26" s="194"/>
      <c r="CH26" s="194"/>
      <c r="CI26" s="200"/>
      <c r="CJ26" s="194"/>
    </row>
    <row r="27" spans="1:88" ht="15" customHeight="1">
      <c r="B27" s="257">
        <f>L17</f>
        <v>27</v>
      </c>
      <c r="C27" s="258">
        <f>M17</f>
        <v>0.54700000000000004</v>
      </c>
      <c r="D27" s="289">
        <f t="shared" ref="D27" si="255">IF(E26=0,"",D26/E26)</f>
        <v>0.4358974358974359</v>
      </c>
      <c r="E27" s="30">
        <v>1</v>
      </c>
      <c r="F27" s="290">
        <f t="shared" ref="F27" si="256">IF(G26=0,"",F26/G26)</f>
        <v>0.53333333333333333</v>
      </c>
      <c r="G27" s="31">
        <v>1</v>
      </c>
      <c r="H27" s="289">
        <f t="shared" ref="H27" si="257">IF(I26=0,"",H26/I26)</f>
        <v>0.39534883720930231</v>
      </c>
      <c r="I27" s="30">
        <v>3</v>
      </c>
      <c r="J27" s="290">
        <f t="shared" ref="J27" si="258">IF(K26=0,"",J26/K26)</f>
        <v>0.65957446808510634</v>
      </c>
      <c r="K27" s="31">
        <v>3</v>
      </c>
      <c r="L27" s="291"/>
      <c r="M27" s="271"/>
      <c r="N27" s="290">
        <f t="shared" ref="N27" si="259">IF(O26=0,"",N26/O26)</f>
        <v>0.85365853658536583</v>
      </c>
      <c r="O27" s="31">
        <v>3</v>
      </c>
      <c r="P27" s="289">
        <f t="shared" ref="P27" si="260">IF(Q26=0,"",P26/Q26)</f>
        <v>0.5535714285714286</v>
      </c>
      <c r="Q27" s="30">
        <v>2</v>
      </c>
      <c r="R27" s="290">
        <f t="shared" ref="R27" si="261">IF(S26=0,"",R26/S26)</f>
        <v>0.41666666666666669</v>
      </c>
      <c r="S27" s="31">
        <v>3</v>
      </c>
      <c r="T27" s="289">
        <f t="shared" ref="T27" si="262">IF(U26=0,"",T26/U26)</f>
        <v>0.64102564102564108</v>
      </c>
      <c r="U27" s="30">
        <v>3</v>
      </c>
      <c r="V27" s="290">
        <f t="shared" ref="V27" si="263">IF(W26=0,"",V26/W26)</f>
        <v>0.5178571428571429</v>
      </c>
      <c r="W27" s="31">
        <v>2</v>
      </c>
      <c r="X27" s="289">
        <f t="shared" ref="X27" si="264">IF(Y26=0,"",X26/Y26)</f>
        <v>0.32075471698113206</v>
      </c>
      <c r="Y27" s="30">
        <v>0</v>
      </c>
      <c r="Z27" s="290">
        <f t="shared" ref="Z27" si="265">IF(AA26=0,"",Z26/AA26)</f>
        <v>0.18421052631578946</v>
      </c>
      <c r="AA27" s="31">
        <v>0</v>
      </c>
      <c r="AB27" s="289">
        <f t="shared" ref="AB27" si="266">IF(AC26=0,"",AB26/AC26)</f>
        <v>0.15555555555555556</v>
      </c>
      <c r="AC27" s="30">
        <v>0</v>
      </c>
      <c r="AD27" s="290">
        <f t="shared" ref="AD27" si="267">IF(AE26=0,"",AD26/AE26)</f>
        <v>0.22413793103448276</v>
      </c>
      <c r="AE27" s="31">
        <v>0</v>
      </c>
      <c r="AF27" s="289">
        <f t="shared" ref="AF27" si="268">IF(AG26=0,"",AF26/AG26)</f>
        <v>0.34883720930232559</v>
      </c>
      <c r="AG27" s="30">
        <v>3</v>
      </c>
      <c r="AH27" s="290">
        <f t="shared" ref="AH27" si="269">IF(AI26=0,"",AH26/AI26)</f>
        <v>0.375</v>
      </c>
      <c r="AI27" s="31">
        <v>3</v>
      </c>
      <c r="AJ27" s="289">
        <f t="shared" ref="AJ27" si="270">IF(AK26=0,"",AJ26/AK26)</f>
        <v>1</v>
      </c>
      <c r="AK27" s="30">
        <v>1</v>
      </c>
      <c r="AL27" s="290">
        <f t="shared" ref="AL27" si="271">IF(AM26=0,"",AL26/AM26)</f>
        <v>0.29166666666666669</v>
      </c>
      <c r="AM27" s="31">
        <v>3</v>
      </c>
      <c r="AN27" s="289">
        <f t="shared" ref="AN27" si="272">IF(AO26=0,"",AN26/AO26)</f>
        <v>9.6153846153846159E-2</v>
      </c>
      <c r="AO27" s="30">
        <v>0</v>
      </c>
      <c r="AP27" s="290">
        <f t="shared" ref="AP27" si="273">IF(AQ26=0,"",AP26/AQ26)</f>
        <v>0.48936170212765956</v>
      </c>
      <c r="AQ27" s="31">
        <v>3</v>
      </c>
      <c r="AR27" s="289">
        <f t="shared" ref="AR27" si="274">IF(AS26=0,"",AR26/AS26)</f>
        <v>0.23214285714285715</v>
      </c>
      <c r="AS27" s="30">
        <v>3</v>
      </c>
      <c r="AT27" s="290">
        <f t="shared" ref="AT27" si="275">IF(AU26=0,"",AT26/AU26)</f>
        <v>0.33333333333333331</v>
      </c>
      <c r="AU27" s="31">
        <v>3</v>
      </c>
      <c r="AV27" s="289">
        <f t="shared" ref="AV27" si="276">IF(AW26=0,"",AV26/AW26)</f>
        <v>0.66666666666666663</v>
      </c>
      <c r="AW27" s="30">
        <v>1</v>
      </c>
      <c r="AX27" s="290">
        <f t="shared" ref="AX27" si="277">IF(AY26=0,"",AX26/AY26)</f>
        <v>0.39130434782608697</v>
      </c>
      <c r="AY27" s="31">
        <v>1</v>
      </c>
      <c r="AZ27" s="289">
        <f t="shared" ref="AZ27" si="278">IF(BA26=0,"",AZ26/BA26)</f>
        <v>0.45454545454545453</v>
      </c>
      <c r="BA27" s="30">
        <v>3</v>
      </c>
      <c r="BB27" s="290">
        <f t="shared" ref="BB27" si="279">IF(BC26=0,"",BB26/BC26)</f>
        <v>0.17499999999999999</v>
      </c>
      <c r="BC27" s="31">
        <v>1</v>
      </c>
      <c r="BD27" s="289">
        <f t="shared" ref="BD27" si="280">IF(BE26=0,"",BD26/BE26)</f>
        <v>1.0681818181818181</v>
      </c>
      <c r="BE27" s="30">
        <v>3</v>
      </c>
      <c r="BF27" s="290" t="str">
        <f t="shared" ref="BF27" si="281">IF(BG26=0,"",BF26/BG26)</f>
        <v/>
      </c>
      <c r="BG27" s="31"/>
      <c r="BH27" s="289">
        <f t="shared" ref="BH27" si="282">IF(BI26=0,"",BH26/BI26)</f>
        <v>0.125</v>
      </c>
      <c r="BI27" s="30">
        <v>0</v>
      </c>
      <c r="BJ27" s="290">
        <f t="shared" ref="BJ27" si="283">IF(BK26=0,"",BJ26/BK26)</f>
        <v>0.38095238095238093</v>
      </c>
      <c r="BK27" s="31">
        <v>3</v>
      </c>
      <c r="BL27" s="289">
        <f t="shared" ref="BL27" si="284">IF(BM26=0,"",BL26/BM26)</f>
        <v>0.41379310344827586</v>
      </c>
      <c r="BM27" s="30">
        <v>0</v>
      </c>
      <c r="BN27" s="290">
        <f t="shared" ref="BN27" si="285">IF(BO26=0,"",BN26/BO26)</f>
        <v>1.1538461538461537</v>
      </c>
      <c r="BO27" s="31">
        <v>3</v>
      </c>
      <c r="BP27" s="289">
        <f t="shared" ref="BP27" si="286">IF(BQ26=0,"",BP26/BQ26)</f>
        <v>0.72</v>
      </c>
      <c r="BQ27" s="30">
        <v>3</v>
      </c>
      <c r="BR27" s="290">
        <f t="shared" ref="BR27" si="287">IF(BS26=0,"",BR26/BS26)</f>
        <v>0.34210526315789475</v>
      </c>
      <c r="BS27" s="31">
        <v>1</v>
      </c>
      <c r="BT27" s="289">
        <f t="shared" ref="BT27" si="288">IF(BU26=0,"",BT26/BU26)</f>
        <v>0.17241379310344829</v>
      </c>
      <c r="BU27" s="30">
        <v>2</v>
      </c>
      <c r="BV27" s="290">
        <f t="shared" ref="BV27" si="289">IF(BW26=0,"",BV26/BW26)</f>
        <v>0.14285714285714285</v>
      </c>
      <c r="BW27" s="31">
        <v>0</v>
      </c>
      <c r="BX27" s="289">
        <f t="shared" ref="BX27" si="290">IF(BY26=0,"",BX26/BY26)</f>
        <v>0.35714285714285715</v>
      </c>
      <c r="BY27" s="30">
        <v>3</v>
      </c>
      <c r="BZ27" s="290">
        <f t="shared" ref="BZ27" si="291">IF(CA26=0,"",BZ26/CA26)</f>
        <v>0.31481481481481483</v>
      </c>
      <c r="CA27" s="31">
        <v>0</v>
      </c>
      <c r="CB27" s="257">
        <f t="shared" si="109"/>
        <v>27</v>
      </c>
      <c r="CC27" s="258">
        <f>C27</f>
        <v>0.54700000000000004</v>
      </c>
      <c r="CD27" s="200"/>
      <c r="CE27" s="260">
        <v>0.38</v>
      </c>
      <c r="CF27" s="246">
        <v>20</v>
      </c>
      <c r="CG27" s="194"/>
      <c r="CH27" s="194"/>
      <c r="CI27" s="200"/>
      <c r="CJ27" s="194"/>
    </row>
    <row r="28" spans="1:88" ht="15" customHeight="1">
      <c r="A28" s="206">
        <f t="shared" ref="A28" si="292">A26+1</f>
        <v>6</v>
      </c>
      <c r="B28" s="259" t="str">
        <f>N3</f>
        <v>Chris Wensveen</v>
      </c>
      <c r="C28" s="259"/>
      <c r="D28" s="52">
        <v>18</v>
      </c>
      <c r="E28" s="52">
        <v>46</v>
      </c>
      <c r="F28" s="30">
        <v>17</v>
      </c>
      <c r="G28" s="30">
        <v>60</v>
      </c>
      <c r="H28" s="52">
        <v>19</v>
      </c>
      <c r="I28" s="52">
        <v>37</v>
      </c>
      <c r="J28" s="30">
        <v>15</v>
      </c>
      <c r="K28" s="30">
        <v>31</v>
      </c>
      <c r="L28" s="52">
        <v>11</v>
      </c>
      <c r="M28" s="52">
        <v>41</v>
      </c>
      <c r="N28" s="271"/>
      <c r="O28" s="271"/>
      <c r="P28" s="52">
        <v>29</v>
      </c>
      <c r="Q28" s="52">
        <v>40</v>
      </c>
      <c r="R28" s="30">
        <v>17</v>
      </c>
      <c r="S28" s="30">
        <v>46</v>
      </c>
      <c r="T28" s="52">
        <v>23</v>
      </c>
      <c r="U28" s="52">
        <v>55</v>
      </c>
      <c r="V28" s="30">
        <v>25</v>
      </c>
      <c r="W28" s="30">
        <v>26</v>
      </c>
      <c r="X28" s="52">
        <v>19</v>
      </c>
      <c r="Y28" s="52">
        <v>38</v>
      </c>
      <c r="Z28" s="30">
        <v>15</v>
      </c>
      <c r="AA28" s="30">
        <v>45</v>
      </c>
      <c r="AB28" s="52">
        <v>7</v>
      </c>
      <c r="AC28" s="52">
        <v>42</v>
      </c>
      <c r="AD28" s="30">
        <v>7</v>
      </c>
      <c r="AE28" s="30">
        <v>49</v>
      </c>
      <c r="AF28" s="52">
        <v>16</v>
      </c>
      <c r="AG28" s="52">
        <v>38</v>
      </c>
      <c r="AH28" s="30">
        <v>19</v>
      </c>
      <c r="AI28" s="30">
        <v>49</v>
      </c>
      <c r="AJ28" s="52">
        <v>41</v>
      </c>
      <c r="AK28" s="52">
        <v>43</v>
      </c>
      <c r="AL28" s="30">
        <v>11</v>
      </c>
      <c r="AM28" s="30">
        <v>50</v>
      </c>
      <c r="AN28" s="52">
        <v>14</v>
      </c>
      <c r="AO28" s="52">
        <v>60</v>
      </c>
      <c r="AP28" s="30">
        <v>18</v>
      </c>
      <c r="AQ28" s="30">
        <v>35</v>
      </c>
      <c r="AR28" s="52">
        <v>10</v>
      </c>
      <c r="AS28" s="52">
        <v>45</v>
      </c>
      <c r="AT28" s="30">
        <v>12</v>
      </c>
      <c r="AU28" s="30">
        <v>55</v>
      </c>
      <c r="AV28" s="52">
        <v>42</v>
      </c>
      <c r="AW28" s="52">
        <v>50</v>
      </c>
      <c r="AX28" s="30">
        <v>12</v>
      </c>
      <c r="AY28" s="30">
        <v>60</v>
      </c>
      <c r="AZ28" s="52">
        <v>10</v>
      </c>
      <c r="BA28" s="52">
        <v>43</v>
      </c>
      <c r="BB28" s="30">
        <v>5</v>
      </c>
      <c r="BC28" s="30">
        <v>30</v>
      </c>
      <c r="BD28" s="52">
        <v>47</v>
      </c>
      <c r="BE28" s="52">
        <v>49</v>
      </c>
      <c r="BF28" s="30"/>
      <c r="BG28" s="30"/>
      <c r="BH28" s="52">
        <v>13</v>
      </c>
      <c r="BI28" s="52">
        <v>35</v>
      </c>
      <c r="BJ28" s="30">
        <v>17</v>
      </c>
      <c r="BK28" s="30">
        <v>45</v>
      </c>
      <c r="BL28" s="52">
        <v>27</v>
      </c>
      <c r="BM28" s="52">
        <v>35</v>
      </c>
      <c r="BN28" s="30">
        <v>36</v>
      </c>
      <c r="BO28" s="30">
        <v>47</v>
      </c>
      <c r="BP28" s="52">
        <v>15</v>
      </c>
      <c r="BQ28" s="52">
        <v>38</v>
      </c>
      <c r="BR28" s="30">
        <v>14</v>
      </c>
      <c r="BS28" s="30">
        <v>48</v>
      </c>
      <c r="BT28" s="52">
        <v>2</v>
      </c>
      <c r="BU28" s="52">
        <v>60</v>
      </c>
      <c r="BV28" s="30">
        <v>10</v>
      </c>
      <c r="BW28" s="30">
        <v>49</v>
      </c>
      <c r="BX28" s="52">
        <v>15</v>
      </c>
      <c r="BY28" s="52">
        <v>37</v>
      </c>
      <c r="BZ28" s="30">
        <v>21</v>
      </c>
      <c r="CA28" s="30">
        <v>48</v>
      </c>
      <c r="CB28" s="259" t="str">
        <f t="shared" si="109"/>
        <v>Chris Wensveen</v>
      </c>
      <c r="CC28" s="259"/>
      <c r="CD28" s="194"/>
      <c r="CE28" s="260">
        <v>0.4</v>
      </c>
      <c r="CF28" s="246">
        <v>21</v>
      </c>
      <c r="CG28" s="194"/>
      <c r="CH28" s="194"/>
      <c r="CI28" s="194"/>
      <c r="CJ28" s="194"/>
    </row>
    <row r="29" spans="1:88" ht="15" customHeight="1">
      <c r="B29" s="261">
        <f>N17</f>
        <v>37</v>
      </c>
      <c r="C29" s="262">
        <f>O17</f>
        <v>0.73199999999999998</v>
      </c>
      <c r="D29" s="288">
        <f t="shared" ref="D29" si="293">IF(E28=0,"",D28/E28)</f>
        <v>0.39130434782608697</v>
      </c>
      <c r="E29" s="52">
        <v>3</v>
      </c>
      <c r="F29" s="289">
        <f t="shared" ref="F29" si="294">IF(G28=0,"",F28/G28)</f>
        <v>0.28333333333333333</v>
      </c>
      <c r="G29" s="30">
        <v>1</v>
      </c>
      <c r="H29" s="288">
        <f t="shared" ref="H29" si="295">IF(I28=0,"",H28/I28)</f>
        <v>0.51351351351351349</v>
      </c>
      <c r="I29" s="52">
        <v>3</v>
      </c>
      <c r="J29" s="289">
        <f t="shared" ref="J29" si="296">IF(K28=0,"",J28/K28)</f>
        <v>0.4838709677419355</v>
      </c>
      <c r="K29" s="30">
        <v>0</v>
      </c>
      <c r="L29" s="288">
        <f t="shared" ref="L29" si="297">IF(M28=0,"",L28/M28)</f>
        <v>0.26829268292682928</v>
      </c>
      <c r="M29" s="52">
        <v>0</v>
      </c>
      <c r="N29" s="291"/>
      <c r="O29" s="271"/>
      <c r="P29" s="288">
        <f t="shared" ref="P29" si="298">IF(Q28=0,"",P28/Q28)</f>
        <v>0.72499999999999998</v>
      </c>
      <c r="Q29" s="52">
        <v>3</v>
      </c>
      <c r="R29" s="289">
        <f t="shared" ref="R29" si="299">IF(S28=0,"",R28/S28)</f>
        <v>0.36956521739130432</v>
      </c>
      <c r="S29" s="30">
        <v>1</v>
      </c>
      <c r="T29" s="288">
        <f t="shared" ref="T29" si="300">IF(U28=0,"",T28/U28)</f>
        <v>0.41818181818181815</v>
      </c>
      <c r="U29" s="52">
        <v>0</v>
      </c>
      <c r="V29" s="289">
        <f t="shared" ref="V29" si="301">IF(W28=0,"",V28/W28)</f>
        <v>0.96153846153846156</v>
      </c>
      <c r="W29" s="30">
        <v>3</v>
      </c>
      <c r="X29" s="288">
        <f t="shared" ref="X29" si="302">IF(Y28=0,"",X28/Y28)</f>
        <v>0.5</v>
      </c>
      <c r="Y29" s="52">
        <v>3</v>
      </c>
      <c r="Z29" s="289">
        <f t="shared" ref="Z29" si="303">IF(AA28=0,"",Z28/AA28)</f>
        <v>0.33333333333333331</v>
      </c>
      <c r="AA29" s="30">
        <v>3</v>
      </c>
      <c r="AB29" s="288">
        <f t="shared" ref="AB29" si="304">IF(AC28=0,"",AB28/AC28)</f>
        <v>0.16666666666666666</v>
      </c>
      <c r="AC29" s="52">
        <v>0</v>
      </c>
      <c r="AD29" s="289">
        <f t="shared" ref="AD29" si="305">IF(AE28=0,"",AD28/AE28)</f>
        <v>0.14285714285714285</v>
      </c>
      <c r="AE29" s="30">
        <v>0</v>
      </c>
      <c r="AF29" s="288">
        <f t="shared" ref="AF29" si="306">IF(AG28=0,"",AF28/AG28)</f>
        <v>0.42105263157894735</v>
      </c>
      <c r="AG29" s="52">
        <v>3</v>
      </c>
      <c r="AH29" s="289">
        <f t="shared" ref="AH29" si="307">IF(AI28=0,"",AH28/AI28)</f>
        <v>0.38775510204081631</v>
      </c>
      <c r="AI29" s="30">
        <v>3</v>
      </c>
      <c r="AJ29" s="288">
        <f t="shared" ref="AJ29" si="308">IF(AK28=0,"",AJ28/AK28)</f>
        <v>0.95348837209302328</v>
      </c>
      <c r="AK29" s="52">
        <v>3</v>
      </c>
      <c r="AL29" s="289">
        <f t="shared" ref="AL29" si="309">IF(AM28=0,"",AL28/AM28)</f>
        <v>0.22</v>
      </c>
      <c r="AM29" s="30">
        <v>0</v>
      </c>
      <c r="AN29" s="288">
        <f t="shared" ref="AN29" si="310">IF(AO28=0,"",AN28/AO28)</f>
        <v>0.23333333333333334</v>
      </c>
      <c r="AO29" s="52">
        <v>3</v>
      </c>
      <c r="AP29" s="289">
        <f t="shared" ref="AP29" si="311">IF(AQ28=0,"",AP28/AQ28)</f>
        <v>0.51428571428571423</v>
      </c>
      <c r="AQ29" s="30">
        <v>1</v>
      </c>
      <c r="AR29" s="288">
        <f t="shared" ref="AR29" si="312">IF(AS28=0,"",AR28/AS28)</f>
        <v>0.22222222222222221</v>
      </c>
      <c r="AS29" s="52">
        <v>1</v>
      </c>
      <c r="AT29" s="289">
        <f t="shared" ref="AT29" si="313">IF(AU28=0,"",AT28/AU28)</f>
        <v>0.21818181818181817</v>
      </c>
      <c r="AU29" s="30">
        <v>3</v>
      </c>
      <c r="AV29" s="288">
        <f t="shared" ref="AV29" si="314">IF(AW28=0,"",AV28/AW28)</f>
        <v>0.84</v>
      </c>
      <c r="AW29" s="52">
        <v>0</v>
      </c>
      <c r="AX29" s="289">
        <f t="shared" ref="AX29" si="315">IF(AY28=0,"",AX28/AY28)</f>
        <v>0.2</v>
      </c>
      <c r="AY29" s="30">
        <v>0</v>
      </c>
      <c r="AZ29" s="288">
        <f t="shared" ref="AZ29" si="316">IF(BA28=0,"",AZ28/BA28)</f>
        <v>0.23255813953488372</v>
      </c>
      <c r="BA29" s="52">
        <v>0</v>
      </c>
      <c r="BB29" s="289">
        <f t="shared" ref="BB29" si="317">IF(BC28=0,"",BB28/BC28)</f>
        <v>0.16666666666666666</v>
      </c>
      <c r="BC29" s="30">
        <v>1</v>
      </c>
      <c r="BD29" s="288">
        <f t="shared" ref="BD29" si="318">IF(BE28=0,"",BD28/BE28)</f>
        <v>0.95918367346938771</v>
      </c>
      <c r="BE29" s="52">
        <v>3</v>
      </c>
      <c r="BF29" s="289" t="str">
        <f t="shared" ref="BF29" si="319">IF(BG28=0,"",BF28/BG28)</f>
        <v/>
      </c>
      <c r="BG29" s="30"/>
      <c r="BH29" s="288">
        <f t="shared" ref="BH29" si="320">IF(BI28=0,"",BH28/BI28)</f>
        <v>0.37142857142857144</v>
      </c>
      <c r="BI29" s="52">
        <v>1</v>
      </c>
      <c r="BJ29" s="289">
        <f t="shared" ref="BJ29" si="321">IF(BK28=0,"",BJ28/BK28)</f>
        <v>0.37777777777777777</v>
      </c>
      <c r="BK29" s="30">
        <v>3</v>
      </c>
      <c r="BL29" s="288">
        <f t="shared" ref="BL29" si="322">IF(BM28=0,"",BL28/BM28)</f>
        <v>0.77142857142857146</v>
      </c>
      <c r="BM29" s="52">
        <v>3</v>
      </c>
      <c r="BN29" s="289">
        <f t="shared" ref="BN29" si="323">IF(BO28=0,"",BN28/BO28)</f>
        <v>0.76595744680851063</v>
      </c>
      <c r="BO29" s="30">
        <v>0</v>
      </c>
      <c r="BP29" s="288">
        <f t="shared" ref="BP29" si="324">IF(BQ28=0,"",BP28/BQ28)</f>
        <v>0.39473684210526316</v>
      </c>
      <c r="BQ29" s="52">
        <v>1</v>
      </c>
      <c r="BR29" s="289">
        <f t="shared" ref="BR29" si="325">IF(BS28=0,"",BR28/BS28)</f>
        <v>0.29166666666666669</v>
      </c>
      <c r="BS29" s="30">
        <v>1</v>
      </c>
      <c r="BT29" s="288">
        <f t="shared" ref="BT29" si="326">IF(BU28=0,"",BT28/BU28)</f>
        <v>3.3333333333333333E-2</v>
      </c>
      <c r="BU29" s="52">
        <v>0</v>
      </c>
      <c r="BV29" s="289">
        <f t="shared" ref="BV29" si="327">IF(BW28=0,"",BV28/BW28)</f>
        <v>0.20408163265306123</v>
      </c>
      <c r="BW29" s="30">
        <v>2</v>
      </c>
      <c r="BX29" s="288">
        <f t="shared" ref="BX29" si="328">IF(BY28=0,"",BX28/BY28)</f>
        <v>0.40540540540540543</v>
      </c>
      <c r="BY29" s="52">
        <v>3</v>
      </c>
      <c r="BZ29" s="289">
        <f t="shared" ref="BZ29" si="329">IF(CA28=0,"",BZ28/CA28)</f>
        <v>0.4375</v>
      </c>
      <c r="CA29" s="30">
        <v>3</v>
      </c>
      <c r="CB29" s="261">
        <f t="shared" si="109"/>
        <v>37</v>
      </c>
      <c r="CC29" s="262">
        <f>C29</f>
        <v>0.73199999999999998</v>
      </c>
      <c r="CD29" s="194"/>
      <c r="CE29" s="260">
        <v>0.42</v>
      </c>
      <c r="CF29" s="246">
        <v>22</v>
      </c>
      <c r="CG29" s="194"/>
      <c r="CH29" s="194"/>
      <c r="CI29" s="194"/>
      <c r="CJ29" s="194"/>
    </row>
    <row r="30" spans="1:88" ht="15" customHeight="1">
      <c r="A30" s="129">
        <f t="shared" ref="A30" si="330">A28+1</f>
        <v>7</v>
      </c>
      <c r="B30" s="210" t="str">
        <f>P16</f>
        <v>Cock Smink</v>
      </c>
      <c r="C30" s="210"/>
      <c r="D30" s="30">
        <v>18</v>
      </c>
      <c r="E30" s="30">
        <v>53</v>
      </c>
      <c r="F30" s="31">
        <v>13</v>
      </c>
      <c r="G30" s="31">
        <v>38</v>
      </c>
      <c r="H30" s="30">
        <v>16</v>
      </c>
      <c r="I30" s="30">
        <v>42</v>
      </c>
      <c r="J30" s="31">
        <v>29</v>
      </c>
      <c r="K30" s="31">
        <v>33</v>
      </c>
      <c r="L30" s="30">
        <v>23</v>
      </c>
      <c r="M30" s="30">
        <v>56</v>
      </c>
      <c r="N30" s="31">
        <v>29</v>
      </c>
      <c r="O30" s="31">
        <v>40</v>
      </c>
      <c r="P30" s="271"/>
      <c r="Q30" s="271"/>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c r="BG30" s="31"/>
      <c r="BH30" s="30">
        <v>7</v>
      </c>
      <c r="BI30" s="30">
        <v>24</v>
      </c>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0" t="str">
        <f t="shared" si="109"/>
        <v>Cock Smink</v>
      </c>
      <c r="CC30" s="210"/>
      <c r="CD30" s="194"/>
      <c r="CE30" s="260">
        <v>0.44</v>
      </c>
      <c r="CF30" s="246">
        <v>23</v>
      </c>
      <c r="CG30" s="194"/>
      <c r="CH30" s="194"/>
      <c r="CI30" s="194"/>
      <c r="CJ30" s="194"/>
    </row>
    <row r="31" spans="1:88" ht="15" customHeight="1">
      <c r="B31" s="257">
        <f>P17</f>
        <v>29</v>
      </c>
      <c r="C31" s="258">
        <f>Q17</f>
        <v>0.58499999999999996</v>
      </c>
      <c r="D31" s="289">
        <f t="shared" ref="D31" si="331">IF(E30=0,"",D30/E30)</f>
        <v>0.33962264150943394</v>
      </c>
      <c r="E31" s="30">
        <v>2</v>
      </c>
      <c r="F31" s="290">
        <f t="shared" ref="F31" si="332">IF(G30=0,"",F30/G30)</f>
        <v>0.34210526315789475</v>
      </c>
      <c r="G31" s="31">
        <v>0</v>
      </c>
      <c r="H31" s="289">
        <f t="shared" ref="H31" si="333">IF(I30=0,"",H30/I30)</f>
        <v>0.38095238095238093</v>
      </c>
      <c r="I31" s="30">
        <v>1</v>
      </c>
      <c r="J31" s="290">
        <f t="shared" ref="J31" si="334">IF(K30=0,"",J30/K30)</f>
        <v>0.87878787878787878</v>
      </c>
      <c r="K31" s="31">
        <v>3</v>
      </c>
      <c r="L31" s="289">
        <f t="shared" ref="L31" si="335">IF(M30=0,"",L30/M30)</f>
        <v>0.4107142857142857</v>
      </c>
      <c r="M31" s="30">
        <v>0</v>
      </c>
      <c r="N31" s="290">
        <f t="shared" ref="N31" si="336">IF(O30=0,"",N30/O30)</f>
        <v>0.72499999999999998</v>
      </c>
      <c r="O31" s="31">
        <v>0</v>
      </c>
      <c r="P31" s="291"/>
      <c r="Q31" s="271"/>
      <c r="R31" s="290">
        <f t="shared" ref="R31" si="337">IF(S30=0,"",R30/S30)</f>
        <v>0.25490196078431371</v>
      </c>
      <c r="S31" s="31">
        <v>0</v>
      </c>
      <c r="T31" s="289">
        <f t="shared" ref="T31" si="338">IF(U30=0,"",T30/U30)</f>
        <v>0.30232558139534882</v>
      </c>
      <c r="U31" s="30">
        <v>0</v>
      </c>
      <c r="V31" s="290">
        <f t="shared" ref="V31" si="339">IF(W30=0,"",V30/W30)</f>
        <v>0.35294117647058826</v>
      </c>
      <c r="W31" s="31">
        <v>0</v>
      </c>
      <c r="X31" s="289">
        <f t="shared" ref="X31" si="340">IF(Y30=0,"",X30/Y30)</f>
        <v>0.45238095238095238</v>
      </c>
      <c r="Y31" s="30">
        <v>3</v>
      </c>
      <c r="Z31" s="290">
        <f t="shared" ref="Z31" si="341">IF(AA30=0,"",Z30/AA30)</f>
        <v>0.25</v>
      </c>
      <c r="AA31" s="31">
        <v>1</v>
      </c>
      <c r="AB31" s="289">
        <f t="shared" ref="AB31" si="342">IF(AC30=0,"",AB30/AC30)</f>
        <v>0.25531914893617019</v>
      </c>
      <c r="AC31" s="30">
        <v>1</v>
      </c>
      <c r="AD31" s="290">
        <f t="shared" ref="AD31" si="343">IF(AE30=0,"",AD30/AE30)</f>
        <v>0.375</v>
      </c>
      <c r="AE31" s="31">
        <v>3</v>
      </c>
      <c r="AF31" s="289">
        <f t="shared" ref="AF31" si="344">IF(AG30=0,"",AF30/AG30)</f>
        <v>0.32</v>
      </c>
      <c r="AG31" s="30">
        <v>3</v>
      </c>
      <c r="AH31" s="290">
        <f t="shared" ref="AH31" si="345">IF(AI30=0,"",AH30/AI30)</f>
        <v>0.29729729729729731</v>
      </c>
      <c r="AI31" s="31">
        <v>0</v>
      </c>
      <c r="AJ31" s="289">
        <f t="shared" ref="AJ31" si="346">IF(AK30=0,"",AJ30/AK30)</f>
        <v>0.55000000000000004</v>
      </c>
      <c r="AK31" s="30">
        <v>1</v>
      </c>
      <c r="AL31" s="290">
        <f t="shared" ref="AL31" si="347">IF(AM30=0,"",AL30/AM30)</f>
        <v>0.42424242424242425</v>
      </c>
      <c r="AM31" s="31">
        <v>3</v>
      </c>
      <c r="AN31" s="289">
        <f t="shared" ref="AN31" si="348">IF(AO30=0,"",AN30/AO30)</f>
        <v>0.11666666666666667</v>
      </c>
      <c r="AO31" s="30">
        <v>0</v>
      </c>
      <c r="AP31" s="290">
        <f t="shared" ref="AP31" si="349">IF(AQ30=0,"",AP30/AQ30)</f>
        <v>0.3125</v>
      </c>
      <c r="AQ31" s="31">
        <v>0</v>
      </c>
      <c r="AR31" s="289">
        <f t="shared" ref="AR31" si="350">IF(AS30=0,"",AR30/AS30)</f>
        <v>0.29032258064516131</v>
      </c>
      <c r="AS31" s="30">
        <v>1</v>
      </c>
      <c r="AT31" s="290">
        <f t="shared" ref="AT31" si="351">IF(AU30=0,"",AT30/AU30)</f>
        <v>9.4339622641509441E-2</v>
      </c>
      <c r="AU31" s="31">
        <v>0</v>
      </c>
      <c r="AV31" s="289">
        <f t="shared" ref="AV31" si="352">IF(AW30=0,"",AV30/AW30)</f>
        <v>0.76</v>
      </c>
      <c r="AW31" s="30">
        <v>0</v>
      </c>
      <c r="AX31" s="290">
        <f t="shared" ref="AX31" si="353">IF(AY30=0,"",AX30/AY30)</f>
        <v>0.26</v>
      </c>
      <c r="AY31" s="31">
        <v>0</v>
      </c>
      <c r="AZ31" s="289">
        <f t="shared" ref="AZ31" si="354">IF(BA30=0,"",AZ30/BA30)</f>
        <v>0.46875</v>
      </c>
      <c r="BA31" s="30">
        <v>3</v>
      </c>
      <c r="BB31" s="290">
        <f t="shared" ref="BB31" si="355">IF(BC30=0,"",BB30/BC30)</f>
        <v>0.1</v>
      </c>
      <c r="BC31" s="31">
        <v>0</v>
      </c>
      <c r="BD31" s="289">
        <f t="shared" ref="BD31" si="356">IF(BE30=0,"",BD30/BE30)</f>
        <v>0.6785714285714286</v>
      </c>
      <c r="BE31" s="30">
        <v>0</v>
      </c>
      <c r="BF31" s="290" t="str">
        <f t="shared" ref="BF31" si="357">IF(BG30=0,"",BF30/BG30)</f>
        <v/>
      </c>
      <c r="BG31" s="31"/>
      <c r="BH31" s="289">
        <f t="shared" ref="BH31" si="358">IF(BI30=0,"",BH30/BI30)</f>
        <v>0.29166666666666669</v>
      </c>
      <c r="BI31" s="30">
        <v>1</v>
      </c>
      <c r="BJ31" s="290">
        <f t="shared" ref="BJ31" si="359">IF(BK30=0,"",BJ30/BK30)</f>
        <v>0.30909090909090908</v>
      </c>
      <c r="BK31" s="31">
        <v>2</v>
      </c>
      <c r="BL31" s="289">
        <f t="shared" ref="BL31" si="360">IF(BM30=0,"",BL30/BM30)</f>
        <v>0.4</v>
      </c>
      <c r="BM31" s="30">
        <v>1</v>
      </c>
      <c r="BN31" s="290">
        <f t="shared" ref="BN31" si="361">IF(BO30=0,"",BN30/BO30)</f>
        <v>0.6166666666666667</v>
      </c>
      <c r="BO31" s="31">
        <v>1</v>
      </c>
      <c r="BP31" s="289">
        <f t="shared" ref="BP31" si="362">IF(BQ30=0,"",BP30/BQ30)</f>
        <v>0.40540540540540543</v>
      </c>
      <c r="BQ31" s="30">
        <v>1</v>
      </c>
      <c r="BR31" s="290">
        <f t="shared" ref="BR31" si="363">IF(BS30=0,"",BR30/BS30)</f>
        <v>0.25</v>
      </c>
      <c r="BS31" s="31">
        <v>3</v>
      </c>
      <c r="BT31" s="289">
        <f t="shared" ref="BT31" si="364">IF(BU30=0,"",BT30/BU30)</f>
        <v>0.2857142857142857</v>
      </c>
      <c r="BU31" s="30">
        <v>3</v>
      </c>
      <c r="BV31" s="290">
        <f t="shared" ref="BV31" si="365">IF(BW30=0,"",BV30/BW30)</f>
        <v>0.14814814814814814</v>
      </c>
      <c r="BW31" s="31">
        <v>0</v>
      </c>
      <c r="BX31" s="289">
        <f t="shared" ref="BX31" si="366">IF(BY30=0,"",BX30/BY30)</f>
        <v>0.3125</v>
      </c>
      <c r="BY31" s="30">
        <v>3</v>
      </c>
      <c r="BZ31" s="290">
        <f t="shared" ref="BZ31" si="367">IF(CA30=0,"",BZ30/CA30)</f>
        <v>0.46</v>
      </c>
      <c r="CA31" s="31">
        <v>2</v>
      </c>
      <c r="CB31" s="257">
        <f t="shared" si="109"/>
        <v>29</v>
      </c>
      <c r="CC31" s="258">
        <f>C31</f>
        <v>0.58499999999999996</v>
      </c>
      <c r="CD31" s="194"/>
      <c r="CE31" s="260">
        <v>0.48</v>
      </c>
      <c r="CF31" s="246">
        <v>25</v>
      </c>
      <c r="CG31" s="194"/>
      <c r="CH31" s="194"/>
      <c r="CI31" s="200"/>
      <c r="CJ31" s="194"/>
    </row>
    <row r="32" spans="1:88" ht="15" customHeight="1">
      <c r="A32" s="206">
        <f t="shared" ref="A32" si="368">A30+1</f>
        <v>8</v>
      </c>
      <c r="B32" s="259" t="str">
        <f>R16</f>
        <v>Cor v Nieuwen.</v>
      </c>
      <c r="C32" s="259"/>
      <c r="D32" s="52">
        <v>11</v>
      </c>
      <c r="E32" s="52">
        <v>60</v>
      </c>
      <c r="F32" s="30">
        <v>23</v>
      </c>
      <c r="G32" s="30">
        <v>57</v>
      </c>
      <c r="H32" s="52">
        <v>19</v>
      </c>
      <c r="I32" s="52">
        <v>51</v>
      </c>
      <c r="J32" s="30">
        <v>23</v>
      </c>
      <c r="K32" s="30">
        <v>48</v>
      </c>
      <c r="L32" s="52">
        <v>21</v>
      </c>
      <c r="M32" s="52">
        <v>48</v>
      </c>
      <c r="N32" s="30">
        <v>37</v>
      </c>
      <c r="O32" s="30">
        <v>46</v>
      </c>
      <c r="P32" s="52">
        <v>31</v>
      </c>
      <c r="Q32" s="52">
        <v>51</v>
      </c>
      <c r="R32" s="271"/>
      <c r="S32" s="271"/>
      <c r="T32" s="52">
        <v>22</v>
      </c>
      <c r="U32" s="52">
        <v>60</v>
      </c>
      <c r="V32" s="30">
        <v>25</v>
      </c>
      <c r="W32" s="30">
        <v>37</v>
      </c>
      <c r="X32" s="52">
        <v>14</v>
      </c>
      <c r="Y32" s="52">
        <v>57</v>
      </c>
      <c r="Z32" s="30">
        <v>10</v>
      </c>
      <c r="AA32" s="30">
        <v>60</v>
      </c>
      <c r="AB32" s="52">
        <v>13</v>
      </c>
      <c r="AC32" s="52">
        <v>49</v>
      </c>
      <c r="AD32" s="30">
        <v>8</v>
      </c>
      <c r="AE32" s="30">
        <v>32</v>
      </c>
      <c r="AF32" s="52">
        <v>17</v>
      </c>
      <c r="AG32" s="52">
        <v>45</v>
      </c>
      <c r="AH32" s="30">
        <v>12</v>
      </c>
      <c r="AI32" s="30">
        <v>43</v>
      </c>
      <c r="AJ32" s="52">
        <v>41</v>
      </c>
      <c r="AK32" s="52">
        <v>49</v>
      </c>
      <c r="AL32" s="30">
        <v>13</v>
      </c>
      <c r="AM32" s="30">
        <v>41</v>
      </c>
      <c r="AN32" s="52">
        <v>12</v>
      </c>
      <c r="AO32" s="52">
        <v>51</v>
      </c>
      <c r="AP32" s="30">
        <v>23</v>
      </c>
      <c r="AQ32" s="30">
        <v>32</v>
      </c>
      <c r="AR32" s="52">
        <v>13</v>
      </c>
      <c r="AS32" s="52">
        <v>50</v>
      </c>
      <c r="AT32" s="30">
        <v>10</v>
      </c>
      <c r="AU32" s="30">
        <v>27</v>
      </c>
      <c r="AV32" s="52">
        <v>33</v>
      </c>
      <c r="AW32" s="52">
        <v>43</v>
      </c>
      <c r="AX32" s="30">
        <v>12</v>
      </c>
      <c r="AY32" s="30">
        <v>49</v>
      </c>
      <c r="AZ32" s="52">
        <v>17</v>
      </c>
      <c r="BA32" s="52">
        <v>38</v>
      </c>
      <c r="BB32" s="30">
        <v>5</v>
      </c>
      <c r="BC32" s="30">
        <v>57</v>
      </c>
      <c r="BD32" s="52">
        <v>47</v>
      </c>
      <c r="BE32" s="52">
        <v>55</v>
      </c>
      <c r="BF32" s="30"/>
      <c r="BG32" s="30"/>
      <c r="BH32" s="52">
        <v>12</v>
      </c>
      <c r="BI32" s="52">
        <v>37</v>
      </c>
      <c r="BJ32" s="30">
        <v>14</v>
      </c>
      <c r="BK32" s="30">
        <v>44</v>
      </c>
      <c r="BL32" s="52">
        <v>21</v>
      </c>
      <c r="BM32" s="52">
        <v>60</v>
      </c>
      <c r="BN32" s="30">
        <v>45</v>
      </c>
      <c r="BO32" s="30">
        <v>56</v>
      </c>
      <c r="BP32" s="52">
        <v>14</v>
      </c>
      <c r="BQ32" s="52">
        <v>35</v>
      </c>
      <c r="BR32" s="30">
        <v>13</v>
      </c>
      <c r="BS32" s="30">
        <v>60</v>
      </c>
      <c r="BT32" s="52">
        <v>9</v>
      </c>
      <c r="BU32" s="52">
        <v>42</v>
      </c>
      <c r="BV32" s="30">
        <v>3</v>
      </c>
      <c r="BW32" s="30">
        <v>48</v>
      </c>
      <c r="BX32" s="52">
        <v>11</v>
      </c>
      <c r="BY32" s="52">
        <v>42</v>
      </c>
      <c r="BZ32" s="30">
        <v>18</v>
      </c>
      <c r="CA32" s="30">
        <v>36</v>
      </c>
      <c r="CB32" s="259" t="str">
        <f t="shared" si="109"/>
        <v>Cor v Nieuwen.</v>
      </c>
      <c r="CC32" s="259"/>
      <c r="CD32" s="194"/>
      <c r="CE32" s="260">
        <v>0.52</v>
      </c>
      <c r="CF32" s="246">
        <v>27</v>
      </c>
      <c r="CG32" s="194"/>
      <c r="CH32" s="194"/>
      <c r="CI32" s="194"/>
      <c r="CJ32" s="194"/>
    </row>
    <row r="33" spans="1:88" ht="15" customHeight="1">
      <c r="B33" s="261">
        <f>R17</f>
        <v>18</v>
      </c>
      <c r="C33" s="262">
        <f>S17</f>
        <v>0.34699999999999998</v>
      </c>
      <c r="D33" s="288">
        <f t="shared" ref="D33" si="369">IF(E32=0,"",D32/E32)</f>
        <v>0.18333333333333332</v>
      </c>
      <c r="E33" s="52">
        <v>0</v>
      </c>
      <c r="F33" s="289">
        <f t="shared" ref="F33" si="370">IF(G32=0,"",F32/G32)</f>
        <v>0.40350877192982454</v>
      </c>
      <c r="G33" s="30">
        <v>2</v>
      </c>
      <c r="H33" s="288">
        <f t="shared" ref="H33" si="371">IF(I32=0,"",H32/I32)</f>
        <v>0.37254901960784315</v>
      </c>
      <c r="I33" s="52">
        <v>3</v>
      </c>
      <c r="J33" s="289">
        <f t="shared" ref="J33" si="372">IF(K32=0,"",J32/K32)</f>
        <v>0.47916666666666669</v>
      </c>
      <c r="K33" s="30">
        <v>0</v>
      </c>
      <c r="L33" s="288">
        <f t="shared" ref="L33" si="373">IF(M32=0,"",L32/M32)</f>
        <v>0.4375</v>
      </c>
      <c r="M33" s="52">
        <v>0</v>
      </c>
      <c r="N33" s="289">
        <f t="shared" ref="N33" si="374">IF(O32=0,"",N32/O32)</f>
        <v>0.80434782608695654</v>
      </c>
      <c r="O33" s="30">
        <v>3</v>
      </c>
      <c r="P33" s="288">
        <f t="shared" ref="P33" si="375">IF(Q32=0,"",P32/Q32)</f>
        <v>0.60784313725490191</v>
      </c>
      <c r="Q33" s="52">
        <v>2</v>
      </c>
      <c r="R33" s="291"/>
      <c r="S33" s="271"/>
      <c r="T33" s="288">
        <f t="shared" ref="T33" si="376">IF(U32=0,"",T32/U32)</f>
        <v>0.36666666666666664</v>
      </c>
      <c r="U33" s="52">
        <v>1</v>
      </c>
      <c r="V33" s="289">
        <f t="shared" ref="V33" si="377">IF(W32=0,"",V32/W32)</f>
        <v>0.67567567567567566</v>
      </c>
      <c r="W33" s="30">
        <v>3</v>
      </c>
      <c r="X33" s="288">
        <f t="shared" ref="X33" si="378">IF(Y32=0,"",X32/Y32)</f>
        <v>0.24561403508771928</v>
      </c>
      <c r="Y33" s="52">
        <v>0</v>
      </c>
      <c r="Z33" s="289">
        <f t="shared" ref="Z33" si="379">IF(AA32=0,"",Z32/AA32)</f>
        <v>0.16666666666666666</v>
      </c>
      <c r="AA33" s="30">
        <v>0</v>
      </c>
      <c r="AB33" s="288">
        <f t="shared" ref="AB33" si="380">IF(AC32=0,"",AB32/AC32)</f>
        <v>0.26530612244897961</v>
      </c>
      <c r="AC33" s="52">
        <v>3</v>
      </c>
      <c r="AD33" s="289">
        <f t="shared" ref="AD33" si="381">IF(AE32=0,"",AD32/AE32)</f>
        <v>0.25</v>
      </c>
      <c r="AE33" s="30">
        <v>0</v>
      </c>
      <c r="AF33" s="288">
        <f t="shared" ref="AF33" si="382">IF(AG32=0,"",AF32/AG32)</f>
        <v>0.37777777777777777</v>
      </c>
      <c r="AG33" s="52">
        <v>3</v>
      </c>
      <c r="AH33" s="289">
        <f t="shared" ref="AH33" si="383">IF(AI32=0,"",AH32/AI32)</f>
        <v>0.27906976744186046</v>
      </c>
      <c r="AI33" s="30">
        <v>0</v>
      </c>
      <c r="AJ33" s="288">
        <f t="shared" ref="AJ33" si="384">IF(AK32=0,"",AJ32/AK32)</f>
        <v>0.83673469387755106</v>
      </c>
      <c r="AK33" s="52">
        <v>3</v>
      </c>
      <c r="AL33" s="289">
        <f t="shared" ref="AL33" si="385">IF(AM32=0,"",AL32/AM32)</f>
        <v>0.31707317073170732</v>
      </c>
      <c r="AM33" s="30">
        <v>1</v>
      </c>
      <c r="AN33" s="288">
        <f t="shared" ref="AN33" si="386">IF(AO32=0,"",AN32/AO32)</f>
        <v>0.23529411764705882</v>
      </c>
      <c r="AO33" s="52">
        <v>0</v>
      </c>
      <c r="AP33" s="289">
        <f t="shared" ref="AP33" si="387">IF(AQ32=0,"",AP32/AQ32)</f>
        <v>0.71875</v>
      </c>
      <c r="AQ33" s="30">
        <v>3</v>
      </c>
      <c r="AR33" s="288">
        <f t="shared" ref="AR33" si="388">IF(AS32=0,"",AR32/AS32)</f>
        <v>0.26</v>
      </c>
      <c r="AS33" s="52">
        <v>2</v>
      </c>
      <c r="AT33" s="289">
        <f t="shared" ref="AT33" si="389">IF(AU32=0,"",AT32/AU32)</f>
        <v>0.37037037037037035</v>
      </c>
      <c r="AU33" s="30">
        <v>3</v>
      </c>
      <c r="AV33" s="288">
        <f t="shared" ref="AV33" si="390">IF(AW32=0,"",AV32/AW32)</f>
        <v>0.76744186046511631</v>
      </c>
      <c r="AW33" s="52">
        <v>0</v>
      </c>
      <c r="AX33" s="289">
        <f t="shared" ref="AX33" si="391">IF(AY32=0,"",AX32/AY32)</f>
        <v>0.24489795918367346</v>
      </c>
      <c r="AY33" s="30">
        <v>0</v>
      </c>
      <c r="AZ33" s="288">
        <f t="shared" ref="AZ33" si="392">IF(BA32=0,"",AZ32/BA32)</f>
        <v>0.44736842105263158</v>
      </c>
      <c r="BA33" s="52">
        <v>3</v>
      </c>
      <c r="BB33" s="289">
        <f t="shared" ref="BB33" si="393">IF(BC32=0,"",BB32/BC32)</f>
        <v>8.771929824561403E-2</v>
      </c>
      <c r="BC33" s="30">
        <v>0</v>
      </c>
      <c r="BD33" s="288">
        <f t="shared" ref="BD33" si="394">IF(BE32=0,"",BD32/BE32)</f>
        <v>0.8545454545454545</v>
      </c>
      <c r="BE33" s="52">
        <v>2</v>
      </c>
      <c r="BF33" s="289" t="str">
        <f t="shared" ref="BF33" si="395">IF(BG32=0,"",BF32/BG32)</f>
        <v/>
      </c>
      <c r="BG33" s="30"/>
      <c r="BH33" s="288">
        <f t="shared" ref="BH33" si="396">IF(BI32=0,"",BH32/BI32)</f>
        <v>0.32432432432432434</v>
      </c>
      <c r="BI33" s="52">
        <v>1</v>
      </c>
      <c r="BJ33" s="289">
        <f t="shared" ref="BJ33" si="397">IF(BK32=0,"",BJ32/BK32)</f>
        <v>0.31818181818181818</v>
      </c>
      <c r="BK33" s="30">
        <v>0</v>
      </c>
      <c r="BL33" s="288">
        <f t="shared" ref="BL33" si="398">IF(BM32=0,"",BL32/BM32)</f>
        <v>0.35</v>
      </c>
      <c r="BM33" s="52">
        <v>0</v>
      </c>
      <c r="BN33" s="289">
        <f t="shared" ref="BN33" si="399">IF(BO32=0,"",BN32/BO32)</f>
        <v>0.8035714285714286</v>
      </c>
      <c r="BO33" s="30">
        <v>2</v>
      </c>
      <c r="BP33" s="288">
        <f t="shared" ref="BP33" si="400">IF(BQ32=0,"",BP32/BQ32)</f>
        <v>0.4</v>
      </c>
      <c r="BQ33" s="52">
        <v>1</v>
      </c>
      <c r="BR33" s="289">
        <f t="shared" ref="BR33" si="401">IF(BS32=0,"",BR32/BS32)</f>
        <v>0.21666666666666667</v>
      </c>
      <c r="BS33" s="30">
        <v>0</v>
      </c>
      <c r="BT33" s="288">
        <f t="shared" ref="BT33" si="402">IF(BU32=0,"",BT32/BU32)</f>
        <v>0.21428571428571427</v>
      </c>
      <c r="BU33" s="52">
        <v>1</v>
      </c>
      <c r="BV33" s="289">
        <f t="shared" ref="BV33" si="403">IF(BW32=0,"",BV32/BW32)</f>
        <v>6.25E-2</v>
      </c>
      <c r="BW33" s="30">
        <v>0</v>
      </c>
      <c r="BX33" s="288">
        <f t="shared" ref="BX33" si="404">IF(BY32=0,"",BX32/BY32)</f>
        <v>0.26190476190476192</v>
      </c>
      <c r="BY33" s="52">
        <v>0</v>
      </c>
      <c r="BZ33" s="289">
        <f t="shared" ref="BZ33" si="405">IF(CA32=0,"",BZ32/CA32)</f>
        <v>0.5</v>
      </c>
      <c r="CA33" s="30">
        <v>1</v>
      </c>
      <c r="CB33" s="261">
        <f t="shared" si="109"/>
        <v>18</v>
      </c>
      <c r="CC33" s="262">
        <f>C33</f>
        <v>0.34699999999999998</v>
      </c>
      <c r="CD33" s="194"/>
      <c r="CE33" s="246">
        <v>0.56000000000000005</v>
      </c>
      <c r="CF33" s="246">
        <v>29</v>
      </c>
      <c r="CG33" s="194"/>
      <c r="CH33" s="194"/>
      <c r="CI33" s="194"/>
      <c r="CJ33" s="194"/>
    </row>
    <row r="34" spans="1:88" ht="15" customHeight="1">
      <c r="A34" s="129">
        <f t="shared" ref="A34" si="406">A32+1</f>
        <v>9</v>
      </c>
      <c r="B34" s="210" t="str">
        <f>T16</f>
        <v xml:space="preserve">Ed Visser </v>
      </c>
      <c r="C34" s="210"/>
      <c r="D34" s="30">
        <v>16</v>
      </c>
      <c r="E34" s="30">
        <v>37</v>
      </c>
      <c r="F34" s="31">
        <v>13</v>
      </c>
      <c r="G34" s="31">
        <v>30</v>
      </c>
      <c r="H34" s="30">
        <v>19</v>
      </c>
      <c r="I34" s="30">
        <v>38</v>
      </c>
      <c r="J34" s="31">
        <v>30</v>
      </c>
      <c r="K34" s="31">
        <v>39</v>
      </c>
      <c r="L34" s="30">
        <v>12</v>
      </c>
      <c r="M34" s="30">
        <v>39</v>
      </c>
      <c r="N34" s="31">
        <v>37</v>
      </c>
      <c r="O34" s="31">
        <v>55</v>
      </c>
      <c r="P34" s="30">
        <v>27</v>
      </c>
      <c r="Q34" s="30">
        <v>43</v>
      </c>
      <c r="R34" s="31">
        <v>19</v>
      </c>
      <c r="S34" s="31">
        <v>60</v>
      </c>
      <c r="T34" s="271"/>
      <c r="U34" s="271"/>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v>13</v>
      </c>
      <c r="BA34" s="30">
        <v>44</v>
      </c>
      <c r="BB34" s="31">
        <v>5</v>
      </c>
      <c r="BC34" s="31">
        <v>43</v>
      </c>
      <c r="BD34" s="30">
        <v>27</v>
      </c>
      <c r="BE34" s="30">
        <v>40</v>
      </c>
      <c r="BF34" s="31"/>
      <c r="BG34" s="31"/>
      <c r="BH34" s="30">
        <v>7</v>
      </c>
      <c r="BI34" s="30">
        <v>34</v>
      </c>
      <c r="BJ34" s="31">
        <v>8</v>
      </c>
      <c r="BK34" s="31">
        <v>31</v>
      </c>
      <c r="BL34" s="30">
        <v>18</v>
      </c>
      <c r="BM34" s="30">
        <v>38</v>
      </c>
      <c r="BN34" s="31">
        <v>42</v>
      </c>
      <c r="BO34" s="31">
        <v>45</v>
      </c>
      <c r="BP34" s="30">
        <v>15</v>
      </c>
      <c r="BQ34" s="30">
        <v>60</v>
      </c>
      <c r="BR34" s="31">
        <v>5</v>
      </c>
      <c r="BS34" s="31">
        <v>43</v>
      </c>
      <c r="BT34" s="30">
        <v>10</v>
      </c>
      <c r="BU34" s="30">
        <v>48</v>
      </c>
      <c r="BV34" s="31">
        <v>7</v>
      </c>
      <c r="BW34" s="31">
        <v>51</v>
      </c>
      <c r="BX34" s="30">
        <v>5</v>
      </c>
      <c r="BY34" s="30">
        <v>36</v>
      </c>
      <c r="BZ34" s="31">
        <v>19</v>
      </c>
      <c r="CA34" s="31">
        <v>45</v>
      </c>
      <c r="CB34" s="210" t="str">
        <f t="shared" si="109"/>
        <v xml:space="preserve">Ed Visser </v>
      </c>
      <c r="CC34" s="210"/>
      <c r="CD34" s="200"/>
      <c r="CE34" s="246">
        <v>0.6</v>
      </c>
      <c r="CF34" s="246">
        <v>31</v>
      </c>
      <c r="CG34" s="194"/>
      <c r="CH34" s="194"/>
      <c r="CI34" s="200"/>
      <c r="CJ34" s="194"/>
    </row>
    <row r="35" spans="1:88" ht="15" customHeight="1">
      <c r="B35" s="257">
        <f>T17</f>
        <v>25</v>
      </c>
      <c r="C35" s="258">
        <f>U17</f>
        <v>0.48899999999999999</v>
      </c>
      <c r="D35" s="289">
        <f t="shared" ref="D35" si="407">IF(E34=0,"",D34/E34)</f>
        <v>0.43243243243243246</v>
      </c>
      <c r="E35" s="30">
        <v>3</v>
      </c>
      <c r="F35" s="290">
        <f t="shared" ref="F35" si="408">IF(G34=0,"",F34/G34)</f>
        <v>0.43333333333333335</v>
      </c>
      <c r="G35" s="31">
        <v>1</v>
      </c>
      <c r="H35" s="289">
        <f t="shared" ref="H35" si="409">IF(I34=0,"",H34/I34)</f>
        <v>0.5</v>
      </c>
      <c r="I35" s="30">
        <v>3</v>
      </c>
      <c r="J35" s="290">
        <f t="shared" ref="J35" si="410">IF(K34=0,"",J34/K34)</f>
        <v>0.76923076923076927</v>
      </c>
      <c r="K35" s="31">
        <v>1</v>
      </c>
      <c r="L35" s="289">
        <f t="shared" ref="L35" si="411">IF(M34=0,"",L34/M34)</f>
        <v>0.30769230769230771</v>
      </c>
      <c r="M35" s="30">
        <v>0</v>
      </c>
      <c r="N35" s="290">
        <f t="shared" ref="N35" si="412">IF(O34=0,"",N34/O34)</f>
        <v>0.67272727272727273</v>
      </c>
      <c r="O35" s="31">
        <v>2</v>
      </c>
      <c r="P35" s="289">
        <f t="shared" ref="P35" si="413">IF(Q34=0,"",P34/Q34)</f>
        <v>0.62790697674418605</v>
      </c>
      <c r="Q35" s="30">
        <v>3</v>
      </c>
      <c r="R35" s="290">
        <f t="shared" ref="R35" si="414">IF(S34=0,"",R34/S34)</f>
        <v>0.31666666666666665</v>
      </c>
      <c r="S35" s="31">
        <v>0</v>
      </c>
      <c r="T35" s="291"/>
      <c r="U35" s="271"/>
      <c r="V35" s="290">
        <f t="shared" ref="V35" si="415">IF(W34=0,"",V34/W34)</f>
        <v>0.47619047619047616</v>
      </c>
      <c r="W35" s="31">
        <v>0</v>
      </c>
      <c r="X35" s="289">
        <f t="shared" ref="X35" si="416">IF(Y34=0,"",X34/Y34)</f>
        <v>0.6333333333333333</v>
      </c>
      <c r="Y35" s="30">
        <v>3</v>
      </c>
      <c r="Z35" s="290">
        <f t="shared" ref="Z35" si="417">IF(AA34=0,"",Z34/AA34)</f>
        <v>0.31428571428571428</v>
      </c>
      <c r="AA35" s="31">
        <v>1</v>
      </c>
      <c r="AB35" s="289">
        <f t="shared" ref="AB35" si="418">IF(AC34=0,"",AB34/AC34)</f>
        <v>0.19354838709677419</v>
      </c>
      <c r="AC35" s="30">
        <v>0</v>
      </c>
      <c r="AD35" s="290">
        <f t="shared" ref="AD35" si="419">IF(AE34=0,"",AD34/AE34)</f>
        <v>0.31111111111111112</v>
      </c>
      <c r="AE35" s="31">
        <v>1</v>
      </c>
      <c r="AF35" s="289">
        <f t="shared" ref="AF35" si="420">IF(AG34=0,"",AF34/AG34)</f>
        <v>0.35714285714285715</v>
      </c>
      <c r="AG35" s="30">
        <v>1</v>
      </c>
      <c r="AH35" s="290">
        <f t="shared" ref="AH35" si="421">IF(AI34=0,"",AH34/AI34)</f>
        <v>0.27586206896551724</v>
      </c>
      <c r="AI35" s="31">
        <v>1</v>
      </c>
      <c r="AJ35" s="289">
        <f t="shared" ref="AJ35" si="422">IF(AK34=0,"",AJ34/AK34)</f>
        <v>1</v>
      </c>
      <c r="AK35" s="30">
        <v>3</v>
      </c>
      <c r="AL35" s="290">
        <f t="shared" ref="AL35" si="423">IF(AM34=0,"",AL34/AM34)</f>
        <v>0.21568627450980393</v>
      </c>
      <c r="AM35" s="31">
        <v>0</v>
      </c>
      <c r="AN35" s="289">
        <f t="shared" ref="AN35" si="424">IF(AO34=0,"",AN34/AO34)</f>
        <v>0.41176470588235292</v>
      </c>
      <c r="AO35" s="30">
        <v>3</v>
      </c>
      <c r="AP35" s="290">
        <f t="shared" ref="AP35" si="425">IF(AQ34=0,"",AP34/AQ34)</f>
        <v>0.7931034482758621</v>
      </c>
      <c r="AQ35" s="31">
        <v>3</v>
      </c>
      <c r="AR35" s="289">
        <f t="shared" ref="AR35" si="426">IF(AS34=0,"",AR34/AS34)</f>
        <v>0.41379310344827586</v>
      </c>
      <c r="AS35" s="30">
        <v>3</v>
      </c>
      <c r="AT35" s="290">
        <f t="shared" ref="AT35" si="427">IF(AU34=0,"",AT34/AU34)</f>
        <v>0.52631578947368418</v>
      </c>
      <c r="AU35" s="31">
        <v>3</v>
      </c>
      <c r="AV35" s="289">
        <f t="shared" ref="AV35" si="428">IF(AW34=0,"",AV34/AW34)</f>
        <v>0.9555555555555556</v>
      </c>
      <c r="AW35" s="30">
        <v>2</v>
      </c>
      <c r="AX35" s="290">
        <f t="shared" ref="AX35" si="429">IF(AY34=0,"",AX34/AY34)</f>
        <v>0.22222222222222221</v>
      </c>
      <c r="AY35" s="31">
        <v>3</v>
      </c>
      <c r="AZ35" s="289">
        <f t="shared" ref="AZ35" si="430">IF(BA34=0,"",AZ34/BA34)</f>
        <v>0.29545454545454547</v>
      </c>
      <c r="BA35" s="30">
        <v>0</v>
      </c>
      <c r="BB35" s="290">
        <f t="shared" ref="BB35" si="431">IF(BC34=0,"",BB34/BC34)</f>
        <v>0.11627906976744186</v>
      </c>
      <c r="BC35" s="31">
        <v>0</v>
      </c>
      <c r="BD35" s="289">
        <f t="shared" ref="BD35" si="432">IF(BE34=0,"",BD34/BE34)</f>
        <v>0.67500000000000004</v>
      </c>
      <c r="BE35" s="30">
        <v>0</v>
      </c>
      <c r="BF35" s="290" t="str">
        <f t="shared" ref="BF35" si="433">IF(BG34=0,"",BF34/BG34)</f>
        <v/>
      </c>
      <c r="BG35" s="31"/>
      <c r="BH35" s="289">
        <f t="shared" ref="BH35" si="434">IF(BI34=0,"",BH34/BI34)</f>
        <v>0.20588235294117646</v>
      </c>
      <c r="BI35" s="30">
        <v>0</v>
      </c>
      <c r="BJ35" s="290">
        <f t="shared" ref="BJ35" si="435">IF(BK34=0,"",BJ34/BK34)</f>
        <v>0.25806451612903225</v>
      </c>
      <c r="BK35" s="31">
        <v>0</v>
      </c>
      <c r="BL35" s="289">
        <f t="shared" ref="BL35" si="436">IF(BM34=0,"",BL34/BM34)</f>
        <v>0.47368421052631576</v>
      </c>
      <c r="BM35" s="30">
        <v>0</v>
      </c>
      <c r="BN35" s="290">
        <f t="shared" ref="BN35" si="437">IF(BO34=0,"",BN34/BO34)</f>
        <v>0.93333333333333335</v>
      </c>
      <c r="BO35" s="31">
        <v>1</v>
      </c>
      <c r="BP35" s="289">
        <f t="shared" ref="BP35" si="438">IF(BQ34=0,"",BP34/BQ34)</f>
        <v>0.25</v>
      </c>
      <c r="BQ35" s="30">
        <v>1</v>
      </c>
      <c r="BR35" s="290">
        <f t="shared" ref="BR35" si="439">IF(BS34=0,"",BR34/BS34)</f>
        <v>0.11627906976744186</v>
      </c>
      <c r="BS35" s="31">
        <v>0</v>
      </c>
      <c r="BT35" s="289">
        <f t="shared" ref="BT35" si="440">IF(BU34=0,"",BT34/BU34)</f>
        <v>0.20833333333333334</v>
      </c>
      <c r="BU35" s="30">
        <v>3</v>
      </c>
      <c r="BV35" s="290">
        <f t="shared" ref="BV35" si="441">IF(BW34=0,"",BV34/BW34)</f>
        <v>0.13725490196078433</v>
      </c>
      <c r="BW35" s="31">
        <v>0</v>
      </c>
      <c r="BX35" s="289">
        <f t="shared" ref="BX35" si="442">IF(BY34=0,"",BX34/BY34)</f>
        <v>0.1388888888888889</v>
      </c>
      <c r="BY35" s="30">
        <v>0</v>
      </c>
      <c r="BZ35" s="290">
        <f t="shared" ref="BZ35" si="443">IF(CA34=0,"",BZ34/CA34)</f>
        <v>0.42222222222222222</v>
      </c>
      <c r="CA35" s="31">
        <v>3</v>
      </c>
      <c r="CB35" s="257">
        <f t="shared" si="109"/>
        <v>25</v>
      </c>
      <c r="CC35" s="258">
        <f>C35</f>
        <v>0.48899999999999999</v>
      </c>
      <c r="CD35" s="200"/>
      <c r="CE35" s="246">
        <v>0.64</v>
      </c>
      <c r="CF35" s="246">
        <v>33</v>
      </c>
      <c r="CG35" s="194"/>
      <c r="CH35" s="194"/>
      <c r="CI35" s="200"/>
      <c r="CJ35" s="194"/>
    </row>
    <row r="36" spans="1:88" ht="15" customHeight="1">
      <c r="A36" s="206">
        <f t="shared" ref="A36" si="444">A34+1</f>
        <v>10</v>
      </c>
      <c r="B36" s="259" t="str">
        <f>V16</f>
        <v>Frans Kool</v>
      </c>
      <c r="C36" s="259"/>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1"/>
      <c r="W36" s="271"/>
      <c r="X36" s="52">
        <v>19</v>
      </c>
      <c r="Y36" s="52">
        <v>40</v>
      </c>
      <c r="Z36" s="30">
        <v>15</v>
      </c>
      <c r="AA36" s="30">
        <v>44</v>
      </c>
      <c r="AB36" s="52">
        <v>8</v>
      </c>
      <c r="AC36" s="52">
        <v>38</v>
      </c>
      <c r="AD36" s="30">
        <v>12</v>
      </c>
      <c r="AE36" s="30">
        <v>60</v>
      </c>
      <c r="AF36" s="52">
        <v>15</v>
      </c>
      <c r="AG36" s="52">
        <v>58</v>
      </c>
      <c r="AH36" s="30">
        <v>18</v>
      </c>
      <c r="AI36" s="30">
        <v>41</v>
      </c>
      <c r="AJ36" s="52">
        <v>39</v>
      </c>
      <c r="AK36" s="52">
        <v>36</v>
      </c>
      <c r="AL36" s="30">
        <v>10</v>
      </c>
      <c r="AM36" s="30">
        <v>59</v>
      </c>
      <c r="AN36" s="52">
        <v>12</v>
      </c>
      <c r="AO36" s="52">
        <v>60</v>
      </c>
      <c r="AP36" s="30">
        <v>21</v>
      </c>
      <c r="AQ36" s="30">
        <v>40</v>
      </c>
      <c r="AR36" s="52">
        <v>13</v>
      </c>
      <c r="AS36" s="52">
        <v>58</v>
      </c>
      <c r="AT36" s="30">
        <v>9</v>
      </c>
      <c r="AU36" s="30">
        <v>60</v>
      </c>
      <c r="AV36" s="52">
        <v>30</v>
      </c>
      <c r="AW36" s="52">
        <v>41</v>
      </c>
      <c r="AX36" s="30">
        <v>6</v>
      </c>
      <c r="AY36" s="30">
        <v>31</v>
      </c>
      <c r="AZ36" s="52">
        <v>13</v>
      </c>
      <c r="BA36" s="52">
        <v>48</v>
      </c>
      <c r="BB36" s="30">
        <v>9</v>
      </c>
      <c r="BC36" s="30">
        <v>46</v>
      </c>
      <c r="BD36" s="52">
        <v>47</v>
      </c>
      <c r="BE36" s="52">
        <v>39</v>
      </c>
      <c r="BF36" s="30"/>
      <c r="BG36" s="30"/>
      <c r="BH36" s="52">
        <v>8</v>
      </c>
      <c r="BI36" s="52">
        <v>36</v>
      </c>
      <c r="BJ36" s="30">
        <v>8</v>
      </c>
      <c r="BK36" s="30">
        <v>42</v>
      </c>
      <c r="BL36" s="52">
        <v>26</v>
      </c>
      <c r="BM36" s="52">
        <v>54</v>
      </c>
      <c r="BN36" s="30">
        <v>45</v>
      </c>
      <c r="BO36" s="30">
        <v>44</v>
      </c>
      <c r="BP36" s="52">
        <v>16</v>
      </c>
      <c r="BQ36" s="52">
        <v>54</v>
      </c>
      <c r="BR36" s="30">
        <v>15</v>
      </c>
      <c r="BS36" s="30">
        <v>34</v>
      </c>
      <c r="BT36" s="52">
        <v>8</v>
      </c>
      <c r="BU36" s="52">
        <v>53</v>
      </c>
      <c r="BV36" s="30">
        <v>10</v>
      </c>
      <c r="BW36" s="30">
        <v>49</v>
      </c>
      <c r="BX36" s="52">
        <v>10</v>
      </c>
      <c r="BY36" s="52">
        <v>51</v>
      </c>
      <c r="BZ36" s="30">
        <v>19</v>
      </c>
      <c r="CA36" s="30">
        <v>29</v>
      </c>
      <c r="CB36" s="259" t="str">
        <f t="shared" si="109"/>
        <v>Frans Kool</v>
      </c>
      <c r="CC36" s="259"/>
      <c r="CD36" s="200"/>
      <c r="CE36" s="246">
        <v>0.68</v>
      </c>
      <c r="CF36" s="246">
        <v>35</v>
      </c>
      <c r="CG36" s="194"/>
      <c r="CH36" s="194"/>
      <c r="CI36" s="200"/>
      <c r="CJ36" s="194"/>
    </row>
    <row r="37" spans="1:88" ht="15" customHeight="1">
      <c r="B37" s="261">
        <f>V17</f>
        <v>27</v>
      </c>
      <c r="C37" s="262">
        <f>W17</f>
        <v>0.55900000000000005</v>
      </c>
      <c r="D37" s="288">
        <f t="shared" ref="D37" si="445">IF(E36=0,"",D36/E36)</f>
        <v>0.25</v>
      </c>
      <c r="E37" s="52">
        <v>0</v>
      </c>
      <c r="F37" s="289">
        <f t="shared" ref="F37" si="446">IF(G36=0,"",F36/G36)</f>
        <v>0.71875</v>
      </c>
      <c r="G37" s="30">
        <v>3</v>
      </c>
      <c r="H37" s="288">
        <f t="shared" ref="H37" si="447">IF(I36=0,"",H36/I36)</f>
        <v>0.44117647058823528</v>
      </c>
      <c r="I37" s="52">
        <v>1</v>
      </c>
      <c r="J37" s="289">
        <f t="shared" ref="J37" si="448">IF(K36=0,"",J36/K36)</f>
        <v>0.74358974358974361</v>
      </c>
      <c r="K37" s="30">
        <v>3</v>
      </c>
      <c r="L37" s="288">
        <f t="shared" ref="L37" si="449">IF(M36=0,"",L36/M36)</f>
        <v>0.48214285714285715</v>
      </c>
      <c r="M37" s="52">
        <v>0</v>
      </c>
      <c r="N37" s="289">
        <f t="shared" ref="N37" si="450">IF(O36=0,"",N36/O36)</f>
        <v>0.69230769230769229</v>
      </c>
      <c r="O37" s="30">
        <v>0</v>
      </c>
      <c r="P37" s="288">
        <f t="shared" ref="P37" si="451">IF(Q36=0,"",P36/Q36)</f>
        <v>0.91176470588235292</v>
      </c>
      <c r="Q37" s="52">
        <v>3</v>
      </c>
      <c r="R37" s="289">
        <f t="shared" ref="R37" si="452">IF(S36=0,"",R36/S36)</f>
        <v>0.32432432432432434</v>
      </c>
      <c r="S37" s="30">
        <v>0</v>
      </c>
      <c r="T37" s="288">
        <f t="shared" ref="T37" si="453">IF(U36=0,"",T36/U36)</f>
        <v>0.54761904761904767</v>
      </c>
      <c r="U37" s="52">
        <v>3</v>
      </c>
      <c r="V37" s="291"/>
      <c r="W37" s="271"/>
      <c r="X37" s="288">
        <f t="shared" ref="X37" si="454">IF(Y36=0,"",X36/Y36)</f>
        <v>0.47499999999999998</v>
      </c>
      <c r="Y37" s="52">
        <v>3</v>
      </c>
      <c r="Z37" s="289">
        <f t="shared" ref="Z37" si="455">IF(AA36=0,"",Z36/AA36)</f>
        <v>0.34090909090909088</v>
      </c>
      <c r="AA37" s="30">
        <v>3</v>
      </c>
      <c r="AB37" s="288">
        <f t="shared" ref="AB37" si="456">IF(AC36=0,"",AB36/AC36)</f>
        <v>0.21052631578947367</v>
      </c>
      <c r="AC37" s="52">
        <v>0</v>
      </c>
      <c r="AD37" s="289">
        <f t="shared" ref="AD37" si="457">IF(AE36=0,"",AD36/AE36)</f>
        <v>0.2</v>
      </c>
      <c r="AE37" s="30">
        <v>0</v>
      </c>
      <c r="AF37" s="288">
        <f t="shared" ref="AF37" si="458">IF(AG36=0,"",AF36/AG36)</f>
        <v>0.25862068965517243</v>
      </c>
      <c r="AG37" s="52">
        <v>0</v>
      </c>
      <c r="AH37" s="289">
        <f t="shared" ref="AH37" si="459">IF(AI36=0,"",AH36/AI36)</f>
        <v>0.43902439024390244</v>
      </c>
      <c r="AI37" s="30">
        <v>3</v>
      </c>
      <c r="AJ37" s="288">
        <f t="shared" ref="AJ37" si="460">IF(AK36=0,"",AJ36/AK36)</f>
        <v>1.0833333333333333</v>
      </c>
      <c r="AK37" s="52">
        <v>3</v>
      </c>
      <c r="AL37" s="289">
        <f t="shared" ref="AL37" si="461">IF(AM36=0,"",AL36/AM36)</f>
        <v>0.16949152542372881</v>
      </c>
      <c r="AM37" s="30">
        <v>0</v>
      </c>
      <c r="AN37" s="288">
        <f t="shared" ref="AN37" si="462">IF(AO36=0,"",AN36/AO36)</f>
        <v>0.2</v>
      </c>
      <c r="AO37" s="52">
        <v>0</v>
      </c>
      <c r="AP37" s="289">
        <f t="shared" ref="AP37" si="463">IF(AQ36=0,"",AP36/AQ36)</f>
        <v>0.52500000000000002</v>
      </c>
      <c r="AQ37" s="30">
        <v>3</v>
      </c>
      <c r="AR37" s="288">
        <f t="shared" ref="AR37" si="464">IF(AS36=0,"",AR36/AS36)</f>
        <v>0.22413793103448276</v>
      </c>
      <c r="AS37" s="52">
        <v>2</v>
      </c>
      <c r="AT37" s="289">
        <f t="shared" ref="AT37" si="465">IF(AU36=0,"",AT36/AU36)</f>
        <v>0.15</v>
      </c>
      <c r="AU37" s="30">
        <v>0</v>
      </c>
      <c r="AV37" s="288">
        <f t="shared" ref="AV37" si="466">IF(AW36=0,"",AV36/AW36)</f>
        <v>0.73170731707317072</v>
      </c>
      <c r="AW37" s="52">
        <v>0</v>
      </c>
      <c r="AX37" s="289">
        <f t="shared" ref="AX37" si="467">IF(AY36=0,"",AX36/AY36)</f>
        <v>0.19354838709677419</v>
      </c>
      <c r="AY37" s="30">
        <v>0</v>
      </c>
      <c r="AZ37" s="288">
        <f t="shared" ref="AZ37" si="468">IF(BA36=0,"",AZ36/BA36)</f>
        <v>0.27083333333333331</v>
      </c>
      <c r="BA37" s="52">
        <v>0</v>
      </c>
      <c r="BB37" s="289">
        <f t="shared" ref="BB37" si="469">IF(BC36=0,"",BB36/BC36)</f>
        <v>0.19565217391304349</v>
      </c>
      <c r="BC37" s="30">
        <v>1</v>
      </c>
      <c r="BD37" s="288">
        <f t="shared" ref="BD37" si="470">IF(BE36=0,"",BD36/BE36)</f>
        <v>1.2051282051282051</v>
      </c>
      <c r="BE37" s="52">
        <v>3</v>
      </c>
      <c r="BF37" s="289" t="str">
        <f t="shared" ref="BF37" si="471">IF(BG36=0,"",BF36/BG36)</f>
        <v/>
      </c>
      <c r="BG37" s="30"/>
      <c r="BH37" s="288">
        <f t="shared" ref="BH37" si="472">IF(BI36=0,"",BH36/BI36)</f>
        <v>0.22222222222222221</v>
      </c>
      <c r="BI37" s="52">
        <v>0</v>
      </c>
      <c r="BJ37" s="289">
        <f t="shared" ref="BJ37" si="473">IF(BK36=0,"",BJ36/BK36)</f>
        <v>0.19047619047619047</v>
      </c>
      <c r="BK37" s="30">
        <v>0</v>
      </c>
      <c r="BL37" s="288">
        <f t="shared" ref="BL37" si="474">IF(BM36=0,"",BL36/BM36)</f>
        <v>0.48148148148148145</v>
      </c>
      <c r="BM37" s="52">
        <v>0</v>
      </c>
      <c r="BN37" s="289">
        <f t="shared" ref="BN37" si="475">IF(BO36=0,"",BN36/BO36)</f>
        <v>1.0227272727272727</v>
      </c>
      <c r="BO37" s="30">
        <v>3</v>
      </c>
      <c r="BP37" s="288">
        <f t="shared" ref="BP37" si="476">IF(BQ36=0,"",BP36/BQ36)</f>
        <v>0.29629629629629628</v>
      </c>
      <c r="BQ37" s="52">
        <v>0</v>
      </c>
      <c r="BR37" s="289">
        <f t="shared" ref="BR37" si="477">IF(BS36=0,"",BR36/BS36)</f>
        <v>0.44117647058823528</v>
      </c>
      <c r="BS37" s="30">
        <v>3</v>
      </c>
      <c r="BT37" s="288">
        <f t="shared" ref="BT37" si="478">IF(BU36=0,"",BT36/BU36)</f>
        <v>0.15094339622641509</v>
      </c>
      <c r="BU37" s="52">
        <v>0</v>
      </c>
      <c r="BV37" s="289">
        <f t="shared" ref="BV37" si="479">IF(BW36=0,"",BV36/BW36)</f>
        <v>0.20408163265306123</v>
      </c>
      <c r="BW37" s="30">
        <v>3</v>
      </c>
      <c r="BX37" s="288">
        <f t="shared" ref="BX37" si="480">IF(BY36=0,"",BX36/BY36)</f>
        <v>0.19607843137254902</v>
      </c>
      <c r="BY37" s="52">
        <v>0</v>
      </c>
      <c r="BZ37" s="289">
        <f t="shared" ref="BZ37" si="481">IF(CA36=0,"",BZ36/CA36)</f>
        <v>0.65517241379310343</v>
      </c>
      <c r="CA37" s="30">
        <v>3</v>
      </c>
      <c r="CB37" s="261">
        <f t="shared" si="109"/>
        <v>27</v>
      </c>
      <c r="CC37" s="262">
        <f>C37</f>
        <v>0.55900000000000005</v>
      </c>
      <c r="CD37" s="200"/>
      <c r="CE37" s="246">
        <v>0.72</v>
      </c>
      <c r="CF37" s="246">
        <v>37</v>
      </c>
      <c r="CG37" s="194"/>
      <c r="CH37" s="194"/>
      <c r="CI37" s="200"/>
      <c r="CJ37" s="194"/>
    </row>
    <row r="38" spans="1:88" ht="15" customHeight="1">
      <c r="A38" s="129">
        <f t="shared" ref="A38" si="482">A36+1</f>
        <v>11</v>
      </c>
      <c r="B38" s="210" t="str">
        <f>X16</f>
        <v>Ger Dekker</v>
      </c>
      <c r="C38" s="210"/>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1"/>
      <c r="Y38" s="271"/>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v>23</v>
      </c>
      <c r="AQ38" s="31">
        <v>47</v>
      </c>
      <c r="AR38" s="30">
        <v>4</v>
      </c>
      <c r="AS38" s="30">
        <v>55</v>
      </c>
      <c r="AT38" s="31">
        <v>8</v>
      </c>
      <c r="AU38" s="31">
        <v>52</v>
      </c>
      <c r="AV38" s="30">
        <v>43</v>
      </c>
      <c r="AW38" s="30">
        <v>36</v>
      </c>
      <c r="AX38" s="31">
        <v>9</v>
      </c>
      <c r="AY38" s="31">
        <v>51</v>
      </c>
      <c r="AZ38" s="30">
        <v>16</v>
      </c>
      <c r="BA38" s="30">
        <v>59</v>
      </c>
      <c r="BB38" s="31">
        <v>4</v>
      </c>
      <c r="BC38" s="31">
        <v>41</v>
      </c>
      <c r="BD38" s="30">
        <v>37</v>
      </c>
      <c r="BE38" s="30">
        <v>34</v>
      </c>
      <c r="BF38" s="31"/>
      <c r="BG38" s="31"/>
      <c r="BH38" s="30">
        <v>6</v>
      </c>
      <c r="BI38" s="30">
        <v>41</v>
      </c>
      <c r="BJ38" s="31">
        <v>16</v>
      </c>
      <c r="BK38" s="31">
        <v>33</v>
      </c>
      <c r="BL38" s="30">
        <v>27</v>
      </c>
      <c r="BM38" s="30">
        <v>51</v>
      </c>
      <c r="BN38" s="31">
        <v>42</v>
      </c>
      <c r="BO38" s="31">
        <v>42</v>
      </c>
      <c r="BP38" s="30">
        <v>8</v>
      </c>
      <c r="BQ38" s="30">
        <v>29</v>
      </c>
      <c r="BR38" s="31">
        <v>15</v>
      </c>
      <c r="BS38" s="31">
        <v>40</v>
      </c>
      <c r="BT38" s="30">
        <v>9</v>
      </c>
      <c r="BU38" s="30">
        <v>42</v>
      </c>
      <c r="BV38" s="31">
        <v>9</v>
      </c>
      <c r="BW38" s="31">
        <v>45</v>
      </c>
      <c r="BX38" s="30">
        <v>11</v>
      </c>
      <c r="BY38" s="30">
        <v>60</v>
      </c>
      <c r="BZ38" s="31">
        <v>14</v>
      </c>
      <c r="CA38" s="31">
        <v>46</v>
      </c>
      <c r="CB38" s="210" t="str">
        <f t="shared" si="109"/>
        <v>Ger Dekker</v>
      </c>
      <c r="CC38" s="210"/>
      <c r="CD38" s="194"/>
      <c r="CE38" s="246">
        <v>0.76</v>
      </c>
      <c r="CF38" s="246">
        <v>39</v>
      </c>
      <c r="CG38" s="194"/>
      <c r="CH38" s="194"/>
      <c r="CI38" s="194"/>
      <c r="CJ38" s="194"/>
    </row>
    <row r="39" spans="1:88" ht="15" customHeight="1">
      <c r="B39" s="257">
        <f>X17</f>
        <v>19</v>
      </c>
      <c r="C39" s="258">
        <f>Y17</f>
        <v>0.372</v>
      </c>
      <c r="D39" s="289">
        <f t="shared" ref="D39" si="483">IF(E38=0,"",D38/E38)</f>
        <v>0.62962962962962965</v>
      </c>
      <c r="E39" s="30">
        <v>3</v>
      </c>
      <c r="F39" s="290">
        <f t="shared" ref="F39" si="484">IF(G38=0,"",F38/G38)</f>
        <v>0.88461538461538458</v>
      </c>
      <c r="G39" s="31">
        <v>3</v>
      </c>
      <c r="H39" s="289">
        <f t="shared" ref="H39" si="485">IF(I38=0,"",H38/I38)</f>
        <v>0.45945945945945948</v>
      </c>
      <c r="I39" s="30">
        <v>3</v>
      </c>
      <c r="J39" s="290">
        <f t="shared" ref="J39" si="486">IF(K38=0,"",J38/K38)</f>
        <v>0.38333333333333336</v>
      </c>
      <c r="K39" s="31">
        <v>1</v>
      </c>
      <c r="L39" s="289">
        <f t="shared" ref="L39" si="487">IF(M38=0,"",L38/M38)</f>
        <v>0.54716981132075471</v>
      </c>
      <c r="M39" s="30">
        <v>2</v>
      </c>
      <c r="N39" s="290">
        <f t="shared" ref="N39" si="488">IF(O38=0,"",N38/O38)</f>
        <v>0.89473684210526316</v>
      </c>
      <c r="O39" s="31">
        <v>1</v>
      </c>
      <c r="P39" s="289">
        <f t="shared" ref="P39" si="489">IF(Q38=0,"",P38/Q38)</f>
        <v>0.69047619047619047</v>
      </c>
      <c r="Q39" s="30">
        <v>1</v>
      </c>
      <c r="R39" s="290">
        <f t="shared" ref="R39" si="490">IF(S38=0,"",R38/S38)</f>
        <v>0.35087719298245612</v>
      </c>
      <c r="S39" s="31">
        <v>2</v>
      </c>
      <c r="T39" s="289">
        <f t="shared" ref="T39" si="491">IF(U38=0,"",T38/U38)</f>
        <v>0.33333333333333331</v>
      </c>
      <c r="U39" s="30">
        <v>0</v>
      </c>
      <c r="V39" s="290">
        <f t="shared" ref="V39" si="492">IF(W38=0,"",V38/W38)</f>
        <v>0.625</v>
      </c>
      <c r="W39" s="31">
        <v>1</v>
      </c>
      <c r="X39" s="291"/>
      <c r="Y39" s="271"/>
      <c r="Z39" s="290">
        <f t="shared" ref="Z39" si="493">IF(AA38=0,"",Z38/AA38)</f>
        <v>0.26190476190476192</v>
      </c>
      <c r="AA39" s="31">
        <v>1</v>
      </c>
      <c r="AB39" s="289">
        <f t="shared" ref="AB39" si="494">IF(AC38=0,"",AB38/AC38)</f>
        <v>0.11538461538461539</v>
      </c>
      <c r="AC39" s="30">
        <v>0</v>
      </c>
      <c r="AD39" s="290">
        <f t="shared" ref="AD39" si="495">IF(AE38=0,"",AD38/AE38)</f>
        <v>0.21818181818181817</v>
      </c>
      <c r="AE39" s="31">
        <v>0</v>
      </c>
      <c r="AF39" s="289">
        <f t="shared" ref="AF39" si="496">IF(AG38=0,"",AF38/AG38)</f>
        <v>0.35416666666666669</v>
      </c>
      <c r="AG39" s="30">
        <v>3</v>
      </c>
      <c r="AH39" s="290">
        <f t="shared" ref="AH39" si="497">IF(AI38=0,"",AH38/AI38)</f>
        <v>0.34042553191489361</v>
      </c>
      <c r="AI39" s="31">
        <v>3</v>
      </c>
      <c r="AJ39" s="289">
        <f t="shared" ref="AJ39" si="498">IF(AK38=0,"",AJ38/AK38)</f>
        <v>0.88888888888888884</v>
      </c>
      <c r="AK39" s="30">
        <v>1</v>
      </c>
      <c r="AL39" s="290">
        <f t="shared" ref="AL39" si="499">IF(AM38=0,"",AL38/AM38)</f>
        <v>0.27777777777777779</v>
      </c>
      <c r="AM39" s="31">
        <v>1</v>
      </c>
      <c r="AN39" s="289">
        <f t="shared" ref="AN39" si="500">IF(AO38=0,"",AN38/AO38)</f>
        <v>0.35714285714285715</v>
      </c>
      <c r="AO39" s="30">
        <v>3</v>
      </c>
      <c r="AP39" s="290">
        <f t="shared" ref="AP39" si="501">IF(AQ38=0,"",AP38/AQ38)</f>
        <v>0.48936170212765956</v>
      </c>
      <c r="AQ39" s="31">
        <v>3</v>
      </c>
      <c r="AR39" s="289">
        <f t="shared" ref="AR39" si="502">IF(AS38=0,"",AR38/AS38)</f>
        <v>7.2727272727272724E-2</v>
      </c>
      <c r="AS39" s="30">
        <v>0</v>
      </c>
      <c r="AT39" s="290">
        <f t="shared" ref="AT39" si="503">IF(AU38=0,"",AT38/AU38)</f>
        <v>0.15384615384615385</v>
      </c>
      <c r="AU39" s="31">
        <v>0</v>
      </c>
      <c r="AV39" s="289">
        <f t="shared" ref="AV39" si="504">IF(AW38=0,"",AV38/AW38)</f>
        <v>1.1944444444444444</v>
      </c>
      <c r="AW39" s="30">
        <v>3</v>
      </c>
      <c r="AX39" s="290">
        <f t="shared" ref="AX39" si="505">IF(AY38=0,"",AX38/AY38)</f>
        <v>0.17647058823529413</v>
      </c>
      <c r="AY39" s="31">
        <v>0</v>
      </c>
      <c r="AZ39" s="289">
        <f t="shared" ref="AZ39" si="506">IF(BA38=0,"",AZ38/BA38)</f>
        <v>0.2711864406779661</v>
      </c>
      <c r="BA39" s="30">
        <v>0</v>
      </c>
      <c r="BB39" s="290">
        <f t="shared" ref="BB39" si="507">IF(BC38=0,"",BB38/BC38)</f>
        <v>9.7560975609756101E-2</v>
      </c>
      <c r="BC39" s="31">
        <v>0</v>
      </c>
      <c r="BD39" s="289">
        <f t="shared" ref="BD39" si="508">IF(BE38=0,"",BD38/BE38)</f>
        <v>1.088235294117647</v>
      </c>
      <c r="BE39" s="30">
        <v>1</v>
      </c>
      <c r="BF39" s="290" t="str">
        <f t="shared" ref="BF39" si="509">IF(BG38=0,"",BF38/BG38)</f>
        <v/>
      </c>
      <c r="BG39" s="31"/>
      <c r="BH39" s="289">
        <f t="shared" ref="BH39" si="510">IF(BI38=0,"",BH38/BI38)</f>
        <v>0.14634146341463414</v>
      </c>
      <c r="BI39" s="30">
        <v>0</v>
      </c>
      <c r="BJ39" s="290">
        <f t="shared" ref="BJ39" si="511">IF(BK38=0,"",BJ38/BK38)</f>
        <v>0.48484848484848486</v>
      </c>
      <c r="BK39" s="31">
        <v>3</v>
      </c>
      <c r="BL39" s="289">
        <f t="shared" ref="BL39" si="512">IF(BM38=0,"",BL38/BM38)</f>
        <v>0.52941176470588236</v>
      </c>
      <c r="BM39" s="30">
        <v>2</v>
      </c>
      <c r="BN39" s="290">
        <f t="shared" ref="BN39" si="513">IF(BO38=0,"",BN38/BO38)</f>
        <v>1</v>
      </c>
      <c r="BO39" s="31">
        <v>1</v>
      </c>
      <c r="BP39" s="289">
        <f t="shared" ref="BP39" si="514">IF(BQ38=0,"",BP38/BQ38)</f>
        <v>0.27586206896551724</v>
      </c>
      <c r="BQ39" s="30">
        <v>0</v>
      </c>
      <c r="BR39" s="290">
        <f t="shared" ref="BR39" si="515">IF(BS38=0,"",BR38/BS38)</f>
        <v>0.375</v>
      </c>
      <c r="BS39" s="31">
        <v>3</v>
      </c>
      <c r="BT39" s="289">
        <f t="shared" ref="BT39" si="516">IF(BU38=0,"",BT38/BU38)</f>
        <v>0.21428571428571427</v>
      </c>
      <c r="BU39" s="30">
        <v>1</v>
      </c>
      <c r="BV39" s="290">
        <f t="shared" ref="BV39" si="517">IF(BW38=0,"",BV38/BW38)</f>
        <v>0.2</v>
      </c>
      <c r="BW39" s="31">
        <v>1</v>
      </c>
      <c r="BX39" s="289">
        <f t="shared" ref="BX39" si="518">IF(BY38=0,"",BX38/BY38)</f>
        <v>0.18333333333333332</v>
      </c>
      <c r="BY39" s="30">
        <v>0</v>
      </c>
      <c r="BZ39" s="290">
        <f t="shared" ref="BZ39" si="519">IF(CA38=0,"",BZ38/CA38)</f>
        <v>0.30434782608695654</v>
      </c>
      <c r="CA39" s="31">
        <v>0</v>
      </c>
      <c r="CB39" s="257">
        <f t="shared" si="109"/>
        <v>19</v>
      </c>
      <c r="CC39" s="258">
        <f>C39</f>
        <v>0.372</v>
      </c>
      <c r="CD39" s="194"/>
      <c r="CE39" s="246">
        <v>0.8</v>
      </c>
      <c r="CF39" s="246">
        <v>41</v>
      </c>
      <c r="CG39" s="194"/>
      <c r="CH39" s="194"/>
      <c r="CI39" s="200"/>
      <c r="CJ39" s="194"/>
    </row>
    <row r="40" spans="1:88" ht="15" customHeight="1">
      <c r="A40" s="206">
        <f t="shared" ref="A40" si="520">A38+1</f>
        <v>12</v>
      </c>
      <c r="B40" s="259" t="str">
        <f>Z16</f>
        <v xml:space="preserve">Ger v Velzen </v>
      </c>
      <c r="C40" s="259"/>
      <c r="D40" s="52">
        <v>18</v>
      </c>
      <c r="E40" s="52">
        <v>44</v>
      </c>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1"/>
      <c r="AA40" s="271"/>
      <c r="AB40" s="52">
        <v>11</v>
      </c>
      <c r="AC40" s="52">
        <v>52</v>
      </c>
      <c r="AD40" s="30">
        <v>13</v>
      </c>
      <c r="AE40" s="30">
        <v>60</v>
      </c>
      <c r="AF40" s="52">
        <v>15</v>
      </c>
      <c r="AG40" s="52">
        <v>41</v>
      </c>
      <c r="AH40" s="30">
        <v>16</v>
      </c>
      <c r="AI40" s="30">
        <v>32</v>
      </c>
      <c r="AJ40" s="52">
        <v>36</v>
      </c>
      <c r="AK40" s="52">
        <v>48</v>
      </c>
      <c r="AL40" s="30">
        <v>14</v>
      </c>
      <c r="AM40" s="30">
        <v>45</v>
      </c>
      <c r="AN40" s="52">
        <v>11</v>
      </c>
      <c r="AO40" s="52">
        <v>55</v>
      </c>
      <c r="AP40" s="30">
        <v>23</v>
      </c>
      <c r="AQ40" s="30">
        <v>52</v>
      </c>
      <c r="AR40" s="52">
        <v>9</v>
      </c>
      <c r="AS40" s="52">
        <v>60</v>
      </c>
      <c r="AT40" s="30">
        <v>10</v>
      </c>
      <c r="AU40" s="30">
        <v>54</v>
      </c>
      <c r="AV40" s="52">
        <v>41</v>
      </c>
      <c r="AW40" s="52">
        <v>35</v>
      </c>
      <c r="AX40" s="30">
        <v>10</v>
      </c>
      <c r="AY40" s="30">
        <v>39</v>
      </c>
      <c r="AZ40" s="52">
        <v>17</v>
      </c>
      <c r="BA40" s="52">
        <v>49</v>
      </c>
      <c r="BB40" s="30">
        <v>5</v>
      </c>
      <c r="BC40" s="30">
        <v>44</v>
      </c>
      <c r="BD40" s="52">
        <v>31</v>
      </c>
      <c r="BE40" s="52">
        <v>55</v>
      </c>
      <c r="BF40" s="30"/>
      <c r="BG40" s="30"/>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59" t="str">
        <f t="shared" si="109"/>
        <v xml:space="preserve">Ger v Velzen </v>
      </c>
      <c r="CC40" s="259"/>
      <c r="CD40" s="200"/>
      <c r="CE40" s="246">
        <v>0.84</v>
      </c>
      <c r="CF40" s="246">
        <v>43</v>
      </c>
      <c r="CG40" s="194"/>
      <c r="CH40" s="194"/>
      <c r="CI40" s="200"/>
      <c r="CJ40" s="194"/>
    </row>
    <row r="41" spans="1:88" ht="15" customHeight="1">
      <c r="B41" s="261">
        <f>Z17</f>
        <v>14</v>
      </c>
      <c r="C41" s="262">
        <f>AA17</f>
        <v>0.24</v>
      </c>
      <c r="D41" s="288">
        <f t="shared" ref="D41" si="521">IF(E40=0,"",D40/E40)</f>
        <v>0.40909090909090912</v>
      </c>
      <c r="E41" s="52">
        <v>3</v>
      </c>
      <c r="F41" s="289">
        <f t="shared" ref="F41" si="522">IF(G40=0,"",F40/G40)</f>
        <v>0.38983050847457629</v>
      </c>
      <c r="G41" s="30">
        <v>2</v>
      </c>
      <c r="H41" s="288">
        <f t="shared" ref="H41" si="523">IF(I40=0,"",H40/I40)</f>
        <v>0.42857142857142855</v>
      </c>
      <c r="I41" s="52">
        <v>3</v>
      </c>
      <c r="J41" s="289">
        <f t="shared" ref="J41" si="524">IF(K40=0,"",J40/K40)</f>
        <v>0.53703703703703709</v>
      </c>
      <c r="K41" s="30">
        <v>2</v>
      </c>
      <c r="L41" s="288">
        <f t="shared" ref="L41" si="525">IF(M40=0,"",L40/M40)</f>
        <v>0.71052631578947367</v>
      </c>
      <c r="M41" s="52">
        <v>3</v>
      </c>
      <c r="N41" s="289">
        <f t="shared" ref="N41" si="526">IF(O40=0,"",N40/O40)</f>
        <v>0.48888888888888887</v>
      </c>
      <c r="O41" s="30">
        <v>0</v>
      </c>
      <c r="P41" s="288">
        <f t="shared" ref="P41" si="527">IF(Q40=0,"",P40/Q40)</f>
        <v>1.35</v>
      </c>
      <c r="Q41" s="52">
        <v>3</v>
      </c>
      <c r="R41" s="289">
        <f t="shared" ref="R41" si="528">IF(S40=0,"",R40/S40)</f>
        <v>0.31666666666666665</v>
      </c>
      <c r="S41" s="30">
        <v>1</v>
      </c>
      <c r="T41" s="288">
        <f t="shared" ref="T41" si="529">IF(U40=0,"",T40/U40)</f>
        <v>0.62857142857142856</v>
      </c>
      <c r="U41" s="52">
        <v>3</v>
      </c>
      <c r="V41" s="289">
        <f t="shared" ref="V41" si="530">IF(W40=0,"",V40/W40)</f>
        <v>0.59090909090909094</v>
      </c>
      <c r="W41" s="30">
        <v>0</v>
      </c>
      <c r="X41" s="288">
        <f t="shared" ref="X41" si="531">IF(Y40=0,"",X40/Y40)</f>
        <v>0.45238095238095238</v>
      </c>
      <c r="Y41" s="52">
        <v>3</v>
      </c>
      <c r="Z41" s="291"/>
      <c r="AA41" s="271"/>
      <c r="AB41" s="288">
        <f t="shared" ref="AB41" si="532">IF(AC40=0,"",AB40/AC40)</f>
        <v>0.21153846153846154</v>
      </c>
      <c r="AC41" s="52">
        <v>0</v>
      </c>
      <c r="AD41" s="289">
        <f t="shared" ref="AD41" si="533">IF(AE40=0,"",AD40/AE40)</f>
        <v>0.21666666666666667</v>
      </c>
      <c r="AE41" s="30">
        <v>0</v>
      </c>
      <c r="AF41" s="288">
        <f t="shared" ref="AF41" si="534">IF(AG40=0,"",AF40/AG40)</f>
        <v>0.36585365853658536</v>
      </c>
      <c r="AG41" s="52">
        <v>3</v>
      </c>
      <c r="AH41" s="289">
        <f t="shared" ref="AH41" si="535">IF(AI40=0,"",AH40/AI40)</f>
        <v>0.5</v>
      </c>
      <c r="AI41" s="30">
        <v>3</v>
      </c>
      <c r="AJ41" s="288">
        <f t="shared" ref="AJ41" si="536">IF(AK40=0,"",AJ40/AK40)</f>
        <v>0.75</v>
      </c>
      <c r="AK41" s="52">
        <v>1</v>
      </c>
      <c r="AL41" s="289">
        <f t="shared" ref="AL41" si="537">IF(AM40=0,"",AL40/AM40)</f>
        <v>0.31111111111111112</v>
      </c>
      <c r="AM41" s="30">
        <v>3</v>
      </c>
      <c r="AN41" s="288">
        <f t="shared" ref="AN41" si="538">IF(AO40=0,"",AN40/AO40)</f>
        <v>0.2</v>
      </c>
      <c r="AO41" s="52">
        <v>0</v>
      </c>
      <c r="AP41" s="289">
        <f t="shared" ref="AP41" si="539">IF(AQ40=0,"",AP40/AQ40)</f>
        <v>0.44230769230769229</v>
      </c>
      <c r="AQ41" s="30">
        <v>2</v>
      </c>
      <c r="AR41" s="288">
        <f t="shared" ref="AR41" si="540">IF(AS40=0,"",AR40/AS40)</f>
        <v>0.15</v>
      </c>
      <c r="AS41" s="52">
        <v>0</v>
      </c>
      <c r="AT41" s="289">
        <f t="shared" ref="AT41" si="541">IF(AU40=0,"",AT40/AU40)</f>
        <v>0.18518518518518517</v>
      </c>
      <c r="AU41" s="30">
        <v>3</v>
      </c>
      <c r="AV41" s="288">
        <f t="shared" ref="AV41" si="542">IF(AW40=0,"",AV40/AW40)</f>
        <v>1.1714285714285715</v>
      </c>
      <c r="AW41" s="52">
        <v>3</v>
      </c>
      <c r="AX41" s="289">
        <f t="shared" ref="AX41" si="543">IF(AY40=0,"",AX40/AY40)</f>
        <v>0.25641025641025639</v>
      </c>
      <c r="AY41" s="30">
        <v>3</v>
      </c>
      <c r="AZ41" s="288">
        <f t="shared" ref="AZ41" si="544">IF(BA40=0,"",AZ40/BA40)</f>
        <v>0.34693877551020408</v>
      </c>
      <c r="BA41" s="52">
        <v>2</v>
      </c>
      <c r="BB41" s="289">
        <f t="shared" ref="BB41" si="545">IF(BC40=0,"",BB40/BC40)</f>
        <v>0.11363636363636363</v>
      </c>
      <c r="BC41" s="30">
        <v>0</v>
      </c>
      <c r="BD41" s="288">
        <f t="shared" ref="BD41" si="546">IF(BE40=0,"",BD40/BE40)</f>
        <v>0.5636363636363636</v>
      </c>
      <c r="BE41" s="52">
        <v>0</v>
      </c>
      <c r="BF41" s="289" t="str">
        <f t="shared" ref="BF41" si="547">IF(BG40=0,"",BF40/BG40)</f>
        <v/>
      </c>
      <c r="BG41" s="30"/>
      <c r="BH41" s="288">
        <f t="shared" ref="BH41" si="548">IF(BI40=0,"",BH40/BI40)</f>
        <v>0.26666666666666666</v>
      </c>
      <c r="BI41" s="52">
        <v>3</v>
      </c>
      <c r="BJ41" s="289">
        <f t="shared" ref="BJ41" si="549">IF(BK40=0,"",BJ40/BK40)</f>
        <v>0.40476190476190477</v>
      </c>
      <c r="BK41" s="30">
        <v>3</v>
      </c>
      <c r="BL41" s="288">
        <f t="shared" ref="BL41" si="550">IF(BM40=0,"",BL40/BM40)</f>
        <v>0.55555555555555558</v>
      </c>
      <c r="BM41" s="52">
        <v>3</v>
      </c>
      <c r="BN41" s="289">
        <f t="shared" ref="BN41" si="551">IF(BO40=0,"",BN40/BO40)</f>
        <v>0.84905660377358494</v>
      </c>
      <c r="BO41" s="30">
        <v>2</v>
      </c>
      <c r="BP41" s="288">
        <f t="shared" ref="BP41" si="552">IF(BQ40=0,"",BP40/BQ40)</f>
        <v>0.26315789473684209</v>
      </c>
      <c r="BQ41" s="52">
        <v>2</v>
      </c>
      <c r="BR41" s="289">
        <f t="shared" ref="BR41" si="553">IF(BS40=0,"",BR40/BS40)</f>
        <v>0.28000000000000003</v>
      </c>
      <c r="BS41" s="30">
        <v>3</v>
      </c>
      <c r="BT41" s="288">
        <f t="shared" ref="BT41" si="554">IF(BU40=0,"",BT40/BU40)</f>
        <v>0.2</v>
      </c>
      <c r="BU41" s="52">
        <v>3</v>
      </c>
      <c r="BV41" s="289">
        <f t="shared" ref="BV41" si="555">IF(BW40=0,"",BV40/BW40)</f>
        <v>9.0909090909090912E-2</v>
      </c>
      <c r="BW41" s="30">
        <v>0</v>
      </c>
      <c r="BX41" s="288">
        <f t="shared" ref="BX41" si="556">IF(BY40=0,"",BX40/BY40)</f>
        <v>0.36585365853658536</v>
      </c>
      <c r="BY41" s="52">
        <v>3</v>
      </c>
      <c r="BZ41" s="289">
        <f t="shared" ref="BZ41" si="557">IF(CA40=0,"",BZ40/CA40)</f>
        <v>0.38</v>
      </c>
      <c r="CA41" s="30">
        <v>3</v>
      </c>
      <c r="CB41" s="261">
        <f t="shared" si="109"/>
        <v>14</v>
      </c>
      <c r="CC41" s="262">
        <f>C41</f>
        <v>0.24</v>
      </c>
      <c r="CD41" s="200"/>
      <c r="CE41" s="246">
        <v>0.88</v>
      </c>
      <c r="CF41" s="246">
        <v>45</v>
      </c>
      <c r="CG41" s="194"/>
      <c r="CH41" s="194"/>
      <c r="CI41" s="200"/>
      <c r="CJ41" s="194"/>
    </row>
    <row r="42" spans="1:88" ht="15" customHeight="1">
      <c r="A42" s="129">
        <f t="shared" ref="A42" si="558">A40+1</f>
        <v>13</v>
      </c>
      <c r="B42" s="210" t="str">
        <f>AB16</f>
        <v xml:space="preserve">Harold Bloem </v>
      </c>
      <c r="C42" s="210"/>
      <c r="D42" s="30">
        <v>11</v>
      </c>
      <c r="E42" s="30">
        <v>35</v>
      </c>
      <c r="F42" s="31">
        <v>23</v>
      </c>
      <c r="G42" s="31">
        <v>55</v>
      </c>
      <c r="H42" s="30">
        <v>15</v>
      </c>
      <c r="I42" s="30">
        <v>35</v>
      </c>
      <c r="J42" s="31">
        <v>29</v>
      </c>
      <c r="K42" s="31">
        <v>58</v>
      </c>
      <c r="L42" s="30">
        <v>27</v>
      </c>
      <c r="M42" s="30">
        <v>45</v>
      </c>
      <c r="N42" s="31">
        <v>35</v>
      </c>
      <c r="O42" s="31">
        <v>42</v>
      </c>
      <c r="P42" s="30">
        <v>29</v>
      </c>
      <c r="Q42" s="30">
        <v>47</v>
      </c>
      <c r="R42" s="31">
        <v>11</v>
      </c>
      <c r="S42" s="31">
        <v>49</v>
      </c>
      <c r="T42" s="30">
        <v>23</v>
      </c>
      <c r="U42" s="30">
        <v>31</v>
      </c>
      <c r="V42" s="31">
        <v>27</v>
      </c>
      <c r="W42" s="31">
        <v>38</v>
      </c>
      <c r="X42" s="30">
        <v>19</v>
      </c>
      <c r="Y42" s="30">
        <v>52</v>
      </c>
      <c r="Z42" s="31">
        <v>14</v>
      </c>
      <c r="AA42" s="31">
        <v>52</v>
      </c>
      <c r="AB42" s="271"/>
      <c r="AC42" s="271"/>
      <c r="AD42" s="31">
        <v>16</v>
      </c>
      <c r="AE42" s="31">
        <v>59</v>
      </c>
      <c r="AF42" s="30">
        <v>15</v>
      </c>
      <c r="AG42" s="30">
        <v>27</v>
      </c>
      <c r="AH42" s="31">
        <v>17</v>
      </c>
      <c r="AI42" s="31">
        <v>41</v>
      </c>
      <c r="AJ42" s="30">
        <v>19</v>
      </c>
      <c r="AK42" s="30">
        <v>28</v>
      </c>
      <c r="AL42" s="31">
        <v>14</v>
      </c>
      <c r="AM42" s="31">
        <v>40</v>
      </c>
      <c r="AN42" s="30">
        <v>12</v>
      </c>
      <c r="AO42" s="30">
        <v>43</v>
      </c>
      <c r="AP42" s="31">
        <v>21</v>
      </c>
      <c r="AQ42" s="31">
        <v>44</v>
      </c>
      <c r="AR42" s="30">
        <v>13</v>
      </c>
      <c r="AS42" s="30">
        <v>38</v>
      </c>
      <c r="AT42" s="31">
        <v>10</v>
      </c>
      <c r="AU42" s="31">
        <v>25</v>
      </c>
      <c r="AV42" s="30">
        <v>43</v>
      </c>
      <c r="AW42" s="30">
        <v>52</v>
      </c>
      <c r="AX42" s="31">
        <v>14</v>
      </c>
      <c r="AY42" s="31">
        <v>52</v>
      </c>
      <c r="AZ42" s="30">
        <v>17</v>
      </c>
      <c r="BA42" s="30">
        <v>56</v>
      </c>
      <c r="BB42" s="31">
        <v>8</v>
      </c>
      <c r="BC42" s="31">
        <v>49</v>
      </c>
      <c r="BD42" s="30">
        <v>43</v>
      </c>
      <c r="BE42" s="30">
        <v>42</v>
      </c>
      <c r="BF42" s="31"/>
      <c r="BG42" s="31"/>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v>15</v>
      </c>
      <c r="BY42" s="30">
        <v>45</v>
      </c>
      <c r="BZ42" s="31">
        <v>16</v>
      </c>
      <c r="CA42" s="31">
        <v>56</v>
      </c>
      <c r="CB42" s="210" t="str">
        <f t="shared" si="109"/>
        <v xml:space="preserve">Harold Bloem </v>
      </c>
      <c r="CC42" s="210"/>
      <c r="CD42" s="194"/>
      <c r="CE42" s="246">
        <v>0.92</v>
      </c>
      <c r="CF42" s="246">
        <v>47</v>
      </c>
      <c r="CG42" s="194"/>
      <c r="CH42" s="194"/>
      <c r="CI42" s="194"/>
      <c r="CJ42" s="194"/>
    </row>
    <row r="43" spans="1:88" ht="15" customHeight="1">
      <c r="B43" s="257">
        <f>AB17</f>
        <v>13</v>
      </c>
      <c r="C43" s="258">
        <f>AC17</f>
        <v>0.21299999999999999</v>
      </c>
      <c r="D43" s="289">
        <f t="shared" ref="D43" si="559">IF(E42=0,"",D42/E42)</f>
        <v>0.31428571428571428</v>
      </c>
      <c r="E43" s="30">
        <v>0</v>
      </c>
      <c r="F43" s="290">
        <f t="shared" ref="F43" si="560">IF(G42=0,"",F42/G42)</f>
        <v>0.41818181818181815</v>
      </c>
      <c r="G43" s="31">
        <v>2</v>
      </c>
      <c r="H43" s="289">
        <f t="shared" ref="H43" si="561">IF(I42=0,"",H42/I42)</f>
        <v>0.42857142857142855</v>
      </c>
      <c r="I43" s="30">
        <v>3</v>
      </c>
      <c r="J43" s="290">
        <f t="shared" ref="J43" si="562">IF(K42=0,"",J42/K42)</f>
        <v>0.5</v>
      </c>
      <c r="K43" s="31">
        <v>0</v>
      </c>
      <c r="L43" s="289">
        <f t="shared" ref="L43" si="563">IF(M42=0,"",L42/M42)</f>
        <v>0.6</v>
      </c>
      <c r="M43" s="30">
        <v>3</v>
      </c>
      <c r="N43" s="290">
        <f t="shared" ref="N43" si="564">IF(O42=0,"",N42/O42)</f>
        <v>0.83333333333333337</v>
      </c>
      <c r="O43" s="31">
        <v>3</v>
      </c>
      <c r="P43" s="289">
        <f t="shared" ref="P43" si="565">IF(Q42=0,"",P42/Q42)</f>
        <v>0.61702127659574468</v>
      </c>
      <c r="Q43" s="30">
        <v>3</v>
      </c>
      <c r="R43" s="290">
        <f t="shared" ref="R43" si="566">IF(S42=0,"",R42/S42)</f>
        <v>0.22448979591836735</v>
      </c>
      <c r="S43" s="31">
        <v>0</v>
      </c>
      <c r="T43" s="289">
        <f t="shared" ref="T43" si="567">IF(U42=0,"",T42/U42)</f>
        <v>0.74193548387096775</v>
      </c>
      <c r="U43" s="30">
        <v>3</v>
      </c>
      <c r="V43" s="290">
        <f t="shared" ref="V43" si="568">IF(W42=0,"",V42/W42)</f>
        <v>0.71052631578947367</v>
      </c>
      <c r="W43" s="31">
        <v>3</v>
      </c>
      <c r="X43" s="289">
        <f t="shared" ref="X43" si="569">IF(Y42=0,"",X42/Y42)</f>
        <v>0.36538461538461536</v>
      </c>
      <c r="Y43" s="30">
        <v>2</v>
      </c>
      <c r="Z43" s="290">
        <f t="shared" ref="Z43" si="570">IF(AA42=0,"",Z42/AA42)</f>
        <v>0.26923076923076922</v>
      </c>
      <c r="AA43" s="31">
        <v>3</v>
      </c>
      <c r="AB43" s="291"/>
      <c r="AC43" s="271"/>
      <c r="AD43" s="290">
        <f t="shared" ref="AD43" si="571">IF(AE42=0,"",AD42/AE42)</f>
        <v>0.2711864406779661</v>
      </c>
      <c r="AE43" s="31">
        <v>2</v>
      </c>
      <c r="AF43" s="289">
        <f t="shared" ref="AF43" si="572">IF(AG42=0,"",AF42/AG42)</f>
        <v>0.55555555555555558</v>
      </c>
      <c r="AG43" s="30">
        <v>3</v>
      </c>
      <c r="AH43" s="290">
        <f t="shared" ref="AH43" si="573">IF(AI42=0,"",AH42/AI42)</f>
        <v>0.41463414634146339</v>
      </c>
      <c r="AI43" s="31">
        <v>3</v>
      </c>
      <c r="AJ43" s="289">
        <f t="shared" ref="AJ43" si="574">IF(AK42=0,"",AJ42/AK42)</f>
        <v>0.6785714285714286</v>
      </c>
      <c r="AK43" s="30">
        <v>0</v>
      </c>
      <c r="AL43" s="290">
        <f t="shared" ref="AL43" si="575">IF(AM42=0,"",AL42/AM42)</f>
        <v>0.35</v>
      </c>
      <c r="AM43" s="31">
        <v>3</v>
      </c>
      <c r="AN43" s="289">
        <f t="shared" ref="AN43" si="576">IF(AO42=0,"",AN42/AO42)</f>
        <v>0.27906976744186046</v>
      </c>
      <c r="AO43" s="30">
        <v>1</v>
      </c>
      <c r="AP43" s="290">
        <f t="shared" ref="AP43" si="577">IF(AQ42=0,"",AP42/AQ42)</f>
        <v>0.47727272727272729</v>
      </c>
      <c r="AQ43" s="31">
        <v>3</v>
      </c>
      <c r="AR43" s="289">
        <f t="shared" ref="AR43" si="578">IF(AS42=0,"",AR42/AS42)</f>
        <v>0.34210526315789475</v>
      </c>
      <c r="AS43" s="30">
        <v>3</v>
      </c>
      <c r="AT43" s="290">
        <f t="shared" ref="AT43" si="579">IF(AU42=0,"",AT42/AU42)</f>
        <v>0.4</v>
      </c>
      <c r="AU43" s="31">
        <v>3</v>
      </c>
      <c r="AV43" s="289">
        <f t="shared" ref="AV43" si="580">IF(AW42=0,"",AV42/AW42)</f>
        <v>0.82692307692307687</v>
      </c>
      <c r="AW43" s="30">
        <v>2</v>
      </c>
      <c r="AX43" s="290">
        <f t="shared" ref="AX43" si="581">IF(AY42=0,"",AX42/AY42)</f>
        <v>0.26923076923076922</v>
      </c>
      <c r="AY43" s="31">
        <v>3</v>
      </c>
      <c r="AZ43" s="289">
        <f t="shared" ref="AZ43" si="582">IF(BA42=0,"",AZ42/BA42)</f>
        <v>0.30357142857142855</v>
      </c>
      <c r="BA43" s="30">
        <v>2</v>
      </c>
      <c r="BB43" s="290">
        <f t="shared" ref="BB43" si="583">IF(BC42=0,"",BB42/BC42)</f>
        <v>0.16326530612244897</v>
      </c>
      <c r="BC43" s="31">
        <v>1</v>
      </c>
      <c r="BD43" s="289">
        <f t="shared" ref="BD43" si="584">IF(BE42=0,"",BD42/BE42)</f>
        <v>1.0238095238095237</v>
      </c>
      <c r="BE43" s="30">
        <v>3</v>
      </c>
      <c r="BF43" s="290" t="str">
        <f t="shared" ref="BF43" si="585">IF(BG42=0,"",BF42/BG42)</f>
        <v/>
      </c>
      <c r="BG43" s="31"/>
      <c r="BH43" s="289">
        <f t="shared" ref="BH43" si="586">IF(BI42=0,"",BH42/BI42)</f>
        <v>0.35</v>
      </c>
      <c r="BI43" s="30">
        <v>3</v>
      </c>
      <c r="BJ43" s="290">
        <f t="shared" ref="BJ43" si="587">IF(BK42=0,"",BJ42/BK42)</f>
        <v>0.30357142857142855</v>
      </c>
      <c r="BK43" s="31">
        <v>2</v>
      </c>
      <c r="BL43" s="289">
        <f t="shared" ref="BL43" si="588">IF(BM42=0,"",BL42/BM42)</f>
        <v>0.73529411764705888</v>
      </c>
      <c r="BM43" s="30">
        <v>3</v>
      </c>
      <c r="BN43" s="290">
        <f t="shared" ref="BN43" si="589">IF(BO42=0,"",BN42/BO42)</f>
        <v>0.95454545454545459</v>
      </c>
      <c r="BO43" s="31">
        <v>1</v>
      </c>
      <c r="BP43" s="289">
        <f t="shared" ref="BP43" si="590">IF(BQ42=0,"",BP42/BQ42)</f>
        <v>8.3333333333333329E-2</v>
      </c>
      <c r="BQ43" s="30">
        <v>0</v>
      </c>
      <c r="BR43" s="290">
        <f t="shared" ref="BR43" si="591">IF(BS42=0,"",BR42/BS42)</f>
        <v>0.2</v>
      </c>
      <c r="BS43" s="31">
        <v>1</v>
      </c>
      <c r="BT43" s="289">
        <f t="shared" ref="BT43" si="592">IF(BU42=0,"",BT42/BU42)</f>
        <v>0.21739130434782608</v>
      </c>
      <c r="BU43" s="30">
        <v>3</v>
      </c>
      <c r="BV43" s="290">
        <f t="shared" ref="BV43" si="593">IF(BW42=0,"",BV42/BW42)</f>
        <v>0.17857142857142858</v>
      </c>
      <c r="BW43" s="31">
        <v>3</v>
      </c>
      <c r="BX43" s="289">
        <f t="shared" ref="BX43" si="594">IF(BY42=0,"",BX42/BY42)</f>
        <v>0.33333333333333331</v>
      </c>
      <c r="BY43" s="30">
        <v>3</v>
      </c>
      <c r="BZ43" s="290">
        <f t="shared" ref="BZ43" si="595">IF(CA42=0,"",BZ42/CA42)</f>
        <v>0.2857142857142857</v>
      </c>
      <c r="CA43" s="31">
        <v>0</v>
      </c>
      <c r="CB43" s="257">
        <f t="shared" si="109"/>
        <v>13</v>
      </c>
      <c r="CC43" s="258">
        <f>C43</f>
        <v>0.21299999999999999</v>
      </c>
      <c r="CD43" s="200"/>
      <c r="CE43" s="194" t="s">
        <v>7</v>
      </c>
      <c r="CF43" s="194"/>
      <c r="CG43" s="194"/>
      <c r="CH43" s="194"/>
      <c r="CI43" s="200"/>
      <c r="CJ43" s="194"/>
    </row>
    <row r="44" spans="1:88" ht="15" customHeight="1">
      <c r="A44" s="206">
        <f t="shared" ref="A44" si="596">A42+1</f>
        <v>14</v>
      </c>
      <c r="B44" s="259" t="str">
        <f>AD16</f>
        <v>Jaap vd Sluis</v>
      </c>
      <c r="C44" s="259"/>
      <c r="D44" s="52">
        <v>17</v>
      </c>
      <c r="E44" s="52">
        <v>32</v>
      </c>
      <c r="F44" s="30">
        <v>23</v>
      </c>
      <c r="G44" s="30">
        <v>59</v>
      </c>
      <c r="H44" s="52">
        <v>11</v>
      </c>
      <c r="I44" s="52">
        <v>43</v>
      </c>
      <c r="J44" s="30">
        <v>31</v>
      </c>
      <c r="K44" s="30">
        <v>55</v>
      </c>
      <c r="L44" s="52">
        <v>27</v>
      </c>
      <c r="M44" s="52">
        <v>58</v>
      </c>
      <c r="N44" s="30">
        <v>37</v>
      </c>
      <c r="O44" s="30">
        <v>49</v>
      </c>
      <c r="P44" s="52">
        <v>22</v>
      </c>
      <c r="Q44" s="52">
        <v>40</v>
      </c>
      <c r="R44" s="30">
        <v>20</v>
      </c>
      <c r="S44" s="30">
        <v>32</v>
      </c>
      <c r="T44" s="52">
        <v>25</v>
      </c>
      <c r="U44" s="52">
        <v>45</v>
      </c>
      <c r="V44" s="30">
        <v>27</v>
      </c>
      <c r="W44" s="30">
        <v>60</v>
      </c>
      <c r="X44" s="52">
        <v>19</v>
      </c>
      <c r="Y44" s="52">
        <v>55</v>
      </c>
      <c r="Z44" s="30">
        <v>13</v>
      </c>
      <c r="AA44" s="30">
        <v>60</v>
      </c>
      <c r="AB44" s="52">
        <v>7</v>
      </c>
      <c r="AC44" s="52">
        <v>59</v>
      </c>
      <c r="AD44" s="271"/>
      <c r="AE44" s="271"/>
      <c r="AF44" s="52">
        <v>15</v>
      </c>
      <c r="AG44" s="52">
        <v>29</v>
      </c>
      <c r="AH44" s="30">
        <v>15</v>
      </c>
      <c r="AI44" s="30">
        <v>60</v>
      </c>
      <c r="AJ44" s="52">
        <v>40</v>
      </c>
      <c r="AK44" s="52">
        <v>49</v>
      </c>
      <c r="AL44" s="30">
        <v>8</v>
      </c>
      <c r="AM44" s="30">
        <v>48</v>
      </c>
      <c r="AN44" s="52">
        <v>12</v>
      </c>
      <c r="AO44" s="52">
        <v>57</v>
      </c>
      <c r="AP44" s="30">
        <v>13</v>
      </c>
      <c r="AQ44" s="30">
        <v>33</v>
      </c>
      <c r="AR44" s="52">
        <v>13</v>
      </c>
      <c r="AS44" s="52">
        <v>48</v>
      </c>
      <c r="AT44" s="30">
        <v>10</v>
      </c>
      <c r="AU44" s="30">
        <v>46</v>
      </c>
      <c r="AV44" s="52">
        <v>37</v>
      </c>
      <c r="AW44" s="52">
        <v>41</v>
      </c>
      <c r="AX44" s="30">
        <v>15</v>
      </c>
      <c r="AY44" s="30">
        <v>58</v>
      </c>
      <c r="AZ44" s="52">
        <v>10</v>
      </c>
      <c r="BA44" s="52">
        <v>57</v>
      </c>
      <c r="BB44" s="30">
        <v>7</v>
      </c>
      <c r="BC44" s="30">
        <v>58</v>
      </c>
      <c r="BD44" s="52">
        <v>47</v>
      </c>
      <c r="BE44" s="52">
        <v>36</v>
      </c>
      <c r="BF44" s="30"/>
      <c r="BG44" s="30"/>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59" t="str">
        <f t="shared" si="109"/>
        <v>Jaap vd Sluis</v>
      </c>
      <c r="CC44" s="259"/>
      <c r="CD44" s="194"/>
      <c r="CG44" s="194"/>
      <c r="CH44" s="194"/>
      <c r="CI44" s="194"/>
      <c r="CJ44" s="194"/>
    </row>
    <row r="45" spans="1:88" ht="15" customHeight="1">
      <c r="B45" s="261">
        <f>AD17</f>
        <v>15</v>
      </c>
      <c r="C45" s="262">
        <f>AE17</f>
        <v>0.29799999999999999</v>
      </c>
      <c r="D45" s="288">
        <f t="shared" ref="D45" si="597">IF(E44=0,"",D44/E44)</f>
        <v>0.53125</v>
      </c>
      <c r="E45" s="52">
        <v>2</v>
      </c>
      <c r="F45" s="289">
        <f t="shared" ref="F45" si="598">IF(G44=0,"",F44/G44)</f>
        <v>0.38983050847457629</v>
      </c>
      <c r="G45" s="30">
        <v>2</v>
      </c>
      <c r="H45" s="288">
        <f t="shared" ref="H45" si="599">IF(I44=0,"",H44/I44)</f>
        <v>0.2558139534883721</v>
      </c>
      <c r="I45" s="52">
        <v>0</v>
      </c>
      <c r="J45" s="289">
        <f t="shared" ref="J45" si="600">IF(K44=0,"",J44/K44)</f>
        <v>0.5636363636363636</v>
      </c>
      <c r="K45" s="30">
        <v>2</v>
      </c>
      <c r="L45" s="288">
        <f t="shared" ref="L45" si="601">IF(M44=0,"",L44/M44)</f>
        <v>0.46551724137931033</v>
      </c>
      <c r="M45" s="52">
        <v>2</v>
      </c>
      <c r="N45" s="289">
        <f t="shared" ref="N45" si="602">IF(O44=0,"",N44/O44)</f>
        <v>0.75510204081632648</v>
      </c>
      <c r="O45" s="30">
        <v>3</v>
      </c>
      <c r="P45" s="288">
        <f t="shared" ref="P45" si="603">IF(Q44=0,"",P44/Q44)</f>
        <v>0.55000000000000004</v>
      </c>
      <c r="Q45" s="52">
        <v>0</v>
      </c>
      <c r="R45" s="289">
        <f t="shared" ref="R45" si="604">IF(S44=0,"",R44/S44)</f>
        <v>0.625</v>
      </c>
      <c r="S45" s="30">
        <v>3</v>
      </c>
      <c r="T45" s="288">
        <f t="shared" ref="T45" si="605">IF(U44=0,"",T44/U44)</f>
        <v>0.55555555555555558</v>
      </c>
      <c r="U45" s="52">
        <v>3</v>
      </c>
      <c r="V45" s="289">
        <f t="shared" ref="V45" si="606">IF(W44=0,"",V44/W44)</f>
        <v>0.45</v>
      </c>
      <c r="W45" s="30">
        <v>2</v>
      </c>
      <c r="X45" s="288">
        <f t="shared" ref="X45" si="607">IF(Y44=0,"",X44/Y44)</f>
        <v>0.34545454545454546</v>
      </c>
      <c r="Y45" s="52">
        <v>2</v>
      </c>
      <c r="Z45" s="289">
        <f t="shared" ref="Z45" si="608">IF(AA44=0,"",Z44/AA44)</f>
        <v>0.21666666666666667</v>
      </c>
      <c r="AA45" s="30">
        <v>1</v>
      </c>
      <c r="AB45" s="288">
        <f t="shared" ref="AB45" si="609">IF(AC44=0,"",AB44/AC44)</f>
        <v>0.11864406779661017</v>
      </c>
      <c r="AC45" s="52">
        <v>0</v>
      </c>
      <c r="AD45" s="291"/>
      <c r="AE45" s="271"/>
      <c r="AF45" s="288">
        <f t="shared" ref="AF45" si="610">IF(AG44=0,"",AF44/AG44)</f>
        <v>0.51724137931034486</v>
      </c>
      <c r="AG45" s="52">
        <v>3</v>
      </c>
      <c r="AH45" s="289">
        <f t="shared" ref="AH45" si="611">IF(AI44=0,"",AH44/AI44)</f>
        <v>0.25</v>
      </c>
      <c r="AI45" s="30">
        <v>0</v>
      </c>
      <c r="AJ45" s="288">
        <f t="shared" ref="AJ45" si="612">IF(AK44=0,"",AJ44/AK44)</f>
        <v>0.81632653061224492</v>
      </c>
      <c r="AK45" s="52">
        <v>0</v>
      </c>
      <c r="AL45" s="289">
        <f t="shared" ref="AL45" si="613">IF(AM44=0,"",AL44/AM44)</f>
        <v>0.16666666666666666</v>
      </c>
      <c r="AM45" s="30">
        <v>0</v>
      </c>
      <c r="AN45" s="288">
        <f t="shared" ref="AN45" si="614">IF(AO44=0,"",AN44/AO44)</f>
        <v>0.21052631578947367</v>
      </c>
      <c r="AO45" s="52">
        <v>0</v>
      </c>
      <c r="AP45" s="289">
        <f t="shared" ref="AP45" si="615">IF(AQ44=0,"",AP44/AQ44)</f>
        <v>0.39393939393939392</v>
      </c>
      <c r="AQ45" s="30">
        <v>0</v>
      </c>
      <c r="AR45" s="288">
        <f t="shared" ref="AR45" si="616">IF(AS44=0,"",AR44/AS44)</f>
        <v>0.27083333333333331</v>
      </c>
      <c r="AS45" s="52">
        <v>3</v>
      </c>
      <c r="AT45" s="289">
        <f t="shared" ref="AT45" si="617">IF(AU44=0,"",AT44/AU44)</f>
        <v>0.21739130434782608</v>
      </c>
      <c r="AU45" s="30">
        <v>3</v>
      </c>
      <c r="AV45" s="288">
        <f t="shared" ref="AV45" si="618">IF(AW44=0,"",AV44/AW44)</f>
        <v>0.90243902439024393</v>
      </c>
      <c r="AW45" s="52">
        <v>1</v>
      </c>
      <c r="AX45" s="289">
        <f t="shared" ref="AX45" si="619">IF(AY44=0,"",AX44/AY44)</f>
        <v>0.25862068965517243</v>
      </c>
      <c r="AY45" s="30">
        <v>2</v>
      </c>
      <c r="AZ45" s="288">
        <f t="shared" ref="AZ45" si="620">IF(BA44=0,"",AZ44/BA44)</f>
        <v>0.17543859649122806</v>
      </c>
      <c r="BA45" s="52">
        <v>0</v>
      </c>
      <c r="BB45" s="289">
        <f t="shared" ref="BB45" si="621">IF(BC44=0,"",BB44/BC44)</f>
        <v>0.1206896551724138</v>
      </c>
      <c r="BC45" s="30">
        <v>0</v>
      </c>
      <c r="BD45" s="288">
        <f t="shared" ref="BD45" si="622">IF(BE44=0,"",BD44/BE44)</f>
        <v>1.3055555555555556</v>
      </c>
      <c r="BE45" s="52">
        <v>3</v>
      </c>
      <c r="BF45" s="289" t="str">
        <f t="shared" ref="BF45" si="623">IF(BG44=0,"",BF44/BG44)</f>
        <v/>
      </c>
      <c r="BG45" s="30"/>
      <c r="BH45" s="288">
        <f t="shared" ref="BH45" si="624">IF(BI44=0,"",BH44/BI44)</f>
        <v>0.2</v>
      </c>
      <c r="BI45" s="52">
        <v>0</v>
      </c>
      <c r="BJ45" s="289">
        <f t="shared" ref="BJ45" si="625">IF(BK44=0,"",BJ44/BK44)</f>
        <v>0.45714285714285713</v>
      </c>
      <c r="BK45" s="30">
        <v>1</v>
      </c>
      <c r="BL45" s="288">
        <f t="shared" ref="BL45" si="626">IF(BM44=0,"",BL44/BM44)</f>
        <v>0.55555555555555558</v>
      </c>
      <c r="BM45" s="52">
        <v>3</v>
      </c>
      <c r="BN45" s="289">
        <f t="shared" ref="BN45" si="627">IF(BO44=0,"",BN44/BO44)</f>
        <v>0.91836734693877553</v>
      </c>
      <c r="BO45" s="30">
        <v>3</v>
      </c>
      <c r="BP45" s="288">
        <f t="shared" ref="BP45" si="628">IF(BQ44=0,"",BP44/BQ44)</f>
        <v>0.35416666666666669</v>
      </c>
      <c r="BQ45" s="52">
        <v>3</v>
      </c>
      <c r="BR45" s="289">
        <f t="shared" ref="BR45" si="629">IF(BS44=0,"",BR44/BS44)</f>
        <v>0.28846153846153844</v>
      </c>
      <c r="BS45" s="30">
        <v>3</v>
      </c>
      <c r="BT45" s="288">
        <f t="shared" ref="BT45" si="630">IF(BU44=0,"",BT44/BU44)</f>
        <v>0.25925925925925924</v>
      </c>
      <c r="BU45" s="52">
        <v>1</v>
      </c>
      <c r="BV45" s="289">
        <f t="shared" ref="BV45" si="631">IF(BW44=0,"",BV44/BW44)</f>
        <v>0.2857142857142857</v>
      </c>
      <c r="BW45" s="30">
        <v>3</v>
      </c>
      <c r="BX45" s="288">
        <f t="shared" ref="BX45" si="632">IF(BY44=0,"",BX44/BY44)</f>
        <v>0.3125</v>
      </c>
      <c r="BY45" s="52">
        <v>3</v>
      </c>
      <c r="BZ45" s="289">
        <f t="shared" ref="BZ45" si="633">IF(CA44=0,"",BZ44/CA44)</f>
        <v>0.44736842105263158</v>
      </c>
      <c r="CA45" s="30">
        <v>1</v>
      </c>
      <c r="CB45" s="261">
        <f t="shared" si="109"/>
        <v>15</v>
      </c>
      <c r="CC45" s="262">
        <f>C45</f>
        <v>0.29799999999999999</v>
      </c>
      <c r="CD45" s="194"/>
      <c r="CG45" s="194"/>
      <c r="CH45" s="194"/>
      <c r="CI45" s="200"/>
      <c r="CJ45" s="194"/>
    </row>
    <row r="46" spans="1:88" ht="15" customHeight="1">
      <c r="A46" s="129">
        <f t="shared" ref="A46" si="634">A44+1</f>
        <v>15</v>
      </c>
      <c r="B46" s="210" t="str">
        <f>AF16</f>
        <v xml:space="preserve">Joop Vermeulen </v>
      </c>
      <c r="C46" s="210"/>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1"/>
      <c r="AG46" s="271"/>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c r="BG46" s="31"/>
      <c r="BH46" s="30">
        <v>12</v>
      </c>
      <c r="BI46" s="30">
        <v>49</v>
      </c>
      <c r="BJ46" s="31">
        <v>17</v>
      </c>
      <c r="BK46" s="31">
        <v>53</v>
      </c>
      <c r="BL46" s="30">
        <v>27</v>
      </c>
      <c r="BM46" s="30">
        <v>48</v>
      </c>
      <c r="BN46" s="31">
        <v>40</v>
      </c>
      <c r="BO46" s="31">
        <v>39</v>
      </c>
      <c r="BP46" s="30">
        <v>17</v>
      </c>
      <c r="BQ46" s="30">
        <v>24</v>
      </c>
      <c r="BR46" s="31">
        <v>14</v>
      </c>
      <c r="BS46" s="31">
        <v>29</v>
      </c>
      <c r="BT46" s="30">
        <v>10</v>
      </c>
      <c r="BU46" s="30">
        <v>41</v>
      </c>
      <c r="BV46" s="31">
        <v>7</v>
      </c>
      <c r="BW46" s="31">
        <v>57</v>
      </c>
      <c r="BX46" s="30">
        <v>15</v>
      </c>
      <c r="BY46" s="30">
        <v>31</v>
      </c>
      <c r="BZ46" s="31">
        <v>8</v>
      </c>
      <c r="CA46" s="31">
        <v>34</v>
      </c>
      <c r="CB46" s="210" t="str">
        <f t="shared" si="109"/>
        <v xml:space="preserve">Joop Vermeulen </v>
      </c>
      <c r="CC46" s="210"/>
      <c r="CD46" s="200"/>
      <c r="CG46" s="194"/>
      <c r="CH46" s="194"/>
      <c r="CI46" s="200"/>
      <c r="CJ46" s="194"/>
    </row>
    <row r="47" spans="1:88" ht="15" customHeight="1">
      <c r="B47" s="257">
        <f>AF17</f>
        <v>16</v>
      </c>
      <c r="C47" s="258">
        <f>AG17</f>
        <v>0.316</v>
      </c>
      <c r="D47" s="289">
        <f t="shared" ref="D47" si="635">IF(E46=0,"",D46/E46)</f>
        <v>0.18333333333333332</v>
      </c>
      <c r="E47" s="30">
        <v>0</v>
      </c>
      <c r="F47" s="290">
        <f t="shared" ref="F47" si="636">IF(G46=0,"",F46/G46)</f>
        <v>0.41818181818181815</v>
      </c>
      <c r="G47" s="31">
        <v>1</v>
      </c>
      <c r="H47" s="289">
        <f t="shared" ref="H47" si="637">IF(I46=0,"",H46/I46)</f>
        <v>0.29729729729729731</v>
      </c>
      <c r="I47" s="30">
        <v>0</v>
      </c>
      <c r="J47" s="290">
        <f t="shared" ref="J47" si="638">IF(K46=0,"",J46/K46)</f>
        <v>0.67391304347826086</v>
      </c>
      <c r="K47" s="31">
        <v>3</v>
      </c>
      <c r="L47" s="289">
        <f t="shared" ref="L47" si="639">IF(M46=0,"",L46/M46)</f>
        <v>0.62790697674418605</v>
      </c>
      <c r="M47" s="30">
        <v>0</v>
      </c>
      <c r="N47" s="290">
        <f t="shared" ref="N47" si="640">IF(O46=0,"",N46/O46)</f>
        <v>0.89473684210526316</v>
      </c>
      <c r="O47" s="31">
        <v>1</v>
      </c>
      <c r="P47" s="289">
        <f t="shared" ref="P47" si="641">IF(Q46=0,"",P46/Q46)</f>
        <v>0.48</v>
      </c>
      <c r="Q47" s="30">
        <v>0</v>
      </c>
      <c r="R47" s="290">
        <f t="shared" ref="R47" si="642">IF(S46=0,"",R46/S46)</f>
        <v>0.37777777777777777</v>
      </c>
      <c r="S47" s="31">
        <v>1</v>
      </c>
      <c r="T47" s="289">
        <f t="shared" ref="T47" si="643">IF(U46=0,"",T46/U46)</f>
        <v>0.54761904761904767</v>
      </c>
      <c r="U47" s="30">
        <v>3</v>
      </c>
      <c r="V47" s="290">
        <f t="shared" ref="V47" si="644">IF(W46=0,"",V46/W46)</f>
        <v>0.53448275862068961</v>
      </c>
      <c r="W47" s="31">
        <v>2</v>
      </c>
      <c r="X47" s="289">
        <f t="shared" ref="X47" si="645">IF(Y46=0,"",X46/Y46)</f>
        <v>0.29166666666666669</v>
      </c>
      <c r="Y47" s="30">
        <v>0</v>
      </c>
      <c r="Z47" s="290">
        <f t="shared" ref="Z47" si="646">IF(AA46=0,"",Z46/AA46)</f>
        <v>0.17073170731707318</v>
      </c>
      <c r="AA47" s="31">
        <v>0</v>
      </c>
      <c r="AB47" s="289">
        <f t="shared" ref="AB47" si="647">IF(AC46=0,"",AB46/AC46)</f>
        <v>0.33333333333333331</v>
      </c>
      <c r="AC47" s="30">
        <v>1</v>
      </c>
      <c r="AD47" s="290">
        <f t="shared" ref="AD47" si="648">IF(AE46=0,"",AD46/AE46)</f>
        <v>0.48275862068965519</v>
      </c>
      <c r="AE47" s="31">
        <v>1</v>
      </c>
      <c r="AF47" s="291"/>
      <c r="AG47" s="271"/>
      <c r="AH47" s="290">
        <f t="shared" ref="AH47" si="649">IF(AI46=0,"",AH46/AI46)</f>
        <v>0.43243243243243246</v>
      </c>
      <c r="AI47" s="31">
        <v>3</v>
      </c>
      <c r="AJ47" s="289">
        <f t="shared" ref="AJ47" si="650">IF(AK46=0,"",AJ46/AK46)</f>
        <v>0.74545454545454548</v>
      </c>
      <c r="AK47" s="30">
        <v>1</v>
      </c>
      <c r="AL47" s="290">
        <f t="shared" ref="AL47" si="651">IF(AM46=0,"",AL46/AM46)</f>
        <v>0.60869565217391308</v>
      </c>
      <c r="AM47" s="31">
        <v>3</v>
      </c>
      <c r="AN47" s="289">
        <f t="shared" ref="AN47" si="652">IF(AO46=0,"",AN46/AO46)</f>
        <v>0.22727272727272727</v>
      </c>
      <c r="AO47" s="30">
        <v>3</v>
      </c>
      <c r="AP47" s="290">
        <f t="shared" ref="AP47" si="653">IF(AQ46=0,"",AP46/AQ46)</f>
        <v>0.53658536585365857</v>
      </c>
      <c r="AQ47" s="31">
        <v>3</v>
      </c>
      <c r="AR47" s="289">
        <f t="shared" ref="AR47" si="654">IF(AS46=0,"",AR46/AS46)</f>
        <v>0.40625</v>
      </c>
      <c r="AS47" s="30">
        <v>3</v>
      </c>
      <c r="AT47" s="290">
        <f t="shared" ref="AT47" si="655">IF(AU46=0,"",AT46/AU46)</f>
        <v>0.20833333333333334</v>
      </c>
      <c r="AU47" s="31">
        <v>3</v>
      </c>
      <c r="AV47" s="289">
        <f t="shared" ref="AV47" si="656">IF(AW46=0,"",AV46/AW46)</f>
        <v>0.97826086956521741</v>
      </c>
      <c r="AW47" s="30">
        <v>3</v>
      </c>
      <c r="AX47" s="290">
        <f t="shared" ref="AX47" si="657">IF(AY46=0,"",AX46/AY46)</f>
        <v>0.22580645161290322</v>
      </c>
      <c r="AY47" s="31">
        <v>0</v>
      </c>
      <c r="AZ47" s="289">
        <f t="shared" ref="AZ47" si="658">IF(BA46=0,"",AZ46/BA46)</f>
        <v>0.46875</v>
      </c>
      <c r="BA47" s="30">
        <v>3</v>
      </c>
      <c r="BB47" s="290">
        <f t="shared" ref="BB47" si="659">IF(BC46=0,"",BB46/BC46)</f>
        <v>0.22727272727272727</v>
      </c>
      <c r="BC47" s="31">
        <v>3</v>
      </c>
      <c r="BD47" s="289">
        <f t="shared" ref="BD47" si="660">IF(BE46=0,"",BD46/BE46)</f>
        <v>1.4333333333333333</v>
      </c>
      <c r="BE47" s="30">
        <v>3</v>
      </c>
      <c r="BF47" s="290" t="str">
        <f t="shared" ref="BF47" si="661">IF(BG46=0,"",BF46/BG46)</f>
        <v/>
      </c>
      <c r="BG47" s="31"/>
      <c r="BH47" s="289">
        <f t="shared" ref="BH47" si="662">IF(BI46=0,"",BH46/BI46)</f>
        <v>0.24489795918367346</v>
      </c>
      <c r="BI47" s="30">
        <v>0</v>
      </c>
      <c r="BJ47" s="290">
        <f t="shared" ref="BJ47" si="663">IF(BK46=0,"",BJ46/BK46)</f>
        <v>0.32075471698113206</v>
      </c>
      <c r="BK47" s="31">
        <v>2</v>
      </c>
      <c r="BL47" s="289">
        <f t="shared" ref="BL47" si="664">IF(BM46=0,"",BL46/BM46)</f>
        <v>0.5625</v>
      </c>
      <c r="BM47" s="30">
        <v>3</v>
      </c>
      <c r="BN47" s="290">
        <f t="shared" ref="BN47" si="665">IF(BO46=0,"",BN46/BO46)</f>
        <v>1.0256410256410255</v>
      </c>
      <c r="BO47" s="31">
        <v>1</v>
      </c>
      <c r="BP47" s="289">
        <f t="shared" ref="BP47" si="666">IF(BQ46=0,"",BP46/BQ46)</f>
        <v>0.70833333333333337</v>
      </c>
      <c r="BQ47" s="30">
        <v>3</v>
      </c>
      <c r="BR47" s="290">
        <f t="shared" ref="BR47" si="667">IF(BS46=0,"",BR46/BS46)</f>
        <v>0.48275862068965519</v>
      </c>
      <c r="BS47" s="31">
        <v>1</v>
      </c>
      <c r="BT47" s="289">
        <f t="shared" ref="BT47" si="668">IF(BU46=0,"",BT46/BU46)</f>
        <v>0.24390243902439024</v>
      </c>
      <c r="BU47" s="30">
        <v>3</v>
      </c>
      <c r="BV47" s="290">
        <f t="shared" ref="BV47" si="669">IF(BW46=0,"",BV46/BW46)</f>
        <v>0.12280701754385964</v>
      </c>
      <c r="BW47" s="31">
        <v>0</v>
      </c>
      <c r="BX47" s="289">
        <f t="shared" ref="BX47" si="670">IF(BY46=0,"",BX46/BY46)</f>
        <v>0.4838709677419355</v>
      </c>
      <c r="BY47" s="30">
        <v>3</v>
      </c>
      <c r="BZ47" s="290">
        <f t="shared" ref="BZ47" si="671">IF(CA46=0,"",BZ46/CA46)</f>
        <v>0.23529411764705882</v>
      </c>
      <c r="CA47" s="31">
        <v>0</v>
      </c>
      <c r="CB47" s="257">
        <f t="shared" si="109"/>
        <v>16</v>
      </c>
      <c r="CC47" s="258">
        <f>C47</f>
        <v>0.316</v>
      </c>
      <c r="CD47" s="200"/>
      <c r="CG47" s="194"/>
      <c r="CH47" s="194"/>
      <c r="CI47" s="200"/>
      <c r="CJ47" s="194"/>
    </row>
    <row r="48" spans="1:88" ht="15" customHeight="1">
      <c r="A48" s="206">
        <f t="shared" ref="A48" si="672">A46+1</f>
        <v>16</v>
      </c>
      <c r="B48" s="259" t="str">
        <f>AH16</f>
        <v>Jos v Esschoten</v>
      </c>
      <c r="C48" s="259"/>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v>15</v>
      </c>
      <c r="AE48" s="30">
        <v>60</v>
      </c>
      <c r="AF48" s="52">
        <v>13</v>
      </c>
      <c r="AG48" s="52">
        <v>37</v>
      </c>
      <c r="AH48" s="271"/>
      <c r="AI48" s="271"/>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c r="BG48" s="30"/>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59" t="str">
        <f t="shared" si="109"/>
        <v>Jos v Esschoten</v>
      </c>
      <c r="CC48" s="259"/>
      <c r="CD48" s="194"/>
      <c r="CG48" s="194"/>
      <c r="CH48" s="194"/>
      <c r="CI48" s="194"/>
      <c r="CJ48" s="194"/>
    </row>
    <row r="49" spans="1:88" ht="15" customHeight="1">
      <c r="B49" s="261">
        <f>AH17</f>
        <v>17</v>
      </c>
      <c r="C49" s="262">
        <f>AI17</f>
        <v>0.33300000000000002</v>
      </c>
      <c r="D49" s="288">
        <f t="shared" ref="D49" si="673">IF(E48=0,"",D48/E48)</f>
        <v>0.26470588235294118</v>
      </c>
      <c r="E49" s="52">
        <v>0</v>
      </c>
      <c r="F49" s="289">
        <f t="shared" ref="F49" si="674">IF(G48=0,"",F48/G48)</f>
        <v>0.44</v>
      </c>
      <c r="G49" s="30">
        <v>3</v>
      </c>
      <c r="H49" s="288">
        <f t="shared" ref="H49" si="675">IF(I48=0,"",H48/I48)</f>
        <v>0.29411764705882354</v>
      </c>
      <c r="I49" s="52">
        <v>3</v>
      </c>
      <c r="J49" s="289">
        <f t="shared" ref="J49" si="676">IF(K48=0,"",J48/K48)</f>
        <v>0.80555555555555558</v>
      </c>
      <c r="K49" s="30">
        <v>3</v>
      </c>
      <c r="L49" s="288">
        <f t="shared" ref="L49" si="677">IF(M48=0,"",L48/M48)</f>
        <v>0.375</v>
      </c>
      <c r="M49" s="52">
        <v>0</v>
      </c>
      <c r="N49" s="289">
        <f t="shared" ref="N49" si="678">IF(O48=0,"",N48/O48)</f>
        <v>0.53061224489795922</v>
      </c>
      <c r="O49" s="30">
        <v>0</v>
      </c>
      <c r="P49" s="288">
        <f t="shared" ref="P49" si="679">IF(Q48=0,"",P48/Q48)</f>
        <v>0.78378378378378377</v>
      </c>
      <c r="Q49" s="52">
        <v>3</v>
      </c>
      <c r="R49" s="289">
        <f t="shared" ref="R49" si="680">IF(S48=0,"",R48/S48)</f>
        <v>0.44186046511627908</v>
      </c>
      <c r="S49" s="30">
        <v>3</v>
      </c>
      <c r="T49" s="288">
        <f t="shared" ref="T49" si="681">IF(U48=0,"",T48/U48)</f>
        <v>0.37931034482758619</v>
      </c>
      <c r="U49" s="52">
        <v>1</v>
      </c>
      <c r="V49" s="289">
        <f t="shared" ref="V49" si="682">IF(W48=0,"",V48/W48)</f>
        <v>0.51219512195121952</v>
      </c>
      <c r="W49" s="30">
        <v>0</v>
      </c>
      <c r="X49" s="288">
        <f t="shared" ref="X49" si="683">IF(Y48=0,"",X48/Y48)</f>
        <v>0.27659574468085107</v>
      </c>
      <c r="Y49" s="52">
        <v>0</v>
      </c>
      <c r="Z49" s="289">
        <f t="shared" ref="Z49" si="684">IF(AA48=0,"",Z48/AA48)</f>
        <v>0.125</v>
      </c>
      <c r="AA49" s="30">
        <v>0</v>
      </c>
      <c r="AB49" s="288">
        <f t="shared" ref="AB49" si="685">IF(AC48=0,"",AB48/AC48)</f>
        <v>0.21951219512195122</v>
      </c>
      <c r="AC49" s="52">
        <v>1</v>
      </c>
      <c r="AD49" s="289">
        <f t="shared" ref="AD49" si="686">IF(AE48=0,"",AD48/AE48)</f>
        <v>0.25</v>
      </c>
      <c r="AE49" s="30">
        <v>2</v>
      </c>
      <c r="AF49" s="288">
        <f t="shared" ref="AF49" si="687">IF(AG48=0,"",AF48/AG48)</f>
        <v>0.35135135135135137</v>
      </c>
      <c r="AG49" s="52">
        <v>1</v>
      </c>
      <c r="AH49" s="291"/>
      <c r="AI49" s="271"/>
      <c r="AJ49" s="288">
        <f t="shared" ref="AJ49" si="688">IF(AK48=0,"",AJ48/AK48)</f>
        <v>0.7321428571428571</v>
      </c>
      <c r="AK49" s="52">
        <v>2</v>
      </c>
      <c r="AL49" s="289">
        <f t="shared" ref="AL49" si="689">IF(AM48=0,"",AL48/AM48)</f>
        <v>0.18181818181818182</v>
      </c>
      <c r="AM49" s="30">
        <v>0</v>
      </c>
      <c r="AN49" s="288">
        <f t="shared" ref="AN49" si="690">IF(AO48=0,"",AN48/AO48)</f>
        <v>0.43478260869565216</v>
      </c>
      <c r="AO49" s="52">
        <v>3</v>
      </c>
      <c r="AP49" s="289">
        <f t="shared" ref="AP49" si="691">IF(AQ48=0,"",AP48/AQ48)</f>
        <v>0.48936170212765956</v>
      </c>
      <c r="AQ49" s="30">
        <v>3</v>
      </c>
      <c r="AR49" s="288">
        <f t="shared" ref="AR49" si="692">IF(AS48=0,"",AR48/AS48)</f>
        <v>0.2</v>
      </c>
      <c r="AS49" s="52">
        <v>1</v>
      </c>
      <c r="AT49" s="289">
        <f t="shared" ref="AT49" si="693">IF(AU48=0,"",AT48/AU48)</f>
        <v>0.23809523809523808</v>
      </c>
      <c r="AU49" s="30">
        <v>3</v>
      </c>
      <c r="AV49" s="288">
        <f t="shared" ref="AV49" si="694">IF(AW48=0,"",AV48/AW48)</f>
        <v>0.97826086956521741</v>
      </c>
      <c r="AW49" s="52">
        <v>3</v>
      </c>
      <c r="AX49" s="289">
        <f t="shared" ref="AX49" si="695">IF(AY48=0,"",AX48/AY48)</f>
        <v>0.16666666666666666</v>
      </c>
      <c r="AY49" s="30">
        <v>0</v>
      </c>
      <c r="AZ49" s="288">
        <f t="shared" ref="AZ49" si="696">IF(BA48=0,"",AZ48/BA48)</f>
        <v>0.23214285714285715</v>
      </c>
      <c r="BA49" s="52">
        <v>0</v>
      </c>
      <c r="BB49" s="289">
        <f t="shared" ref="BB49" si="697">IF(BC48=0,"",BB48/BC48)</f>
        <v>0.10169491525423729</v>
      </c>
      <c r="BC49" s="30">
        <v>0</v>
      </c>
      <c r="BD49" s="288">
        <f t="shared" ref="BD49" si="698">IF(BE48=0,"",BD48/BE48)</f>
        <v>0.73529411764705888</v>
      </c>
      <c r="BE49" s="52">
        <v>0</v>
      </c>
      <c r="BF49" s="289" t="str">
        <f t="shared" ref="BF49" si="699">IF(BG48=0,"",BF48/BG48)</f>
        <v/>
      </c>
      <c r="BG49" s="30"/>
      <c r="BH49" s="288">
        <f t="shared" ref="BH49" si="700">IF(BI48=0,"",BH48/BI48)</f>
        <v>0.32558139534883723</v>
      </c>
      <c r="BI49" s="52">
        <v>3</v>
      </c>
      <c r="BJ49" s="289">
        <f t="shared" ref="BJ49" si="701">IF(BK48=0,"",BJ48/BK48)</f>
        <v>0.36170212765957449</v>
      </c>
      <c r="BK49" s="30">
        <v>3</v>
      </c>
      <c r="BL49" s="288">
        <f t="shared" ref="BL49" si="702">IF(BM48=0,"",BL48/BM48)</f>
        <v>0.35</v>
      </c>
      <c r="BM49" s="52">
        <v>1</v>
      </c>
      <c r="BN49" s="289">
        <f t="shared" ref="BN49" si="703">IF(BO48=0,"",BN48/BO48)</f>
        <v>0.91836734693877553</v>
      </c>
      <c r="BO49" s="30">
        <v>3</v>
      </c>
      <c r="BP49" s="288">
        <f t="shared" ref="BP49" si="704">IF(BQ48=0,"",BP48/BQ48)</f>
        <v>0.70833333333333337</v>
      </c>
      <c r="BQ49" s="52">
        <v>3</v>
      </c>
      <c r="BR49" s="289">
        <f t="shared" ref="BR49" si="705">IF(BS48=0,"",BR48/BS48)</f>
        <v>0.28205128205128205</v>
      </c>
      <c r="BS49" s="30">
        <v>1</v>
      </c>
      <c r="BT49" s="288">
        <f t="shared" ref="BT49" si="706">IF(BU48=0,"",BT48/BU48)</f>
        <v>9.0909090909090912E-2</v>
      </c>
      <c r="BU49" s="52">
        <v>0</v>
      </c>
      <c r="BV49" s="289">
        <f t="shared" ref="BV49" si="707">IF(BW48=0,"",BV48/BW48)</f>
        <v>0.20930232558139536</v>
      </c>
      <c r="BW49" s="30">
        <v>1</v>
      </c>
      <c r="BX49" s="288">
        <f t="shared" ref="BX49" si="708">IF(BY48=0,"",BX48/BY48)</f>
        <v>0.34883720930232559</v>
      </c>
      <c r="BY49" s="52">
        <v>3</v>
      </c>
      <c r="BZ49" s="289">
        <f t="shared" ref="BZ49" si="709">IF(CA48=0,"",BZ48/CA48)</f>
        <v>0.38297872340425532</v>
      </c>
      <c r="CA49" s="30">
        <v>0</v>
      </c>
      <c r="CB49" s="261">
        <f t="shared" si="109"/>
        <v>17</v>
      </c>
      <c r="CC49" s="262">
        <f>C49</f>
        <v>0.33300000000000002</v>
      </c>
      <c r="CD49" s="200"/>
      <c r="CG49" s="194"/>
      <c r="CH49" s="194"/>
      <c r="CI49" s="200"/>
      <c r="CJ49" s="194"/>
    </row>
    <row r="50" spans="1:88" ht="15" customHeight="1">
      <c r="A50" s="129">
        <f t="shared" ref="A50:A90" si="710">A48+1</f>
        <v>17</v>
      </c>
      <c r="B50" s="210" t="str">
        <f>AJ16</f>
        <v>Marcel Boot</v>
      </c>
      <c r="C50" s="210"/>
      <c r="D50" s="30">
        <v>15</v>
      </c>
      <c r="E50" s="30">
        <v>41</v>
      </c>
      <c r="F50" s="31">
        <v>23</v>
      </c>
      <c r="G50" s="31">
        <v>43</v>
      </c>
      <c r="H50" s="30">
        <v>12</v>
      </c>
      <c r="I50" s="30">
        <v>38</v>
      </c>
      <c r="J50" s="31">
        <v>20</v>
      </c>
      <c r="K50" s="31">
        <v>40</v>
      </c>
      <c r="L50" s="30">
        <v>31</v>
      </c>
      <c r="M50" s="30">
        <v>29</v>
      </c>
      <c r="N50" s="31">
        <v>34</v>
      </c>
      <c r="O50" s="31">
        <v>43</v>
      </c>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1"/>
      <c r="AK50" s="271"/>
      <c r="AL50" s="31">
        <v>6</v>
      </c>
      <c r="AM50" s="31">
        <v>39</v>
      </c>
      <c r="AN50" s="30">
        <v>14</v>
      </c>
      <c r="AO50" s="30">
        <v>36</v>
      </c>
      <c r="AP50" s="31">
        <v>23</v>
      </c>
      <c r="AQ50" s="31">
        <v>52</v>
      </c>
      <c r="AR50" s="30">
        <v>11</v>
      </c>
      <c r="AS50" s="30">
        <v>41</v>
      </c>
      <c r="AT50" s="31">
        <v>10</v>
      </c>
      <c r="AU50" s="31">
        <v>60</v>
      </c>
      <c r="AV50" s="30">
        <v>26</v>
      </c>
      <c r="AW50" s="30">
        <v>36</v>
      </c>
      <c r="AX50" s="31">
        <v>13</v>
      </c>
      <c r="AY50" s="31">
        <v>50</v>
      </c>
      <c r="AZ50" s="30">
        <v>12</v>
      </c>
      <c r="BA50" s="30">
        <v>51</v>
      </c>
      <c r="BB50" s="31">
        <v>4</v>
      </c>
      <c r="BC50" s="31">
        <v>60</v>
      </c>
      <c r="BD50" s="30">
        <v>43</v>
      </c>
      <c r="BE50" s="30">
        <v>37</v>
      </c>
      <c r="BF50" s="31"/>
      <c r="BG50" s="31"/>
      <c r="BH50" s="30">
        <v>10</v>
      </c>
      <c r="BI50" s="30">
        <v>41</v>
      </c>
      <c r="BJ50" s="31">
        <v>13</v>
      </c>
      <c r="BK50" s="31">
        <v>36</v>
      </c>
      <c r="BL50" s="30">
        <v>19</v>
      </c>
      <c r="BM50" s="30">
        <v>39</v>
      </c>
      <c r="BN50" s="31">
        <v>31</v>
      </c>
      <c r="BO50" s="31">
        <v>45</v>
      </c>
      <c r="BP50" s="30">
        <v>18</v>
      </c>
      <c r="BQ50" s="30">
        <v>60</v>
      </c>
      <c r="BR50" s="31">
        <v>15</v>
      </c>
      <c r="BS50" s="31">
        <v>29</v>
      </c>
      <c r="BT50" s="30">
        <v>10</v>
      </c>
      <c r="BU50" s="30">
        <v>39</v>
      </c>
      <c r="BV50" s="31">
        <v>8</v>
      </c>
      <c r="BW50" s="31">
        <v>60</v>
      </c>
      <c r="BX50" s="30">
        <v>7</v>
      </c>
      <c r="BY50" s="30">
        <v>39</v>
      </c>
      <c r="BZ50" s="31">
        <v>14</v>
      </c>
      <c r="CA50" s="31">
        <v>42</v>
      </c>
      <c r="CB50" s="210" t="str">
        <f t="shared" ref="CB50:CB81" si="711">B50</f>
        <v>Marcel Boot</v>
      </c>
      <c r="CC50" s="210"/>
      <c r="CD50" s="194"/>
      <c r="CG50" s="194"/>
      <c r="CH50" s="194"/>
      <c r="CI50" s="194"/>
      <c r="CJ50" s="194"/>
    </row>
    <row r="51" spans="1:88" ht="15" customHeight="1">
      <c r="B51" s="257">
        <f>AJ17</f>
        <v>41</v>
      </c>
      <c r="C51" s="258">
        <f>AK17</f>
        <v>0.81599999999999995</v>
      </c>
      <c r="D51" s="289">
        <f t="shared" ref="D51" si="712">IF(E50=0,"",D50/E50)</f>
        <v>0.36585365853658536</v>
      </c>
      <c r="E51" s="30">
        <v>1</v>
      </c>
      <c r="F51" s="290">
        <f t="shared" ref="F51" si="713">IF(G50=0,"",F50/G50)</f>
        <v>0.53488372093023251</v>
      </c>
      <c r="G51" s="31">
        <v>3</v>
      </c>
      <c r="H51" s="289">
        <f t="shared" ref="H51" si="714">IF(I50=0,"",H50/I50)</f>
        <v>0.31578947368421051</v>
      </c>
      <c r="I51" s="30">
        <v>0</v>
      </c>
      <c r="J51" s="290">
        <f t="shared" ref="J51" si="715">IF(K50=0,"",J50/K50)</f>
        <v>0.5</v>
      </c>
      <c r="K51" s="31">
        <v>0</v>
      </c>
      <c r="L51" s="289">
        <f t="shared" ref="L51" si="716">IF(M50=0,"",L50/M50)</f>
        <v>1.0689655172413792</v>
      </c>
      <c r="M51" s="30">
        <v>3</v>
      </c>
      <c r="N51" s="290">
        <f t="shared" ref="N51" si="717">IF(O50=0,"",N50/O50)</f>
        <v>0.79069767441860461</v>
      </c>
      <c r="O51" s="31">
        <v>1</v>
      </c>
      <c r="P51" s="289">
        <f t="shared" ref="P51" si="718">IF(Q50=0,"",P50/Q50)</f>
        <v>0.11666666666666667</v>
      </c>
      <c r="Q51" s="30">
        <v>0</v>
      </c>
      <c r="R51" s="290">
        <f t="shared" ref="R51" si="719">IF(S50=0,"",R50/S50)</f>
        <v>0.34693877551020408</v>
      </c>
      <c r="S51" s="31">
        <v>0</v>
      </c>
      <c r="T51" s="289">
        <f t="shared" ref="T51" si="720">IF(U50=0,"",T50/U50)</f>
        <v>0.41025641025641024</v>
      </c>
      <c r="U51" s="30">
        <v>0</v>
      </c>
      <c r="V51" s="290">
        <f t="shared" ref="V51" si="721">IF(W50=0,"",V50/W50)</f>
        <v>0.52777777777777779</v>
      </c>
      <c r="W51" s="31">
        <v>0</v>
      </c>
      <c r="X51" s="289">
        <f t="shared" ref="X51" si="722">IF(Y50=0,"",X50/Y50)</f>
        <v>0.42222222222222222</v>
      </c>
      <c r="Y51" s="30">
        <v>3</v>
      </c>
      <c r="Z51" s="290">
        <f t="shared" ref="Z51" si="723">IF(AA50=0,"",Z50/AA50)</f>
        <v>0.29166666666666669</v>
      </c>
      <c r="AA51" s="31">
        <v>3</v>
      </c>
      <c r="AB51" s="289">
        <f t="shared" ref="AB51" si="724">IF(AC50=0,"",AB50/AC50)</f>
        <v>0.4642857142857143</v>
      </c>
      <c r="AC51" s="30">
        <v>3</v>
      </c>
      <c r="AD51" s="290">
        <f t="shared" ref="AD51" si="725">IF(AE50=0,"",AD50/AE50)</f>
        <v>0.30612244897959184</v>
      </c>
      <c r="AE51" s="31">
        <v>3</v>
      </c>
      <c r="AF51" s="289">
        <f t="shared" ref="AF51" si="726">IF(AG50=0,"",AF50/AG50)</f>
        <v>0.29090909090909089</v>
      </c>
      <c r="AG51" s="30">
        <v>1</v>
      </c>
      <c r="AH51" s="290">
        <f t="shared" ref="AH51" si="727">IF(AI50=0,"",AH50/AI50)</f>
        <v>0.21428571428571427</v>
      </c>
      <c r="AI51" s="31">
        <v>0</v>
      </c>
      <c r="AJ51" s="291"/>
      <c r="AK51" s="271"/>
      <c r="AL51" s="290">
        <f t="shared" ref="AL51" si="728">IF(AM50=0,"",AL50/AM50)</f>
        <v>0.15384615384615385</v>
      </c>
      <c r="AM51" s="31">
        <v>0</v>
      </c>
      <c r="AN51" s="289">
        <f t="shared" ref="AN51" si="729">IF(AO50=0,"",AN50/AO50)</f>
        <v>0.3888888888888889</v>
      </c>
      <c r="AO51" s="30">
        <v>3</v>
      </c>
      <c r="AP51" s="290">
        <f t="shared" ref="AP51" si="730">IF(AQ50=0,"",AP50/AQ50)</f>
        <v>0.44230769230769229</v>
      </c>
      <c r="AQ51" s="31">
        <v>2</v>
      </c>
      <c r="AR51" s="289">
        <f t="shared" ref="AR51" si="731">IF(AS50=0,"",AR50/AS50)</f>
        <v>0.26829268292682928</v>
      </c>
      <c r="AS51" s="30">
        <v>1</v>
      </c>
      <c r="AT51" s="290">
        <f t="shared" ref="AT51" si="732">IF(AU50=0,"",AT50/AU50)</f>
        <v>0.16666666666666666</v>
      </c>
      <c r="AU51" s="31">
        <v>0</v>
      </c>
      <c r="AV51" s="289">
        <f t="shared" ref="AV51" si="733">IF(AW50=0,"",AV50/AW50)</f>
        <v>0.72222222222222221</v>
      </c>
      <c r="AW51" s="30">
        <v>0</v>
      </c>
      <c r="AX51" s="290">
        <f t="shared" ref="AX51" si="734">IF(AY50=0,"",AX50/AY50)</f>
        <v>0.26</v>
      </c>
      <c r="AY51" s="31">
        <v>0</v>
      </c>
      <c r="AZ51" s="289">
        <f t="shared" ref="AZ51" si="735">IF(BA50=0,"",AZ50/BA50)</f>
        <v>0.23529411764705882</v>
      </c>
      <c r="BA51" s="30">
        <v>0</v>
      </c>
      <c r="BB51" s="290">
        <f t="shared" ref="BB51" si="736">IF(BC50=0,"",BB50/BC50)</f>
        <v>6.6666666666666666E-2</v>
      </c>
      <c r="BC51" s="31">
        <v>0</v>
      </c>
      <c r="BD51" s="289">
        <f t="shared" ref="BD51" si="737">IF(BE50=0,"",BD50/BE50)</f>
        <v>1.1621621621621621</v>
      </c>
      <c r="BE51" s="30">
        <v>3</v>
      </c>
      <c r="BF51" s="290" t="str">
        <f t="shared" ref="BF51" si="738">IF(BG50=0,"",BF50/BG50)</f>
        <v/>
      </c>
      <c r="BG51" s="31"/>
      <c r="BH51" s="289">
        <f t="shared" ref="BH51" si="739">IF(BI50=0,"",BH50/BI50)</f>
        <v>0.24390243902439024</v>
      </c>
      <c r="BI51" s="30">
        <v>1</v>
      </c>
      <c r="BJ51" s="290">
        <f t="shared" ref="BJ51" si="740">IF(BK50=0,"",BJ50/BK50)</f>
        <v>0.3611111111111111</v>
      </c>
      <c r="BK51" s="31">
        <v>1</v>
      </c>
      <c r="BL51" s="289">
        <f t="shared" ref="BL51" si="741">IF(BM50=0,"",BL50/BM50)</f>
        <v>0.48717948717948717</v>
      </c>
      <c r="BM51" s="30">
        <v>1</v>
      </c>
      <c r="BN51" s="290">
        <f t="shared" ref="BN51" si="742">IF(BO50=0,"",BN50/BO50)</f>
        <v>0.68888888888888888</v>
      </c>
      <c r="BO51" s="31">
        <v>0</v>
      </c>
      <c r="BP51" s="289">
        <f t="shared" ref="BP51" si="743">IF(BQ50=0,"",BP50/BQ50)</f>
        <v>0.3</v>
      </c>
      <c r="BQ51" s="30">
        <v>1</v>
      </c>
      <c r="BR51" s="290">
        <f t="shared" ref="BR51" si="744">IF(BS50=0,"",BR50/BS50)</f>
        <v>0.51724137931034486</v>
      </c>
      <c r="BS51" s="31">
        <v>3</v>
      </c>
      <c r="BT51" s="289">
        <f t="shared" ref="BT51" si="745">IF(BU50=0,"",BT50/BU50)</f>
        <v>0.25641025641025639</v>
      </c>
      <c r="BU51" s="30">
        <v>3</v>
      </c>
      <c r="BV51" s="290">
        <f t="shared" ref="BV51" si="746">IF(BW50=0,"",BV50/BW50)</f>
        <v>0.13333333333333333</v>
      </c>
      <c r="BW51" s="31">
        <v>0</v>
      </c>
      <c r="BX51" s="289">
        <f t="shared" ref="BX51" si="747">IF(BY50=0,"",BX50/BY50)</f>
        <v>0.17948717948717949</v>
      </c>
      <c r="BY51" s="30">
        <v>0</v>
      </c>
      <c r="BZ51" s="290">
        <f t="shared" ref="BZ51" si="748">IF(CA50=0,"",BZ50/CA50)</f>
        <v>0.33333333333333331</v>
      </c>
      <c r="CA51" s="31">
        <v>0</v>
      </c>
      <c r="CB51" s="257">
        <f t="shared" si="711"/>
        <v>41</v>
      </c>
      <c r="CC51" s="258">
        <f>C51</f>
        <v>0.81599999999999995</v>
      </c>
      <c r="CD51" s="200"/>
      <c r="CG51" s="194"/>
      <c r="CH51" s="194"/>
      <c r="CI51" s="200"/>
      <c r="CJ51" s="194"/>
    </row>
    <row r="52" spans="1:88" ht="15" customHeight="1">
      <c r="A52" s="206">
        <f t="shared" ref="A52:A92" si="749">A50+1</f>
        <v>18</v>
      </c>
      <c r="B52" s="259" t="str">
        <f>AL16</f>
        <v>Marcel Burg</v>
      </c>
      <c r="C52" s="259"/>
      <c r="D52" s="52">
        <v>18</v>
      </c>
      <c r="E52" s="52">
        <v>29</v>
      </c>
      <c r="F52" s="30">
        <v>17</v>
      </c>
      <c r="G52" s="30">
        <v>32</v>
      </c>
      <c r="H52" s="52">
        <v>19</v>
      </c>
      <c r="I52" s="52">
        <v>38</v>
      </c>
      <c r="J52" s="30">
        <v>31</v>
      </c>
      <c r="K52" s="30">
        <v>42</v>
      </c>
      <c r="L52" s="52">
        <v>27</v>
      </c>
      <c r="M52" s="52">
        <v>48</v>
      </c>
      <c r="N52" s="30">
        <v>37</v>
      </c>
      <c r="O52" s="30">
        <v>50</v>
      </c>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1"/>
      <c r="AM52" s="271"/>
      <c r="AN52" s="52">
        <v>14</v>
      </c>
      <c r="AO52" s="52">
        <v>54</v>
      </c>
      <c r="AP52" s="30">
        <v>23</v>
      </c>
      <c r="AQ52" s="30">
        <v>44</v>
      </c>
      <c r="AR52" s="52">
        <v>13</v>
      </c>
      <c r="AS52" s="52">
        <v>48</v>
      </c>
      <c r="AT52" s="30">
        <v>9</v>
      </c>
      <c r="AU52" s="30">
        <v>38</v>
      </c>
      <c r="AV52" s="52">
        <v>45</v>
      </c>
      <c r="AW52" s="52">
        <v>59</v>
      </c>
      <c r="AX52" s="30">
        <v>14</v>
      </c>
      <c r="AY52" s="30">
        <v>53</v>
      </c>
      <c r="AZ52" s="52">
        <v>12</v>
      </c>
      <c r="BA52" s="52">
        <v>54</v>
      </c>
      <c r="BB52" s="30">
        <v>10</v>
      </c>
      <c r="BC52" s="30">
        <v>49</v>
      </c>
      <c r="BD52" s="52">
        <v>47</v>
      </c>
      <c r="BE52" s="52">
        <v>36</v>
      </c>
      <c r="BF52" s="30"/>
      <c r="BG52" s="30"/>
      <c r="BH52" s="52">
        <v>15</v>
      </c>
      <c r="BI52" s="52">
        <v>46</v>
      </c>
      <c r="BJ52" s="30">
        <v>14</v>
      </c>
      <c r="BK52" s="30">
        <v>44</v>
      </c>
      <c r="BL52" s="52">
        <v>27</v>
      </c>
      <c r="BM52" s="52">
        <v>45</v>
      </c>
      <c r="BN52" s="30">
        <v>45</v>
      </c>
      <c r="BO52" s="30">
        <v>44</v>
      </c>
      <c r="BP52" s="52">
        <v>15</v>
      </c>
      <c r="BQ52" s="52">
        <v>50</v>
      </c>
      <c r="BR52" s="30">
        <v>7</v>
      </c>
      <c r="BS52" s="30">
        <v>29</v>
      </c>
      <c r="BT52" s="52">
        <v>10</v>
      </c>
      <c r="BU52" s="52">
        <v>42</v>
      </c>
      <c r="BV52" s="30">
        <v>10</v>
      </c>
      <c r="BW52" s="30">
        <v>37</v>
      </c>
      <c r="BX52" s="52">
        <v>15</v>
      </c>
      <c r="BY52" s="52">
        <v>44</v>
      </c>
      <c r="BZ52" s="30">
        <v>20</v>
      </c>
      <c r="CA52" s="30">
        <v>60</v>
      </c>
      <c r="CB52" s="259" t="str">
        <f t="shared" si="711"/>
        <v>Marcel Burg</v>
      </c>
      <c r="CC52" s="259"/>
      <c r="CD52" s="194"/>
      <c r="CG52" s="194"/>
      <c r="CH52" s="194"/>
      <c r="CI52" s="263"/>
      <c r="CJ52" s="263"/>
    </row>
    <row r="53" spans="1:88" ht="15" customHeight="1">
      <c r="B53" s="261">
        <f>AL17</f>
        <v>14</v>
      </c>
      <c r="C53" s="262">
        <f>AM17</f>
        <v>0.249</v>
      </c>
      <c r="D53" s="288">
        <f t="shared" ref="D53" si="750">IF(E52=0,"",D52/E52)</f>
        <v>0.62068965517241381</v>
      </c>
      <c r="E53" s="52">
        <v>3</v>
      </c>
      <c r="F53" s="289">
        <f t="shared" ref="F53" si="751">IF(G52=0,"",F52/G52)</f>
        <v>0.53125</v>
      </c>
      <c r="G53" s="30">
        <v>1</v>
      </c>
      <c r="H53" s="288">
        <f t="shared" ref="H53" si="752">IF(I52=0,"",H52/I52)</f>
        <v>0.5</v>
      </c>
      <c r="I53" s="52">
        <v>3</v>
      </c>
      <c r="J53" s="289">
        <f t="shared" ref="J53" si="753">IF(K52=0,"",J52/K52)</f>
        <v>0.73809523809523814</v>
      </c>
      <c r="K53" s="30">
        <v>3</v>
      </c>
      <c r="L53" s="288">
        <f t="shared" ref="L53" si="754">IF(M52=0,"",L52/M52)</f>
        <v>0.5625</v>
      </c>
      <c r="M53" s="52">
        <v>0</v>
      </c>
      <c r="N53" s="289">
        <f t="shared" ref="N53" si="755">IF(O52=0,"",N52/O52)</f>
        <v>0.74</v>
      </c>
      <c r="O53" s="30">
        <v>3</v>
      </c>
      <c r="P53" s="288">
        <f t="shared" ref="P53" si="756">IF(Q52=0,"",P52/Q52)</f>
        <v>0.78787878787878785</v>
      </c>
      <c r="Q53" s="52">
        <v>1</v>
      </c>
      <c r="R53" s="289">
        <f t="shared" ref="R53" si="757">IF(S52=0,"",R52/S52)</f>
        <v>0.46341463414634149</v>
      </c>
      <c r="S53" s="30">
        <v>3</v>
      </c>
      <c r="T53" s="288">
        <f t="shared" ref="T53" si="758">IF(U52=0,"",T52/U52)</f>
        <v>0.43137254901960786</v>
      </c>
      <c r="U53" s="52">
        <v>3</v>
      </c>
      <c r="V53" s="289">
        <f t="shared" ref="V53" si="759">IF(W52=0,"",V52/W52)</f>
        <v>0.49152542372881358</v>
      </c>
      <c r="W53" s="30">
        <v>2</v>
      </c>
      <c r="X53" s="288">
        <f t="shared" ref="X53" si="760">IF(Y52=0,"",X52/Y52)</f>
        <v>0.52777777777777779</v>
      </c>
      <c r="Y53" s="52">
        <v>3</v>
      </c>
      <c r="Z53" s="289">
        <f t="shared" ref="Z53" si="761">IF(AA52=0,"",Z52/AA52)</f>
        <v>0.26666666666666666</v>
      </c>
      <c r="AA53" s="30">
        <v>1</v>
      </c>
      <c r="AB53" s="288">
        <f t="shared" ref="AB53" si="762">IF(AC52=0,"",AB52/AC52)</f>
        <v>0.1</v>
      </c>
      <c r="AC53" s="52">
        <v>0</v>
      </c>
      <c r="AD53" s="289">
        <f t="shared" ref="AD53" si="763">IF(AE52=0,"",AD52/AE52)</f>
        <v>0.3125</v>
      </c>
      <c r="AE53" s="30">
        <v>3</v>
      </c>
      <c r="AF53" s="288">
        <f t="shared" ref="AF53" si="764">IF(AG52=0,"",AF52/AG52)</f>
        <v>0.30434782608695654</v>
      </c>
      <c r="AG53" s="52">
        <v>0</v>
      </c>
      <c r="AH53" s="289">
        <f t="shared" ref="AH53" si="765">IF(AI52=0,"",AH52/AI52)</f>
        <v>0.36363636363636365</v>
      </c>
      <c r="AI53" s="30">
        <v>3</v>
      </c>
      <c r="AJ53" s="288">
        <f t="shared" ref="AJ53" si="766">IF(AK52=0,"",AJ52/AK52)</f>
        <v>1.0512820512820513</v>
      </c>
      <c r="AK53" s="52">
        <v>3</v>
      </c>
      <c r="AL53" s="291"/>
      <c r="AM53" s="271"/>
      <c r="AN53" s="288">
        <f t="shared" ref="AN53" si="767">IF(AO52=0,"",AN52/AO52)</f>
        <v>0.25925925925925924</v>
      </c>
      <c r="AO53" s="52">
        <v>3</v>
      </c>
      <c r="AP53" s="289">
        <f t="shared" ref="AP53" si="768">IF(AQ52=0,"",AP52/AQ52)</f>
        <v>0.52272727272727271</v>
      </c>
      <c r="AQ53" s="30">
        <v>3</v>
      </c>
      <c r="AR53" s="288">
        <f t="shared" ref="AR53" si="769">IF(AS52=0,"",AR52/AS52)</f>
        <v>0.27083333333333331</v>
      </c>
      <c r="AS53" s="52">
        <v>3</v>
      </c>
      <c r="AT53" s="289">
        <f t="shared" ref="AT53" si="770">IF(AU52=0,"",AT52/AU52)</f>
        <v>0.23684210526315788</v>
      </c>
      <c r="AU53" s="30">
        <v>1</v>
      </c>
      <c r="AV53" s="288">
        <f t="shared" ref="AV53" si="771">IF(AW52=0,"",AV52/AW52)</f>
        <v>0.76271186440677963</v>
      </c>
      <c r="AW53" s="52">
        <v>2</v>
      </c>
      <c r="AX53" s="289">
        <f t="shared" ref="AX53" si="772">IF(AY52=0,"",AX52/AY52)</f>
        <v>0.26415094339622641</v>
      </c>
      <c r="AY53" s="30">
        <v>3</v>
      </c>
      <c r="AZ53" s="288">
        <f t="shared" ref="AZ53" si="773">IF(BA52=0,"",AZ52/BA52)</f>
        <v>0.22222222222222221</v>
      </c>
      <c r="BA53" s="52">
        <v>0</v>
      </c>
      <c r="BB53" s="289">
        <f t="shared" ref="BB53" si="774">IF(BC52=0,"",BB52/BC52)</f>
        <v>0.20408163265306123</v>
      </c>
      <c r="BC53" s="30">
        <v>3</v>
      </c>
      <c r="BD53" s="288">
        <f t="shared" ref="BD53" si="775">IF(BE52=0,"",BD52/BE52)</f>
        <v>1.3055555555555556</v>
      </c>
      <c r="BE53" s="52">
        <v>3</v>
      </c>
      <c r="BF53" s="289" t="str">
        <f t="shared" ref="BF53" si="776">IF(BG52=0,"",BF52/BG52)</f>
        <v/>
      </c>
      <c r="BG53" s="30"/>
      <c r="BH53" s="288">
        <f t="shared" ref="BH53" si="777">IF(BI52=0,"",BH52/BI52)</f>
        <v>0.32608695652173914</v>
      </c>
      <c r="BI53" s="52">
        <v>3</v>
      </c>
      <c r="BJ53" s="289">
        <f t="shared" ref="BJ53" si="778">IF(BK52=0,"",BJ52/BK52)</f>
        <v>0.31818181818181818</v>
      </c>
      <c r="BK53" s="30">
        <v>0</v>
      </c>
      <c r="BL53" s="288">
        <f t="shared" ref="BL53" si="779">IF(BM52=0,"",BL52/BM52)</f>
        <v>0.6</v>
      </c>
      <c r="BM53" s="52">
        <v>3</v>
      </c>
      <c r="BN53" s="289">
        <f t="shared" ref="BN53" si="780">IF(BO52=0,"",BN52/BO52)</f>
        <v>1.0227272727272727</v>
      </c>
      <c r="BO53" s="30">
        <v>3</v>
      </c>
      <c r="BP53" s="288">
        <f t="shared" ref="BP53" si="781">IF(BQ52=0,"",BP52/BQ52)</f>
        <v>0.3</v>
      </c>
      <c r="BQ53" s="52">
        <v>3</v>
      </c>
      <c r="BR53" s="289">
        <f t="shared" ref="BR53" si="782">IF(BS52=0,"",BR52/BS52)</f>
        <v>0.2413793103448276</v>
      </c>
      <c r="BS53" s="30">
        <v>0</v>
      </c>
      <c r="BT53" s="288">
        <f t="shared" ref="BT53" si="783">IF(BU52=0,"",BT52/BU52)</f>
        <v>0.23809523809523808</v>
      </c>
      <c r="BU53" s="52">
        <v>3</v>
      </c>
      <c r="BV53" s="289">
        <f t="shared" ref="BV53" si="784">IF(BW52=0,"",BV52/BW52)</f>
        <v>0.27027027027027029</v>
      </c>
      <c r="BW53" s="30">
        <v>3</v>
      </c>
      <c r="BX53" s="288">
        <f t="shared" ref="BX53" si="785">IF(BY52=0,"",BX52/BY52)</f>
        <v>0.34090909090909088</v>
      </c>
      <c r="BY53" s="52">
        <v>3</v>
      </c>
      <c r="BZ53" s="289">
        <f t="shared" ref="BZ53" si="786">IF(CA52=0,"",BZ52/CA52)</f>
        <v>0.33333333333333331</v>
      </c>
      <c r="CA53" s="30">
        <v>1</v>
      </c>
      <c r="CB53" s="261">
        <f t="shared" si="711"/>
        <v>14</v>
      </c>
      <c r="CC53" s="262">
        <f>C53</f>
        <v>0.249</v>
      </c>
      <c r="CD53" s="200"/>
      <c r="CG53" s="194"/>
      <c r="CH53" s="194"/>
      <c r="CI53" s="200"/>
      <c r="CJ53" s="263"/>
    </row>
    <row r="54" spans="1:88" ht="15" customHeight="1">
      <c r="A54" s="129">
        <f t="shared" si="710"/>
        <v>19</v>
      </c>
      <c r="B54" s="210" t="str">
        <f>AN16</f>
        <v>Marcel Mast</v>
      </c>
      <c r="C54" s="210"/>
      <c r="D54" s="30">
        <v>18</v>
      </c>
      <c r="E54" s="30">
        <v>46</v>
      </c>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1"/>
      <c r="AO54" s="271"/>
      <c r="AP54" s="31">
        <v>22</v>
      </c>
      <c r="AQ54" s="31">
        <v>34</v>
      </c>
      <c r="AR54" s="30">
        <v>10</v>
      </c>
      <c r="AS54" s="30">
        <v>49</v>
      </c>
      <c r="AT54" s="31">
        <v>10</v>
      </c>
      <c r="AU54" s="31">
        <v>42</v>
      </c>
      <c r="AV54" s="30">
        <v>39</v>
      </c>
      <c r="AW54" s="30">
        <v>50</v>
      </c>
      <c r="AX54" s="31">
        <v>15</v>
      </c>
      <c r="AY54" s="31">
        <v>34</v>
      </c>
      <c r="AZ54" s="30">
        <v>12</v>
      </c>
      <c r="BA54" s="30">
        <v>60</v>
      </c>
      <c r="BB54" s="31">
        <v>8</v>
      </c>
      <c r="BC54" s="31">
        <v>60</v>
      </c>
      <c r="BD54" s="30">
        <v>47</v>
      </c>
      <c r="BE54" s="30">
        <v>32</v>
      </c>
      <c r="BF54" s="31"/>
      <c r="BG54" s="31"/>
      <c r="BH54" s="30">
        <v>14</v>
      </c>
      <c r="BI54" s="30">
        <v>37</v>
      </c>
      <c r="BJ54" s="31">
        <v>17</v>
      </c>
      <c r="BK54" s="31">
        <v>44</v>
      </c>
      <c r="BL54" s="30">
        <v>27</v>
      </c>
      <c r="BM54" s="30">
        <v>45</v>
      </c>
      <c r="BN54" s="31">
        <v>41</v>
      </c>
      <c r="BO54" s="31">
        <v>60</v>
      </c>
      <c r="BP54" s="30">
        <v>12</v>
      </c>
      <c r="BQ54" s="30">
        <v>21</v>
      </c>
      <c r="BR54" s="31">
        <v>11</v>
      </c>
      <c r="BS54" s="31">
        <v>52</v>
      </c>
      <c r="BT54" s="30">
        <v>10</v>
      </c>
      <c r="BU54" s="30">
        <v>31</v>
      </c>
      <c r="BV54" s="31">
        <v>8</v>
      </c>
      <c r="BW54" s="31">
        <v>36</v>
      </c>
      <c r="BX54" s="30">
        <v>14</v>
      </c>
      <c r="BY54" s="30">
        <v>60</v>
      </c>
      <c r="BZ54" s="31">
        <v>15</v>
      </c>
      <c r="CA54" s="31">
        <v>49</v>
      </c>
      <c r="CB54" s="210" t="str">
        <f t="shared" si="711"/>
        <v>Marcel Mast</v>
      </c>
      <c r="CC54" s="210"/>
      <c r="CD54" s="194"/>
      <c r="CG54" s="194"/>
      <c r="CH54" s="194"/>
      <c r="CI54" s="194"/>
      <c r="CJ54" s="194"/>
    </row>
    <row r="55" spans="1:88" ht="15" customHeight="1">
      <c r="B55" s="257">
        <f>AN17</f>
        <v>14</v>
      </c>
      <c r="C55" s="258">
        <f>AO17</f>
        <v>0.23899999999999999</v>
      </c>
      <c r="D55" s="289">
        <f t="shared" ref="D55" si="787">IF(E54=0,"",D54/E54)</f>
        <v>0.39130434782608697</v>
      </c>
      <c r="E55" s="30">
        <v>3</v>
      </c>
      <c r="F55" s="290">
        <f t="shared" ref="F55" si="788">IF(G54=0,"",F54/G54)</f>
        <v>0.57499999999999996</v>
      </c>
      <c r="G55" s="31">
        <v>3</v>
      </c>
      <c r="H55" s="289">
        <f t="shared" ref="H55" si="789">IF(I54=0,"",H54/I54)</f>
        <v>0.26666666666666666</v>
      </c>
      <c r="I55" s="30">
        <v>1</v>
      </c>
      <c r="J55" s="290">
        <f t="shared" ref="J55" si="790">IF(K54=0,"",J54/K54)</f>
        <v>0.59615384615384615</v>
      </c>
      <c r="K55" s="31">
        <v>2</v>
      </c>
      <c r="L55" s="289">
        <f t="shared" ref="L55" si="791">IF(M54=0,"",L54/M54)</f>
        <v>0.63461538461538458</v>
      </c>
      <c r="M55" s="30">
        <v>2</v>
      </c>
      <c r="N55" s="290">
        <f t="shared" ref="N55" si="792">IF(O54=0,"",N54/O54)</f>
        <v>0.75</v>
      </c>
      <c r="O55" s="31">
        <v>0</v>
      </c>
      <c r="P55" s="289">
        <f t="shared" ref="P55" si="793">IF(Q54=0,"",P54/Q54)</f>
        <v>0.43333333333333335</v>
      </c>
      <c r="Q55" s="30">
        <v>1</v>
      </c>
      <c r="R55" s="290">
        <f t="shared" ref="R55" si="794">IF(S54=0,"",R54/S54)</f>
        <v>0.37254901960784315</v>
      </c>
      <c r="S55" s="31">
        <v>3</v>
      </c>
      <c r="T55" s="289">
        <f t="shared" ref="T55" si="795">IF(U54=0,"",T54/U54)</f>
        <v>0.23529411764705882</v>
      </c>
      <c r="U55" s="30">
        <v>0</v>
      </c>
      <c r="V55" s="290">
        <f t="shared" ref="V55" si="796">IF(W54=0,"",V54/W54)</f>
        <v>0.48333333333333334</v>
      </c>
      <c r="W55" s="31">
        <v>2</v>
      </c>
      <c r="X55" s="289">
        <f t="shared" ref="X55" si="797">IF(Y54=0,"",X54/Y54)</f>
        <v>0.17857142857142858</v>
      </c>
      <c r="Y55" s="30">
        <v>0</v>
      </c>
      <c r="Z55" s="290">
        <f t="shared" ref="Z55" si="798">IF(AA54=0,"",Z54/AA54)</f>
        <v>0.25454545454545452</v>
      </c>
      <c r="AA55" s="31">
        <v>3</v>
      </c>
      <c r="AB55" s="289">
        <f t="shared" ref="AB55" si="799">IF(AC54=0,"",AB54/AC54)</f>
        <v>0.30232558139534882</v>
      </c>
      <c r="AC55" s="30">
        <v>3</v>
      </c>
      <c r="AD55" s="290">
        <f t="shared" ref="AD55" si="800">IF(AE54=0,"",AD54/AE54)</f>
        <v>0.2807017543859649</v>
      </c>
      <c r="AE55" s="31">
        <v>2</v>
      </c>
      <c r="AF55" s="289">
        <f t="shared" ref="AF55" si="801">IF(AG54=0,"",AF54/AG54)</f>
        <v>0.25</v>
      </c>
      <c r="AG55" s="30">
        <v>0</v>
      </c>
      <c r="AH55" s="290">
        <f t="shared" ref="AH55" si="802">IF(AI54=0,"",AH54/AI54)</f>
        <v>0.60869565217391308</v>
      </c>
      <c r="AI55" s="31">
        <v>1</v>
      </c>
      <c r="AJ55" s="289">
        <f t="shared" ref="AJ55" si="803">IF(AK54=0,"",AJ54/AK54)</f>
        <v>0.72222222222222221</v>
      </c>
      <c r="AK55" s="30">
        <v>0</v>
      </c>
      <c r="AL55" s="290">
        <f t="shared" ref="AL55" si="804">IF(AM54=0,"",AL54/AM54)</f>
        <v>0.14814814814814814</v>
      </c>
      <c r="AM55" s="31">
        <v>0</v>
      </c>
      <c r="AN55" s="291"/>
      <c r="AO55" s="271"/>
      <c r="AP55" s="290">
        <f t="shared" ref="AP55" si="805">IF(AQ54=0,"",AP54/AQ54)</f>
        <v>0.6470588235294118</v>
      </c>
      <c r="AQ55" s="31">
        <v>3</v>
      </c>
      <c r="AR55" s="289">
        <f t="shared" ref="AR55" si="806">IF(AS54=0,"",AR54/AS54)</f>
        <v>0.20408163265306123</v>
      </c>
      <c r="AS55" s="30">
        <v>0</v>
      </c>
      <c r="AT55" s="290">
        <f t="shared" ref="AT55" si="807">IF(AU54=0,"",AT54/AU54)</f>
        <v>0.23809523809523808</v>
      </c>
      <c r="AU55" s="31">
        <v>3</v>
      </c>
      <c r="AV55" s="289">
        <f t="shared" ref="AV55" si="808">IF(AW54=0,"",AV54/AW54)</f>
        <v>0.78</v>
      </c>
      <c r="AW55" s="30">
        <v>0</v>
      </c>
      <c r="AX55" s="290">
        <f t="shared" ref="AX55" si="809">IF(AY54=0,"",AX54/AY54)</f>
        <v>0.44117647058823528</v>
      </c>
      <c r="AY55" s="31">
        <v>3</v>
      </c>
      <c r="AZ55" s="289">
        <f t="shared" ref="AZ55" si="810">IF(BA54=0,"",AZ54/BA54)</f>
        <v>0.2</v>
      </c>
      <c r="BA55" s="30">
        <v>0</v>
      </c>
      <c r="BB55" s="290">
        <f t="shared" ref="BB55" si="811">IF(BC54=0,"",BB54/BC54)</f>
        <v>0.13333333333333333</v>
      </c>
      <c r="BC55" s="31">
        <v>2</v>
      </c>
      <c r="BD55" s="289">
        <f t="shared" ref="BD55" si="812">IF(BE54=0,"",BD54/BE54)</f>
        <v>1.46875</v>
      </c>
      <c r="BE55" s="30">
        <v>3</v>
      </c>
      <c r="BF55" s="290" t="str">
        <f t="shared" ref="BF55" si="813">IF(BG54=0,"",BF54/BG54)</f>
        <v/>
      </c>
      <c r="BG55" s="31"/>
      <c r="BH55" s="289">
        <f t="shared" ref="BH55" si="814">IF(BI54=0,"",BH54/BI54)</f>
        <v>0.3783783783783784</v>
      </c>
      <c r="BI55" s="30">
        <v>3</v>
      </c>
      <c r="BJ55" s="290">
        <f t="shared" ref="BJ55" si="815">IF(BK54=0,"",BJ54/BK54)</f>
        <v>0.38636363636363635</v>
      </c>
      <c r="BK55" s="31">
        <v>3</v>
      </c>
      <c r="BL55" s="289">
        <f t="shared" ref="BL55" si="816">IF(BM54=0,"",BL54/BM54)</f>
        <v>0.6</v>
      </c>
      <c r="BM55" s="30">
        <v>3</v>
      </c>
      <c r="BN55" s="290">
        <f t="shared" ref="BN55" si="817">IF(BO54=0,"",BN54/BO54)</f>
        <v>0.68333333333333335</v>
      </c>
      <c r="BO55" s="31">
        <v>1</v>
      </c>
      <c r="BP55" s="289">
        <f t="shared" ref="BP55" si="818">IF(BQ54=0,"",BP54/BQ54)</f>
        <v>0.5714285714285714</v>
      </c>
      <c r="BQ55" s="30">
        <v>1</v>
      </c>
      <c r="BR55" s="290">
        <f t="shared" ref="BR55" si="819">IF(BS54=0,"",BR54/BS54)</f>
        <v>0.21153846153846154</v>
      </c>
      <c r="BS55" s="31">
        <v>0</v>
      </c>
      <c r="BT55" s="289">
        <f t="shared" ref="BT55" si="820">IF(BU54=0,"",BT54/BU54)</f>
        <v>0.32258064516129031</v>
      </c>
      <c r="BU55" s="30">
        <v>3</v>
      </c>
      <c r="BV55" s="290">
        <f t="shared" ref="BV55" si="821">IF(BW54=0,"",BV54/BW54)</f>
        <v>0.22222222222222221</v>
      </c>
      <c r="BW55" s="31">
        <v>1</v>
      </c>
      <c r="BX55" s="289">
        <f t="shared" ref="BX55" si="822">IF(BY54=0,"",BX54/BY54)</f>
        <v>0.23333333333333334</v>
      </c>
      <c r="BY55" s="30">
        <v>1</v>
      </c>
      <c r="BZ55" s="290">
        <f t="shared" ref="BZ55" si="823">IF(CA54=0,"",BZ54/CA54)</f>
        <v>0.30612244897959184</v>
      </c>
      <c r="CA55" s="31">
        <v>0</v>
      </c>
      <c r="CB55" s="257">
        <f t="shared" si="711"/>
        <v>14</v>
      </c>
      <c r="CC55" s="258">
        <f>C55</f>
        <v>0.23899999999999999</v>
      </c>
      <c r="CD55" s="200"/>
      <c r="CG55" s="194"/>
      <c r="CH55" s="194"/>
      <c r="CI55" s="200"/>
      <c r="CJ55" s="194"/>
    </row>
    <row r="56" spans="1:88" ht="15" customHeight="1">
      <c r="A56" s="206">
        <f t="shared" si="749"/>
        <v>20</v>
      </c>
      <c r="B56" s="259" t="str">
        <f>AP16</f>
        <v>Marcel den Os</v>
      </c>
      <c r="C56" s="259"/>
      <c r="D56" s="52">
        <v>8</v>
      </c>
      <c r="E56" s="52">
        <v>31</v>
      </c>
      <c r="F56" s="30">
        <v>23</v>
      </c>
      <c r="G56" s="30">
        <v>43</v>
      </c>
      <c r="H56" s="52">
        <v>13</v>
      </c>
      <c r="I56" s="52">
        <v>45</v>
      </c>
      <c r="J56" s="30">
        <v>19</v>
      </c>
      <c r="K56" s="30">
        <v>28</v>
      </c>
      <c r="L56" s="52">
        <v>14</v>
      </c>
      <c r="M56" s="52">
        <v>47</v>
      </c>
      <c r="N56" s="30">
        <v>37</v>
      </c>
      <c r="O56" s="30">
        <v>35</v>
      </c>
      <c r="P56" s="52">
        <v>29</v>
      </c>
      <c r="Q56" s="52">
        <v>48</v>
      </c>
      <c r="R56" s="30">
        <v>4</v>
      </c>
      <c r="S56" s="30">
        <v>32</v>
      </c>
      <c r="T56" s="52">
        <v>5</v>
      </c>
      <c r="U56" s="52">
        <v>29</v>
      </c>
      <c r="V56" s="30">
        <v>18</v>
      </c>
      <c r="W56" s="30">
        <v>40</v>
      </c>
      <c r="X56" s="52">
        <v>18</v>
      </c>
      <c r="Y56" s="52">
        <v>47</v>
      </c>
      <c r="Z56" s="30">
        <v>11</v>
      </c>
      <c r="AA56" s="30">
        <v>52</v>
      </c>
      <c r="AB56" s="52">
        <v>8</v>
      </c>
      <c r="AC56" s="52">
        <v>44</v>
      </c>
      <c r="AD56" s="30">
        <v>15</v>
      </c>
      <c r="AE56" s="30">
        <v>33</v>
      </c>
      <c r="AF56" s="52">
        <v>14</v>
      </c>
      <c r="AG56" s="52">
        <v>41</v>
      </c>
      <c r="AH56" s="30">
        <v>16</v>
      </c>
      <c r="AI56" s="30">
        <v>47</v>
      </c>
      <c r="AJ56" s="52">
        <v>35</v>
      </c>
      <c r="AK56" s="52">
        <v>52</v>
      </c>
      <c r="AL56" s="30">
        <v>11</v>
      </c>
      <c r="AM56" s="30">
        <v>44</v>
      </c>
      <c r="AN56" s="52">
        <v>7</v>
      </c>
      <c r="AO56" s="52">
        <v>34</v>
      </c>
      <c r="AP56" s="271"/>
      <c r="AQ56" s="271"/>
      <c r="AR56" s="52">
        <v>10</v>
      </c>
      <c r="AS56" s="52">
        <v>51</v>
      </c>
      <c r="AT56" s="30">
        <v>10</v>
      </c>
      <c r="AU56" s="30">
        <v>25</v>
      </c>
      <c r="AV56" s="52">
        <v>32</v>
      </c>
      <c r="AW56" s="52">
        <v>50</v>
      </c>
      <c r="AX56" s="30">
        <v>15</v>
      </c>
      <c r="AY56" s="30">
        <v>54</v>
      </c>
      <c r="AZ56" s="52">
        <v>15</v>
      </c>
      <c r="BA56" s="52">
        <v>41</v>
      </c>
      <c r="BB56" s="30">
        <v>3</v>
      </c>
      <c r="BC56" s="30">
        <v>54</v>
      </c>
      <c r="BD56" s="52">
        <v>45</v>
      </c>
      <c r="BE56" s="52">
        <v>53</v>
      </c>
      <c r="BF56" s="30"/>
      <c r="BG56" s="30"/>
      <c r="BH56" s="52">
        <v>9</v>
      </c>
      <c r="BI56" s="52">
        <v>60</v>
      </c>
      <c r="BJ56" s="30">
        <v>17</v>
      </c>
      <c r="BK56" s="30">
        <v>23</v>
      </c>
      <c r="BL56" s="52">
        <v>23</v>
      </c>
      <c r="BM56" s="52">
        <v>44</v>
      </c>
      <c r="BN56" s="30">
        <v>43</v>
      </c>
      <c r="BO56" s="30">
        <v>48</v>
      </c>
      <c r="BP56" s="52">
        <v>19</v>
      </c>
      <c r="BQ56" s="52">
        <v>56</v>
      </c>
      <c r="BR56" s="30">
        <v>15</v>
      </c>
      <c r="BS56" s="30">
        <v>57</v>
      </c>
      <c r="BT56" s="52">
        <v>10</v>
      </c>
      <c r="BU56" s="52">
        <v>34</v>
      </c>
      <c r="BV56" s="30">
        <v>6</v>
      </c>
      <c r="BW56" s="30">
        <v>38</v>
      </c>
      <c r="BX56" s="52">
        <v>10</v>
      </c>
      <c r="BY56" s="52">
        <v>45</v>
      </c>
      <c r="BZ56" s="30">
        <v>14</v>
      </c>
      <c r="CA56" s="30">
        <v>33</v>
      </c>
      <c r="CB56" s="259" t="str">
        <f t="shared" si="711"/>
        <v>Marcel den Os</v>
      </c>
      <c r="CC56" s="259"/>
      <c r="CD56" s="194"/>
      <c r="CG56" s="194"/>
      <c r="CH56" s="194"/>
      <c r="CI56" s="194"/>
      <c r="CJ56" s="194"/>
    </row>
    <row r="57" spans="1:88" ht="15" customHeight="1">
      <c r="B57" s="261">
        <f>AP17</f>
        <v>23</v>
      </c>
      <c r="C57" s="262">
        <f>AQ17</f>
        <v>0.47199999999999998</v>
      </c>
      <c r="D57" s="288">
        <f t="shared" ref="D57" si="824">IF(E56=0,"",D56/E56)</f>
        <v>0.25806451612903225</v>
      </c>
      <c r="E57" s="52">
        <v>0</v>
      </c>
      <c r="F57" s="289">
        <f t="shared" ref="F57" si="825">IF(G56=0,"",F56/G56)</f>
        <v>0.53488372093023251</v>
      </c>
      <c r="G57" s="30">
        <v>3</v>
      </c>
      <c r="H57" s="288">
        <f t="shared" ref="H57" si="826">IF(I56=0,"",H56/I56)</f>
        <v>0.28888888888888886</v>
      </c>
      <c r="I57" s="52">
        <v>0</v>
      </c>
      <c r="J57" s="289">
        <f t="shared" ref="J57" si="827">IF(K56=0,"",J56/K56)</f>
        <v>0.6785714285714286</v>
      </c>
      <c r="K57" s="30">
        <v>1</v>
      </c>
      <c r="L57" s="288">
        <f t="shared" ref="L57" si="828">IF(M56=0,"",L56/M56)</f>
        <v>0.2978723404255319</v>
      </c>
      <c r="M57" s="52">
        <v>0</v>
      </c>
      <c r="N57" s="289">
        <f t="shared" ref="N57" si="829">IF(O56=0,"",N56/O56)</f>
        <v>1.0571428571428572</v>
      </c>
      <c r="O57" s="30">
        <v>3</v>
      </c>
      <c r="P57" s="288">
        <f t="shared" ref="P57" si="830">IF(Q56=0,"",P56/Q56)</f>
        <v>0.60416666666666663</v>
      </c>
      <c r="Q57" s="52">
        <v>3</v>
      </c>
      <c r="R57" s="289">
        <f t="shared" ref="R57" si="831">IF(S56=0,"",R56/S56)</f>
        <v>0.125</v>
      </c>
      <c r="S57" s="30">
        <v>0</v>
      </c>
      <c r="T57" s="288">
        <f t="shared" ref="T57" si="832">IF(U56=0,"",T56/U56)</f>
        <v>0.17241379310344829</v>
      </c>
      <c r="U57" s="52">
        <v>0</v>
      </c>
      <c r="V57" s="289">
        <f t="shared" ref="V57" si="833">IF(W56=0,"",V56/W56)</f>
        <v>0.45</v>
      </c>
      <c r="W57" s="30">
        <v>0</v>
      </c>
      <c r="X57" s="288">
        <f t="shared" ref="X57" si="834">IF(Y56=0,"",X56/Y56)</f>
        <v>0.38297872340425532</v>
      </c>
      <c r="Y57" s="52">
        <v>1</v>
      </c>
      <c r="Z57" s="289">
        <f t="shared" ref="Z57" si="835">IF(AA56=0,"",Z56/AA56)</f>
        <v>0.21153846153846154</v>
      </c>
      <c r="AA57" s="30">
        <v>0</v>
      </c>
      <c r="AB57" s="288">
        <f t="shared" ref="AB57" si="836">IF(AC56=0,"",AB56/AC56)</f>
        <v>0.18181818181818182</v>
      </c>
      <c r="AC57" s="52">
        <v>0</v>
      </c>
      <c r="AD57" s="289">
        <f t="shared" ref="AD57" si="837">IF(AE56=0,"",AD56/AE56)</f>
        <v>0.45454545454545453</v>
      </c>
      <c r="AE57" s="30">
        <v>3</v>
      </c>
      <c r="AF57" s="288">
        <f t="shared" ref="AF57" si="838">IF(AG56=0,"",AF56/AG56)</f>
        <v>0.34146341463414637</v>
      </c>
      <c r="AG57" s="52">
        <v>1</v>
      </c>
      <c r="AH57" s="289">
        <f t="shared" ref="AH57" si="839">IF(AI56=0,"",AH56/AI56)</f>
        <v>0.34042553191489361</v>
      </c>
      <c r="AI57" s="30">
        <v>1</v>
      </c>
      <c r="AJ57" s="288">
        <f t="shared" ref="AJ57" si="840">IF(AK56=0,"",AJ56/AK56)</f>
        <v>0.67307692307692313</v>
      </c>
      <c r="AK57" s="52">
        <v>0</v>
      </c>
      <c r="AL57" s="289">
        <f t="shared" ref="AL57" si="841">IF(AM56=0,"",AL56/AM56)</f>
        <v>0.25</v>
      </c>
      <c r="AM57" s="30">
        <v>1</v>
      </c>
      <c r="AN57" s="288">
        <f t="shared" ref="AN57" si="842">IF(AO56=0,"",AN56/AO56)</f>
        <v>0.20588235294117646</v>
      </c>
      <c r="AO57" s="52">
        <v>0</v>
      </c>
      <c r="AP57" s="291"/>
      <c r="AQ57" s="271"/>
      <c r="AR57" s="288">
        <f t="shared" ref="AR57" si="843">IF(AS56=0,"",AR56/AS56)</f>
        <v>0.19607843137254902</v>
      </c>
      <c r="AS57" s="52">
        <v>0</v>
      </c>
      <c r="AT57" s="289">
        <f t="shared" ref="AT57" si="844">IF(AU56=0,"",AT56/AU56)</f>
        <v>0.4</v>
      </c>
      <c r="AU57" s="30">
        <v>3</v>
      </c>
      <c r="AV57" s="288">
        <f t="shared" ref="AV57" si="845">IF(AW56=0,"",AV56/AW56)</f>
        <v>0.64</v>
      </c>
      <c r="AW57" s="52">
        <v>0</v>
      </c>
      <c r="AX57" s="289">
        <f t="shared" ref="AX57" si="846">IF(AY56=0,"",AX56/AY56)</f>
        <v>0.27777777777777779</v>
      </c>
      <c r="AY57" s="30">
        <v>3</v>
      </c>
      <c r="AZ57" s="288">
        <f t="shared" ref="AZ57" si="847">IF(BA56=0,"",AZ56/BA56)</f>
        <v>0.36585365853658536</v>
      </c>
      <c r="BA57" s="52">
        <v>3</v>
      </c>
      <c r="BB57" s="289">
        <f t="shared" ref="BB57" si="848">IF(BC56=0,"",BB56/BC56)</f>
        <v>5.5555555555555552E-2</v>
      </c>
      <c r="BC57" s="30">
        <v>0</v>
      </c>
      <c r="BD57" s="288">
        <f t="shared" ref="BD57" si="849">IF(BE56=0,"",BD56/BE56)</f>
        <v>0.84905660377358494</v>
      </c>
      <c r="BE57" s="52">
        <v>0</v>
      </c>
      <c r="BF57" s="289" t="str">
        <f t="shared" ref="BF57" si="850">IF(BG56=0,"",BF56/BG56)</f>
        <v/>
      </c>
      <c r="BG57" s="30"/>
      <c r="BH57" s="288">
        <f t="shared" ref="BH57" si="851">IF(BI56=0,"",BH56/BI56)</f>
        <v>0.15</v>
      </c>
      <c r="BI57" s="52">
        <v>0</v>
      </c>
      <c r="BJ57" s="289">
        <f t="shared" ref="BJ57" si="852">IF(BK56=0,"",BJ56/BK56)</f>
        <v>0.73913043478260865</v>
      </c>
      <c r="BK57" s="30">
        <v>3</v>
      </c>
      <c r="BL57" s="288">
        <f t="shared" ref="BL57" si="853">IF(BM56=0,"",BL56/BM56)</f>
        <v>0.52272727272727271</v>
      </c>
      <c r="BM57" s="52">
        <v>2</v>
      </c>
      <c r="BN57" s="289">
        <f t="shared" ref="BN57" si="854">IF(BO56=0,"",BN56/BO56)</f>
        <v>0.89583333333333337</v>
      </c>
      <c r="BO57" s="30">
        <v>0</v>
      </c>
      <c r="BP57" s="288">
        <f t="shared" ref="BP57" si="855">IF(BQ56=0,"",BP56/BQ56)</f>
        <v>0.3392857142857143</v>
      </c>
      <c r="BQ57" s="52">
        <v>0</v>
      </c>
      <c r="BR57" s="289">
        <f t="shared" ref="BR57" si="856">IF(BS56=0,"",BR56/BS56)</f>
        <v>0.26315789473684209</v>
      </c>
      <c r="BS57" s="30">
        <v>3</v>
      </c>
      <c r="BT57" s="288">
        <f t="shared" ref="BT57" si="857">IF(BU56=0,"",BT56/BU56)</f>
        <v>0.29411764705882354</v>
      </c>
      <c r="BU57" s="52">
        <v>3</v>
      </c>
      <c r="BV57" s="289">
        <f t="shared" ref="BV57" si="858">IF(BW56=0,"",BV56/BW56)</f>
        <v>0.15789473684210525</v>
      </c>
      <c r="BW57" s="30">
        <v>1</v>
      </c>
      <c r="BX57" s="288">
        <f t="shared" ref="BX57" si="859">IF(BY56=0,"",BX56/BY56)</f>
        <v>0.22222222222222221</v>
      </c>
      <c r="BY57" s="52">
        <v>0</v>
      </c>
      <c r="BZ57" s="289">
        <f t="shared" ref="BZ57" si="860">IF(CA56=0,"",BZ56/CA56)</f>
        <v>0.42424242424242425</v>
      </c>
      <c r="CA57" s="30">
        <v>1</v>
      </c>
      <c r="CB57" s="261">
        <f t="shared" si="711"/>
        <v>23</v>
      </c>
      <c r="CC57" s="262">
        <f>C57</f>
        <v>0.47199999999999998</v>
      </c>
      <c r="CD57" s="200"/>
      <c r="CE57" s="194" t="s">
        <v>7</v>
      </c>
      <c r="CF57" s="194"/>
      <c r="CG57" s="194"/>
      <c r="CH57" s="194"/>
      <c r="CI57" s="200"/>
      <c r="CJ57" s="194"/>
    </row>
    <row r="58" spans="1:88" ht="15" customHeight="1">
      <c r="A58" s="129">
        <f t="shared" si="710"/>
        <v>21</v>
      </c>
      <c r="B58" s="210" t="str">
        <f>AR16</f>
        <v>Marco Hessing</v>
      </c>
      <c r="C58" s="210"/>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v>21</v>
      </c>
      <c r="W58" s="31">
        <v>58</v>
      </c>
      <c r="X58" s="30">
        <v>19</v>
      </c>
      <c r="Y58" s="30">
        <v>55</v>
      </c>
      <c r="Z58" s="31">
        <v>12</v>
      </c>
      <c r="AA58" s="31">
        <v>60</v>
      </c>
      <c r="AB58" s="30">
        <v>10</v>
      </c>
      <c r="AC58" s="30">
        <v>38</v>
      </c>
      <c r="AD58" s="31">
        <v>14</v>
      </c>
      <c r="AE58" s="31">
        <v>48</v>
      </c>
      <c r="AF58" s="30">
        <v>14</v>
      </c>
      <c r="AG58" s="30">
        <v>32</v>
      </c>
      <c r="AH58" s="31">
        <v>15</v>
      </c>
      <c r="AI58" s="31">
        <v>60</v>
      </c>
      <c r="AJ58" s="30">
        <v>41</v>
      </c>
      <c r="AK58" s="30">
        <v>41</v>
      </c>
      <c r="AL58" s="31">
        <v>7</v>
      </c>
      <c r="AM58" s="31">
        <v>48</v>
      </c>
      <c r="AN58" s="30">
        <v>14</v>
      </c>
      <c r="AO58" s="30">
        <v>49</v>
      </c>
      <c r="AP58" s="31">
        <v>23</v>
      </c>
      <c r="AQ58" s="31">
        <v>51</v>
      </c>
      <c r="AR58" s="271"/>
      <c r="AS58" s="271"/>
      <c r="AT58" s="31">
        <v>10</v>
      </c>
      <c r="AU58" s="31">
        <v>38</v>
      </c>
      <c r="AV58" s="30">
        <v>41</v>
      </c>
      <c r="AW58" s="30">
        <v>56</v>
      </c>
      <c r="AX58" s="31">
        <v>14</v>
      </c>
      <c r="AY58" s="31">
        <v>41</v>
      </c>
      <c r="AZ58" s="30">
        <v>13</v>
      </c>
      <c r="BA58" s="30">
        <v>59</v>
      </c>
      <c r="BB58" s="31">
        <v>7</v>
      </c>
      <c r="BC58" s="31">
        <v>25</v>
      </c>
      <c r="BD58" s="30">
        <v>46</v>
      </c>
      <c r="BE58" s="30">
        <v>49</v>
      </c>
      <c r="BF58" s="31"/>
      <c r="BG58" s="31"/>
      <c r="BH58" s="30">
        <v>14</v>
      </c>
      <c r="BI58" s="30">
        <v>47</v>
      </c>
      <c r="BJ58" s="31">
        <v>17</v>
      </c>
      <c r="BK58" s="31">
        <v>53</v>
      </c>
      <c r="BL58" s="30">
        <v>27</v>
      </c>
      <c r="BM58" s="30">
        <v>45</v>
      </c>
      <c r="BN58" s="31">
        <v>45</v>
      </c>
      <c r="BO58" s="31">
        <v>47</v>
      </c>
      <c r="BP58" s="30">
        <v>15</v>
      </c>
      <c r="BQ58" s="30">
        <v>30</v>
      </c>
      <c r="BR58" s="31">
        <v>13</v>
      </c>
      <c r="BS58" s="31">
        <v>51</v>
      </c>
      <c r="BT58" s="30">
        <v>9</v>
      </c>
      <c r="BU58" s="30">
        <v>60</v>
      </c>
      <c r="BV58" s="31">
        <v>8</v>
      </c>
      <c r="BW58" s="31">
        <v>60</v>
      </c>
      <c r="BX58" s="30">
        <v>14</v>
      </c>
      <c r="BY58" s="30">
        <v>55</v>
      </c>
      <c r="BZ58" s="31">
        <v>14</v>
      </c>
      <c r="CA58" s="31">
        <v>49</v>
      </c>
      <c r="CB58" s="210" t="str">
        <f t="shared" si="711"/>
        <v>Marco Hessing</v>
      </c>
      <c r="CC58" s="210"/>
      <c r="CD58" s="194"/>
      <c r="CE58" s="194" t="s">
        <v>9</v>
      </c>
      <c r="CF58" s="194" t="s">
        <v>10</v>
      </c>
      <c r="CG58" s="194"/>
      <c r="CH58" s="194"/>
      <c r="CI58" s="194"/>
      <c r="CJ58" s="194"/>
    </row>
    <row r="59" spans="1:88" ht="15" customHeight="1">
      <c r="B59" s="257">
        <f>AR17</f>
        <v>13</v>
      </c>
      <c r="C59" s="258">
        <f>AS17</f>
        <v>0.22800000000000001</v>
      </c>
      <c r="D59" s="289">
        <f t="shared" ref="D59" si="861">IF(E58=0,"",D58/E58)</f>
        <v>0.34615384615384615</v>
      </c>
      <c r="E59" s="30">
        <v>2</v>
      </c>
      <c r="F59" s="290">
        <f t="shared" ref="F59" si="862">IF(G58=0,"",F58/G58)</f>
        <v>0.46938775510204084</v>
      </c>
      <c r="G59" s="31">
        <v>3</v>
      </c>
      <c r="H59" s="289">
        <f t="shared" ref="H59" si="863">IF(I58=0,"",H58/I58)</f>
        <v>0.36585365853658536</v>
      </c>
      <c r="I59" s="30">
        <v>0</v>
      </c>
      <c r="J59" s="290">
        <f t="shared" ref="J59" si="864">IF(K58=0,"",J58/K58)</f>
        <v>0.61904761904761907</v>
      </c>
      <c r="K59" s="31">
        <v>1</v>
      </c>
      <c r="L59" s="289">
        <f t="shared" ref="L59" si="865">IF(M58=0,"",L58/M58)</f>
        <v>0.30357142857142855</v>
      </c>
      <c r="M59" s="30">
        <v>0</v>
      </c>
      <c r="N59" s="290">
        <f t="shared" ref="N59" si="866">IF(O58=0,"",N58/O58)</f>
        <v>0.73333333333333328</v>
      </c>
      <c r="O59" s="31">
        <v>3</v>
      </c>
      <c r="P59" s="289">
        <f t="shared" ref="P59" si="867">IF(Q58=0,"",P58/Q58)</f>
        <v>1</v>
      </c>
      <c r="Q59" s="30">
        <v>3</v>
      </c>
      <c r="R59" s="290">
        <f t="shared" ref="R59" si="868">IF(S58=0,"",R58/S58)</f>
        <v>0.38</v>
      </c>
      <c r="S59" s="31">
        <v>2</v>
      </c>
      <c r="T59" s="289">
        <f t="shared" ref="T59" si="869">IF(U58=0,"",T58/U58)</f>
        <v>0.72413793103448276</v>
      </c>
      <c r="U59" s="30">
        <v>1</v>
      </c>
      <c r="V59" s="290">
        <f t="shared" ref="V59" si="870">IF(W58=0,"",V58/W58)</f>
        <v>0.36206896551724138</v>
      </c>
      <c r="W59" s="31">
        <v>0</v>
      </c>
      <c r="X59" s="289">
        <f t="shared" ref="X59" si="871">IF(Y58=0,"",X58/Y58)</f>
        <v>0.34545454545454546</v>
      </c>
      <c r="Y59" s="30">
        <v>2</v>
      </c>
      <c r="Z59" s="290">
        <f t="shared" ref="Z59" si="872">IF(AA58=0,"",Z58/AA58)</f>
        <v>0.2</v>
      </c>
      <c r="AA59" s="31">
        <v>1</v>
      </c>
      <c r="AB59" s="289">
        <f t="shared" ref="AB59" si="873">IF(AC58=0,"",AB58/AC58)</f>
        <v>0.26315789473684209</v>
      </c>
      <c r="AC59" s="30">
        <v>1</v>
      </c>
      <c r="AD59" s="290">
        <f t="shared" ref="AD59" si="874">IF(AE58=0,"",AD58/AE58)</f>
        <v>0.29166666666666669</v>
      </c>
      <c r="AE59" s="31">
        <v>0</v>
      </c>
      <c r="AF59" s="289">
        <f t="shared" ref="AF59" si="875">IF(AG58=0,"",AF58/AG58)</f>
        <v>0.4375</v>
      </c>
      <c r="AG59" s="30">
        <v>1</v>
      </c>
      <c r="AH59" s="290">
        <f t="shared" ref="AH59" si="876">IF(AI58=0,"",AH58/AI58)</f>
        <v>0.25</v>
      </c>
      <c r="AI59" s="31">
        <v>0</v>
      </c>
      <c r="AJ59" s="289">
        <f t="shared" ref="AJ59" si="877">IF(AK58=0,"",AJ58/AK58)</f>
        <v>1</v>
      </c>
      <c r="AK59" s="30">
        <v>3</v>
      </c>
      <c r="AL59" s="290">
        <f t="shared" ref="AL59" si="878">IF(AM58=0,"",AL58/AM58)</f>
        <v>0.14583333333333334</v>
      </c>
      <c r="AM59" s="31">
        <v>0</v>
      </c>
      <c r="AN59" s="289">
        <f t="shared" ref="AN59" si="879">IF(AO58=0,"",AN58/AO58)</f>
        <v>0.2857142857142857</v>
      </c>
      <c r="AO59" s="30">
        <v>3</v>
      </c>
      <c r="AP59" s="290">
        <f t="shared" ref="AP59" si="880">IF(AQ58=0,"",AP58/AQ58)</f>
        <v>0.45098039215686275</v>
      </c>
      <c r="AQ59" s="31">
        <v>2</v>
      </c>
      <c r="AR59" s="291"/>
      <c r="AS59" s="271"/>
      <c r="AT59" s="290">
        <f t="shared" ref="AT59" si="881">IF(AU58=0,"",AT58/AU58)</f>
        <v>0.26315789473684209</v>
      </c>
      <c r="AU59" s="31">
        <v>3</v>
      </c>
      <c r="AV59" s="289">
        <f t="shared" ref="AV59" si="882">IF(AW58=0,"",AV58/AW58)</f>
        <v>0.7321428571428571</v>
      </c>
      <c r="AW59" s="30">
        <v>2</v>
      </c>
      <c r="AX59" s="290">
        <f t="shared" ref="AX59" si="883">IF(AY58=0,"",AX58/AY58)</f>
        <v>0.34146341463414637</v>
      </c>
      <c r="AY59" s="31">
        <v>3</v>
      </c>
      <c r="AZ59" s="289">
        <f t="shared" ref="AZ59" si="884">IF(BA58=0,"",AZ58/BA58)</f>
        <v>0.22033898305084745</v>
      </c>
      <c r="BA59" s="30">
        <v>0</v>
      </c>
      <c r="BB59" s="290">
        <f t="shared" ref="BB59" si="885">IF(BC58=0,"",BB58/BC58)</f>
        <v>0.28000000000000003</v>
      </c>
      <c r="BC59" s="31">
        <v>1</v>
      </c>
      <c r="BD59" s="289">
        <f t="shared" ref="BD59" si="886">IF(BE58=0,"",BD58/BE58)</f>
        <v>0.93877551020408168</v>
      </c>
      <c r="BE59" s="30">
        <v>1</v>
      </c>
      <c r="BF59" s="290" t="str">
        <f t="shared" ref="BF59" si="887">IF(BG58=0,"",BF58/BG58)</f>
        <v/>
      </c>
      <c r="BG59" s="31"/>
      <c r="BH59" s="289">
        <f t="shared" ref="BH59" si="888">IF(BI58=0,"",BH58/BI58)</f>
        <v>0.2978723404255319</v>
      </c>
      <c r="BI59" s="30">
        <v>3</v>
      </c>
      <c r="BJ59" s="290">
        <f t="shared" ref="BJ59" si="889">IF(BK58=0,"",BJ58/BK58)</f>
        <v>0.32075471698113206</v>
      </c>
      <c r="BK59" s="31">
        <v>2</v>
      </c>
      <c r="BL59" s="289">
        <f t="shared" ref="BL59" si="890">IF(BM58=0,"",BL58/BM58)</f>
        <v>0.6</v>
      </c>
      <c r="BM59" s="30">
        <v>3</v>
      </c>
      <c r="BN59" s="290">
        <f t="shared" ref="BN59" si="891">IF(BO58=0,"",BN58/BO58)</f>
        <v>0.95744680851063835</v>
      </c>
      <c r="BO59" s="31">
        <v>3</v>
      </c>
      <c r="BP59" s="289">
        <f t="shared" ref="BP59" si="892">IF(BQ58=0,"",BP58/BQ58)</f>
        <v>0.5</v>
      </c>
      <c r="BQ59" s="30">
        <v>3</v>
      </c>
      <c r="BR59" s="290">
        <f t="shared" ref="BR59" si="893">IF(BS58=0,"",BR58/BS58)</f>
        <v>0.25490196078431371</v>
      </c>
      <c r="BS59" s="31">
        <v>0</v>
      </c>
      <c r="BT59" s="289">
        <f t="shared" ref="BT59" si="894">IF(BU58=0,"",BT58/BU58)</f>
        <v>0.15</v>
      </c>
      <c r="BU59" s="30">
        <v>1</v>
      </c>
      <c r="BV59" s="290">
        <f t="shared" ref="BV59" si="895">IF(BW58=0,"",BV58/BW58)</f>
        <v>0.13333333333333333</v>
      </c>
      <c r="BW59" s="31">
        <v>1</v>
      </c>
      <c r="BX59" s="289">
        <f t="shared" ref="BX59" si="896">IF(BY58=0,"",BX58/BY58)</f>
        <v>0.25454545454545452</v>
      </c>
      <c r="BY59" s="30">
        <v>0</v>
      </c>
      <c r="BZ59" s="290">
        <f t="shared" ref="BZ59" si="897">IF(CA58=0,"",BZ58/CA58)</f>
        <v>0.2857142857142857</v>
      </c>
      <c r="CA59" s="31">
        <v>0</v>
      </c>
      <c r="CB59" s="257">
        <f t="shared" si="711"/>
        <v>13</v>
      </c>
      <c r="CC59" s="258">
        <f>C59</f>
        <v>0.22800000000000001</v>
      </c>
      <c r="CD59" s="200"/>
      <c r="CE59" s="246" t="s">
        <v>12</v>
      </c>
      <c r="CF59" s="246">
        <v>10</v>
      </c>
      <c r="CG59" s="194"/>
      <c r="CH59" s="194"/>
      <c r="CI59" s="200"/>
      <c r="CJ59" s="194"/>
    </row>
    <row r="60" spans="1:88" ht="15" customHeight="1">
      <c r="A60" s="206">
        <f t="shared" si="749"/>
        <v>22</v>
      </c>
      <c r="B60" s="259" t="str">
        <f>AT16</f>
        <v xml:space="preserve">Micha v Wingeren </v>
      </c>
      <c r="C60" s="259"/>
      <c r="D60" s="52">
        <v>18</v>
      </c>
      <c r="E60" s="52">
        <v>51</v>
      </c>
      <c r="F60" s="30">
        <v>22</v>
      </c>
      <c r="G60" s="30">
        <v>43</v>
      </c>
      <c r="H60" s="52">
        <v>17</v>
      </c>
      <c r="I60" s="52">
        <v>36</v>
      </c>
      <c r="J60" s="30">
        <v>21</v>
      </c>
      <c r="K60" s="30">
        <v>39</v>
      </c>
      <c r="L60" s="52">
        <v>23</v>
      </c>
      <c r="M60" s="52">
        <v>30</v>
      </c>
      <c r="N60" s="30">
        <v>33</v>
      </c>
      <c r="O60" s="30">
        <v>55</v>
      </c>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v>39</v>
      </c>
      <c r="AK60" s="52">
        <v>60</v>
      </c>
      <c r="AL60" s="30">
        <v>14</v>
      </c>
      <c r="AM60" s="30">
        <v>38</v>
      </c>
      <c r="AN60" s="52">
        <v>7</v>
      </c>
      <c r="AO60" s="52">
        <v>42</v>
      </c>
      <c r="AP60" s="30">
        <v>13</v>
      </c>
      <c r="AQ60" s="30">
        <v>25</v>
      </c>
      <c r="AR60" s="52">
        <v>11</v>
      </c>
      <c r="AS60" s="52">
        <v>38</v>
      </c>
      <c r="AT60" s="271"/>
      <c r="AU60" s="271"/>
      <c r="AV60" s="52">
        <v>35</v>
      </c>
      <c r="AW60" s="52">
        <v>31</v>
      </c>
      <c r="AX60" s="30">
        <v>11</v>
      </c>
      <c r="AY60" s="30">
        <v>60</v>
      </c>
      <c r="AZ60" s="52">
        <v>15</v>
      </c>
      <c r="BA60" s="52">
        <v>51</v>
      </c>
      <c r="BB60" s="30">
        <v>5</v>
      </c>
      <c r="BC60" s="30">
        <v>38</v>
      </c>
      <c r="BD60" s="52">
        <v>47</v>
      </c>
      <c r="BE60" s="52">
        <v>46</v>
      </c>
      <c r="BF60" s="30"/>
      <c r="BG60" s="30"/>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59" t="str">
        <f t="shared" si="711"/>
        <v xml:space="preserve">Micha v Wingeren </v>
      </c>
      <c r="CC60" s="259"/>
      <c r="CD60" s="200"/>
      <c r="CE60" s="246">
        <v>0.2</v>
      </c>
      <c r="CF60" s="246">
        <v>12</v>
      </c>
      <c r="CG60" s="194"/>
      <c r="CH60" s="194"/>
      <c r="CI60" s="200"/>
      <c r="CJ60" s="194"/>
    </row>
    <row r="61" spans="1:88" ht="15" customHeight="1">
      <c r="B61" s="261">
        <f>AT17</f>
        <v>12</v>
      </c>
      <c r="C61" s="262">
        <f>AU17</f>
        <v>0.20399999999999999</v>
      </c>
      <c r="D61" s="288">
        <f t="shared" ref="D61" si="898">IF(E60=0,"",D60/E60)</f>
        <v>0.35294117647058826</v>
      </c>
      <c r="E61" s="52">
        <v>2</v>
      </c>
      <c r="F61" s="289">
        <f t="shared" ref="F61" si="899">IF(G60=0,"",F60/G60)</f>
        <v>0.51162790697674421</v>
      </c>
      <c r="G61" s="30">
        <v>3</v>
      </c>
      <c r="H61" s="288">
        <f t="shared" ref="H61" si="900">IF(I60=0,"",H60/I60)</f>
        <v>0.47222222222222221</v>
      </c>
      <c r="I61" s="52">
        <v>3</v>
      </c>
      <c r="J61" s="289">
        <f t="shared" ref="J61" si="901">IF(K60=0,"",J60/K60)</f>
        <v>0.53846153846153844</v>
      </c>
      <c r="K61" s="30">
        <v>0</v>
      </c>
      <c r="L61" s="288">
        <f t="shared" ref="L61" si="902">IF(M60=0,"",L60/M60)</f>
        <v>0.76666666666666672</v>
      </c>
      <c r="M61" s="52">
        <v>1</v>
      </c>
      <c r="N61" s="289">
        <f t="shared" ref="N61" si="903">IF(O60=0,"",N60/O60)</f>
        <v>0.6</v>
      </c>
      <c r="O61" s="30">
        <v>0</v>
      </c>
      <c r="P61" s="288">
        <f t="shared" ref="P61" si="904">IF(Q60=0,"",P60/Q60)</f>
        <v>0.50943396226415094</v>
      </c>
      <c r="Q61" s="52">
        <v>2</v>
      </c>
      <c r="R61" s="289">
        <f t="shared" ref="R61" si="905">IF(S60=0,"",R60/S60)</f>
        <v>0.33333333333333331</v>
      </c>
      <c r="S61" s="30">
        <v>0</v>
      </c>
      <c r="T61" s="288">
        <f t="shared" ref="T61" si="906">IF(U60=0,"",T60/U60)</f>
        <v>0.94736842105263153</v>
      </c>
      <c r="U61" s="52">
        <v>1</v>
      </c>
      <c r="V61" s="289">
        <f t="shared" ref="V61" si="907">IF(W60=0,"",V60/W60)</f>
        <v>0.46666666666666667</v>
      </c>
      <c r="W61" s="30">
        <v>1</v>
      </c>
      <c r="X61" s="288">
        <f t="shared" ref="X61" si="908">IF(Y60=0,"",X60/Y60)</f>
        <v>0.36538461538461536</v>
      </c>
      <c r="Y61" s="52">
        <v>2</v>
      </c>
      <c r="Z61" s="289">
        <f t="shared" ref="Z61" si="909">IF(AA60=0,"",Z60/AA60)</f>
        <v>0.16666666666666666</v>
      </c>
      <c r="AA61" s="30">
        <v>0</v>
      </c>
      <c r="AB61" s="288">
        <f t="shared" ref="AB61" si="910">IF(AC60=0,"",AB60/AC60)</f>
        <v>0.36</v>
      </c>
      <c r="AC61" s="52">
        <v>1</v>
      </c>
      <c r="AD61" s="289">
        <f t="shared" ref="AD61" si="911">IF(AE60=0,"",AD60/AE60)</f>
        <v>0.30434782608695654</v>
      </c>
      <c r="AE61" s="30">
        <v>0</v>
      </c>
      <c r="AF61" s="288">
        <f t="shared" ref="AF61" si="912">IF(AG60=0,"",AF60/AG60)</f>
        <v>0.16666666666666666</v>
      </c>
      <c r="AG61" s="52">
        <v>0</v>
      </c>
      <c r="AH61" s="289">
        <f t="shared" ref="AH61" si="913">IF(AI60=0,"",AH60/AI60)</f>
        <v>0.35714285714285715</v>
      </c>
      <c r="AI61" s="30">
        <v>1</v>
      </c>
      <c r="AJ61" s="288">
        <f t="shared" ref="AJ61" si="914">IF(AK60=0,"",AJ60/AK60)</f>
        <v>0.65</v>
      </c>
      <c r="AK61" s="52">
        <v>1</v>
      </c>
      <c r="AL61" s="289">
        <f t="shared" ref="AL61" si="915">IF(AM60=0,"",AL60/AM60)</f>
        <v>0.36842105263157893</v>
      </c>
      <c r="AM61" s="30">
        <v>3</v>
      </c>
      <c r="AN61" s="288">
        <f t="shared" ref="AN61" si="916">IF(AO60=0,"",AN60/AO60)</f>
        <v>0.16666666666666666</v>
      </c>
      <c r="AO61" s="52">
        <v>0</v>
      </c>
      <c r="AP61" s="289">
        <f t="shared" ref="AP61" si="917">IF(AQ60=0,"",AP60/AQ60)</f>
        <v>0.52</v>
      </c>
      <c r="AQ61" s="30">
        <v>1</v>
      </c>
      <c r="AR61" s="288">
        <f t="shared" ref="AR61" si="918">IF(AS60=0,"",AR60/AS60)</f>
        <v>0.28947368421052633</v>
      </c>
      <c r="AS61" s="52">
        <v>1</v>
      </c>
      <c r="AT61" s="291" t="str">
        <f t="shared" ref="AT61" si="919">IF(AU60=0,"",AT60/AU60)</f>
        <v/>
      </c>
      <c r="AU61" s="271"/>
      <c r="AV61" s="288">
        <f t="shared" ref="AV61" si="920">IF(AW60=0,"",AV60/AW60)</f>
        <v>1.1290322580645162</v>
      </c>
      <c r="AW61" s="52">
        <v>1</v>
      </c>
      <c r="AX61" s="289">
        <f t="shared" ref="AX61" si="921">IF(AY60=0,"",AX60/AY60)</f>
        <v>0.18333333333333332</v>
      </c>
      <c r="AY61" s="30">
        <v>1</v>
      </c>
      <c r="AZ61" s="288">
        <f t="shared" ref="AZ61" si="922">IF(BA60=0,"",AZ60/BA60)</f>
        <v>0.29411764705882354</v>
      </c>
      <c r="BA61" s="52">
        <v>0</v>
      </c>
      <c r="BB61" s="289">
        <f t="shared" ref="BB61" si="923">IF(BC60=0,"",BB60/BC60)</f>
        <v>0.13157894736842105</v>
      </c>
      <c r="BC61" s="30">
        <v>0</v>
      </c>
      <c r="BD61" s="288">
        <f t="shared" ref="BD61" si="924">IF(BE60=0,"",BD60/BE60)</f>
        <v>1.0217391304347827</v>
      </c>
      <c r="BE61" s="52">
        <v>3</v>
      </c>
      <c r="BF61" s="289" t="str">
        <f t="shared" ref="BF61" si="925">IF(BG60=0,"",BF60/BG60)</f>
        <v/>
      </c>
      <c r="BG61" s="30"/>
      <c r="BH61" s="288">
        <f t="shared" ref="BH61" si="926">IF(BI60=0,"",BH60/BI60)</f>
        <v>0.1875</v>
      </c>
      <c r="BI61" s="52">
        <v>0</v>
      </c>
      <c r="BJ61" s="289">
        <f t="shared" ref="BJ61" si="927">IF(BK60=0,"",BJ60/BK60)</f>
        <v>0.21666666666666667</v>
      </c>
      <c r="BK61" s="30">
        <v>0</v>
      </c>
      <c r="BL61" s="288">
        <f t="shared" ref="BL61" si="928">IF(BM60=0,"",BL60/BM60)</f>
        <v>0.5</v>
      </c>
      <c r="BM61" s="52">
        <v>3</v>
      </c>
      <c r="BN61" s="289">
        <f t="shared" ref="BN61" si="929">IF(BO60=0,"",BN60/BO60)</f>
        <v>0.88235294117647056</v>
      </c>
      <c r="BO61" s="30">
        <v>2</v>
      </c>
      <c r="BP61" s="288">
        <f t="shared" ref="BP61" si="930">IF(BQ60=0,"",BP60/BQ60)</f>
        <v>0.52941176470588236</v>
      </c>
      <c r="BQ61" s="52">
        <v>3</v>
      </c>
      <c r="BR61" s="289">
        <f t="shared" ref="BR61" si="931">IF(BS60=0,"",BR60/BS60)</f>
        <v>0.24561403508771928</v>
      </c>
      <c r="BS61" s="30">
        <v>3</v>
      </c>
      <c r="BT61" s="288">
        <f t="shared" ref="BT61" si="932">IF(BU60=0,"",BT60/BU60)</f>
        <v>0.2</v>
      </c>
      <c r="BU61" s="52">
        <v>1</v>
      </c>
      <c r="BV61" s="289">
        <f t="shared" ref="BV61" si="933">IF(BW60=0,"",BV60/BW60)</f>
        <v>0.24390243902439024</v>
      </c>
      <c r="BW61" s="30">
        <v>3</v>
      </c>
      <c r="BX61" s="288">
        <f t="shared" ref="BX61" si="934">IF(BY60=0,"",BX60/BY60)</f>
        <v>0.40540540540540543</v>
      </c>
      <c r="BY61" s="52">
        <v>3</v>
      </c>
      <c r="BZ61" s="289">
        <f t="shared" ref="BZ61" si="935">IF(CA60=0,"",BZ60/CA60)</f>
        <v>0.39583333333333331</v>
      </c>
      <c r="CA61" s="30">
        <v>3</v>
      </c>
      <c r="CB61" s="261">
        <f t="shared" si="711"/>
        <v>12</v>
      </c>
      <c r="CC61" s="262">
        <f>C61</f>
        <v>0.20399999999999999</v>
      </c>
      <c r="CD61" s="200"/>
      <c r="CE61" s="260">
        <v>0.21</v>
      </c>
      <c r="CF61" s="260">
        <v>13</v>
      </c>
      <c r="CG61" s="194"/>
      <c r="CH61" s="194"/>
      <c r="CI61" s="200"/>
      <c r="CJ61" s="194"/>
    </row>
    <row r="62" spans="1:88" ht="15" customHeight="1">
      <c r="A62" s="129">
        <f t="shared" si="710"/>
        <v>23</v>
      </c>
      <c r="B62" s="210" t="str">
        <f>AV16</f>
        <v>Mo Smink</v>
      </c>
      <c r="C62" s="210"/>
      <c r="D62" s="30">
        <v>18</v>
      </c>
      <c r="E62" s="30">
        <v>36</v>
      </c>
      <c r="F62" s="31">
        <v>21</v>
      </c>
      <c r="G62" s="31">
        <v>40</v>
      </c>
      <c r="H62" s="30">
        <v>15</v>
      </c>
      <c r="I62" s="30">
        <v>48</v>
      </c>
      <c r="J62" s="31">
        <v>16</v>
      </c>
      <c r="K62" s="31">
        <v>41</v>
      </c>
      <c r="L62" s="30">
        <v>25</v>
      </c>
      <c r="M62" s="30">
        <v>60</v>
      </c>
      <c r="N62" s="31">
        <v>37</v>
      </c>
      <c r="O62" s="31">
        <v>50</v>
      </c>
      <c r="P62" s="30">
        <v>29</v>
      </c>
      <c r="Q62" s="30">
        <v>50</v>
      </c>
      <c r="R62" s="31">
        <v>18</v>
      </c>
      <c r="S62" s="31">
        <v>46</v>
      </c>
      <c r="T62" s="30">
        <v>25</v>
      </c>
      <c r="U62" s="30">
        <v>45</v>
      </c>
      <c r="V62" s="31">
        <v>25</v>
      </c>
      <c r="W62" s="31">
        <v>41</v>
      </c>
      <c r="X62" s="30">
        <v>13</v>
      </c>
      <c r="Y62" s="30">
        <v>36</v>
      </c>
      <c r="Z62" s="31">
        <v>10</v>
      </c>
      <c r="AA62" s="31">
        <v>35</v>
      </c>
      <c r="AB62" s="30">
        <v>12</v>
      </c>
      <c r="AC62" s="30">
        <v>52</v>
      </c>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1"/>
      <c r="AW62" s="271"/>
      <c r="AX62" s="31">
        <v>7</v>
      </c>
      <c r="AY62" s="31">
        <v>47</v>
      </c>
      <c r="AZ62" s="30">
        <v>12</v>
      </c>
      <c r="BA62" s="30">
        <v>54</v>
      </c>
      <c r="BB62" s="31">
        <v>1</v>
      </c>
      <c r="BC62" s="31">
        <v>31</v>
      </c>
      <c r="BD62" s="30">
        <v>42</v>
      </c>
      <c r="BE62" s="30">
        <v>50</v>
      </c>
      <c r="BF62" s="31"/>
      <c r="BG62" s="31"/>
      <c r="BH62" s="30">
        <v>5</v>
      </c>
      <c r="BI62" s="30">
        <v>42</v>
      </c>
      <c r="BJ62" s="31">
        <v>17</v>
      </c>
      <c r="BK62" s="31">
        <v>48</v>
      </c>
      <c r="BL62" s="30">
        <v>23</v>
      </c>
      <c r="BM62" s="30">
        <v>48</v>
      </c>
      <c r="BN62" s="31">
        <v>45</v>
      </c>
      <c r="BO62" s="31">
        <v>49</v>
      </c>
      <c r="BP62" s="30">
        <v>18</v>
      </c>
      <c r="BQ62" s="30">
        <v>30</v>
      </c>
      <c r="BR62" s="31">
        <v>13</v>
      </c>
      <c r="BS62" s="31">
        <v>58</v>
      </c>
      <c r="BT62" s="30">
        <v>3</v>
      </c>
      <c r="BU62" s="30">
        <v>37</v>
      </c>
      <c r="BV62" s="31">
        <v>8</v>
      </c>
      <c r="BW62" s="31">
        <v>54</v>
      </c>
      <c r="BX62" s="30">
        <v>15</v>
      </c>
      <c r="BY62" s="30">
        <v>26</v>
      </c>
      <c r="BZ62" s="31">
        <v>21</v>
      </c>
      <c r="CA62" s="31">
        <v>58</v>
      </c>
      <c r="CB62" s="210" t="str">
        <f t="shared" si="711"/>
        <v>Mo Smink</v>
      </c>
      <c r="CC62" s="210"/>
      <c r="CD62" s="194"/>
      <c r="CE62" s="260">
        <v>0.23</v>
      </c>
      <c r="CF62" s="260">
        <v>14</v>
      </c>
      <c r="CG62" s="194"/>
      <c r="CH62" s="194"/>
      <c r="CI62" s="194"/>
      <c r="CJ62" s="194"/>
    </row>
    <row r="63" spans="1:88" ht="15" customHeight="1">
      <c r="B63" s="257">
        <f>AV17</f>
        <v>43</v>
      </c>
      <c r="C63" s="258">
        <f>AW17</f>
        <v>0.874</v>
      </c>
      <c r="D63" s="289">
        <f t="shared" ref="D63" si="936">IF(E62=0,"",D62/E62)</f>
        <v>0.5</v>
      </c>
      <c r="E63" s="30">
        <v>3</v>
      </c>
      <c r="F63" s="290">
        <f t="shared" ref="F63" si="937">IF(G62=0,"",F62/G62)</f>
        <v>0.52500000000000002</v>
      </c>
      <c r="G63" s="31">
        <v>1</v>
      </c>
      <c r="H63" s="289">
        <f t="shared" ref="H63" si="938">IF(I62=0,"",H62/I62)</f>
        <v>0.3125</v>
      </c>
      <c r="I63" s="30">
        <v>0</v>
      </c>
      <c r="J63" s="290">
        <f t="shared" ref="J63" si="939">IF(K62=0,"",J62/K62)</f>
        <v>0.3902439024390244</v>
      </c>
      <c r="K63" s="31">
        <v>0</v>
      </c>
      <c r="L63" s="289">
        <f t="shared" ref="L63" si="940">IF(M62=0,"",L62/M62)</f>
        <v>0.41666666666666669</v>
      </c>
      <c r="M63" s="30">
        <v>0</v>
      </c>
      <c r="N63" s="290">
        <f t="shared" ref="N63" si="941">IF(O62=0,"",N62/O62)</f>
        <v>0.74</v>
      </c>
      <c r="O63" s="31">
        <v>3</v>
      </c>
      <c r="P63" s="289">
        <f t="shared" ref="P63" si="942">IF(Q62=0,"",P62/Q62)</f>
        <v>0.57999999999999996</v>
      </c>
      <c r="Q63" s="30">
        <v>2</v>
      </c>
      <c r="R63" s="290">
        <f t="shared" ref="R63" si="943">IF(S62=0,"",R62/S62)</f>
        <v>0.39130434782608697</v>
      </c>
      <c r="S63" s="31">
        <v>3</v>
      </c>
      <c r="T63" s="289">
        <f t="shared" ref="T63" si="944">IF(U62=0,"",T62/U62)</f>
        <v>0.55555555555555558</v>
      </c>
      <c r="U63" s="30">
        <v>2</v>
      </c>
      <c r="V63" s="290">
        <f t="shared" ref="V63" si="945">IF(W62=0,"",V62/W62)</f>
        <v>0.6097560975609756</v>
      </c>
      <c r="W63" s="31">
        <v>3</v>
      </c>
      <c r="X63" s="289">
        <f t="shared" ref="X63" si="946">IF(Y62=0,"",X62/Y62)</f>
        <v>0.3611111111111111</v>
      </c>
      <c r="Y63" s="30">
        <v>0</v>
      </c>
      <c r="Z63" s="290">
        <f t="shared" ref="Z63" si="947">IF(AA62=0,"",Z62/AA62)</f>
        <v>0.2857142857142857</v>
      </c>
      <c r="AA63" s="31">
        <v>1</v>
      </c>
      <c r="AB63" s="289">
        <f t="shared" ref="AB63" si="948">IF(AC62=0,"",AB62/AC62)</f>
        <v>0.23076923076923078</v>
      </c>
      <c r="AC63" s="30">
        <v>1</v>
      </c>
      <c r="AD63" s="290">
        <f t="shared" ref="AD63" si="949">IF(AE62=0,"",AD62/AE62)</f>
        <v>0.36585365853658536</v>
      </c>
      <c r="AE63" s="31">
        <v>3</v>
      </c>
      <c r="AF63" s="289">
        <f t="shared" ref="AF63" si="950">IF(AG62=0,"",AF62/AG62)</f>
        <v>0.13043478260869565</v>
      </c>
      <c r="AG63" s="30">
        <v>0</v>
      </c>
      <c r="AH63" s="290">
        <f t="shared" ref="AH63" si="951">IF(AI62=0,"",AH62/AI62)</f>
        <v>0.2608695652173913</v>
      </c>
      <c r="AI63" s="31">
        <v>0</v>
      </c>
      <c r="AJ63" s="289">
        <f t="shared" ref="AJ63" si="952">IF(AK62=0,"",AJ62/AK62)</f>
        <v>1.1388888888888888</v>
      </c>
      <c r="AK63" s="30">
        <v>3</v>
      </c>
      <c r="AL63" s="290">
        <f t="shared" ref="AL63" si="953">IF(AM62=0,"",AL62/AM62)</f>
        <v>0.16949152542372881</v>
      </c>
      <c r="AM63" s="31">
        <v>0</v>
      </c>
      <c r="AN63" s="289">
        <f t="shared" ref="AN63" si="954">IF(AO62=0,"",AN62/AO62)</f>
        <v>0.28000000000000003</v>
      </c>
      <c r="AO63" s="30">
        <v>3</v>
      </c>
      <c r="AP63" s="290">
        <f t="shared" ref="AP63" si="955">IF(AQ62=0,"",AP62/AQ62)</f>
        <v>0.44</v>
      </c>
      <c r="AQ63" s="31">
        <v>3</v>
      </c>
      <c r="AR63" s="289">
        <f t="shared" ref="AR63" si="956">IF(AS62=0,"",AR62/AS62)</f>
        <v>0.17857142857142858</v>
      </c>
      <c r="AS63" s="30">
        <v>0</v>
      </c>
      <c r="AT63" s="290">
        <f t="shared" ref="AT63" si="957">IF(AU62=0,"",AT62/AU62)</f>
        <v>0.32258064516129031</v>
      </c>
      <c r="AU63" s="31">
        <v>3</v>
      </c>
      <c r="AV63" s="291"/>
      <c r="AW63" s="271"/>
      <c r="AX63" s="290">
        <f t="shared" ref="AX63" si="958">IF(AY62=0,"",AX62/AY62)</f>
        <v>0.14893617021276595</v>
      </c>
      <c r="AY63" s="31">
        <v>0</v>
      </c>
      <c r="AZ63" s="289">
        <f t="shared" ref="AZ63" si="959">IF(BA62=0,"",AZ62/BA62)</f>
        <v>0.22222222222222221</v>
      </c>
      <c r="BA63" s="30">
        <v>0</v>
      </c>
      <c r="BB63" s="290">
        <f t="shared" ref="BB63" si="960">IF(BC62=0,"",BB62/BC62)</f>
        <v>3.2258064516129031E-2</v>
      </c>
      <c r="BC63" s="31">
        <v>0</v>
      </c>
      <c r="BD63" s="289">
        <f t="shared" ref="BD63" si="961">IF(BE62=0,"",BD62/BE62)</f>
        <v>0.84</v>
      </c>
      <c r="BE63" s="30">
        <v>0</v>
      </c>
      <c r="BF63" s="290" t="str">
        <f t="shared" ref="BF63" si="962">IF(BG62=0,"",BF62/BG62)</f>
        <v/>
      </c>
      <c r="BG63" s="31"/>
      <c r="BH63" s="289">
        <f t="shared" ref="BH63" si="963">IF(BI62=0,"",BH62/BI62)</f>
        <v>0.11904761904761904</v>
      </c>
      <c r="BI63" s="30">
        <v>0</v>
      </c>
      <c r="BJ63" s="290">
        <f t="shared" ref="BJ63" si="964">IF(BK62=0,"",BJ62/BK62)</f>
        <v>0.35416666666666669</v>
      </c>
      <c r="BK63" s="31">
        <v>3</v>
      </c>
      <c r="BL63" s="289">
        <f t="shared" ref="BL63" si="965">IF(BM62=0,"",BL62/BM62)</f>
        <v>0.47916666666666669</v>
      </c>
      <c r="BM63" s="30">
        <v>0</v>
      </c>
      <c r="BN63" s="290">
        <f t="shared" ref="BN63" si="966">IF(BO62=0,"",BN62/BO62)</f>
        <v>0.91836734693877553</v>
      </c>
      <c r="BO63" s="31">
        <v>3</v>
      </c>
      <c r="BP63" s="289">
        <f t="shared" ref="BP63" si="967">IF(BQ62=0,"",BP62/BQ62)</f>
        <v>0.6</v>
      </c>
      <c r="BQ63" s="30">
        <v>3</v>
      </c>
      <c r="BR63" s="290">
        <f t="shared" ref="BR63" si="968">IF(BS62=0,"",BR62/BS62)</f>
        <v>0.22413793103448276</v>
      </c>
      <c r="BS63" s="31">
        <v>0</v>
      </c>
      <c r="BT63" s="289">
        <f t="shared" ref="BT63" si="969">IF(BU62=0,"",BT62/BU62)</f>
        <v>8.1081081081081086E-2</v>
      </c>
      <c r="BU63" s="30">
        <v>0</v>
      </c>
      <c r="BV63" s="290">
        <f t="shared" ref="BV63" si="970">IF(BW62=0,"",BV62/BW62)</f>
        <v>0.14814814814814814</v>
      </c>
      <c r="BW63" s="31">
        <v>0</v>
      </c>
      <c r="BX63" s="289">
        <f t="shared" ref="BX63" si="971">IF(BY62=0,"",BX62/BY62)</f>
        <v>0.57692307692307687</v>
      </c>
      <c r="BY63" s="30">
        <v>3</v>
      </c>
      <c r="BZ63" s="290">
        <f t="shared" ref="BZ63" si="972">IF(CA62=0,"",BZ62/CA62)</f>
        <v>0.36206896551724138</v>
      </c>
      <c r="CA63" s="31">
        <v>2</v>
      </c>
      <c r="CB63" s="257">
        <f t="shared" si="711"/>
        <v>43</v>
      </c>
      <c r="CC63" s="258">
        <f>C63</f>
        <v>0.874</v>
      </c>
      <c r="CD63" s="200"/>
      <c r="CE63" s="260">
        <v>0.25</v>
      </c>
      <c r="CF63" s="246">
        <v>15</v>
      </c>
      <c r="CG63" s="194"/>
      <c r="CH63" s="194"/>
      <c r="CI63" s="200"/>
      <c r="CJ63" s="194"/>
    </row>
    <row r="64" spans="1:88" ht="15" customHeight="1">
      <c r="A64" s="206">
        <f t="shared" si="749"/>
        <v>24</v>
      </c>
      <c r="B64" s="259" t="str">
        <f>AX16</f>
        <v>Paul Staak</v>
      </c>
      <c r="C64" s="259"/>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v>19</v>
      </c>
      <c r="Y64" s="52">
        <v>51</v>
      </c>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v>16</v>
      </c>
      <c r="AQ64" s="30">
        <v>54</v>
      </c>
      <c r="AR64" s="52">
        <v>8</v>
      </c>
      <c r="AS64" s="52">
        <v>41</v>
      </c>
      <c r="AT64" s="30">
        <v>7</v>
      </c>
      <c r="AU64" s="30">
        <v>60</v>
      </c>
      <c r="AV64" s="52">
        <v>45</v>
      </c>
      <c r="AW64" s="52">
        <v>47</v>
      </c>
      <c r="AX64" s="271"/>
      <c r="AY64" s="271"/>
      <c r="AZ64" s="52">
        <v>17</v>
      </c>
      <c r="BA64" s="52">
        <v>32</v>
      </c>
      <c r="BB64" s="30">
        <v>5</v>
      </c>
      <c r="BC64" s="30">
        <v>32</v>
      </c>
      <c r="BD64" s="52">
        <v>47</v>
      </c>
      <c r="BE64" s="52">
        <v>44</v>
      </c>
      <c r="BF64" s="30"/>
      <c r="BG64" s="30"/>
      <c r="BH64" s="52">
        <v>10</v>
      </c>
      <c r="BI64" s="52">
        <v>60</v>
      </c>
      <c r="BJ64" s="30">
        <v>12</v>
      </c>
      <c r="BK64" s="30">
        <v>32</v>
      </c>
      <c r="BL64" s="52">
        <v>25</v>
      </c>
      <c r="BM64" s="52">
        <v>49</v>
      </c>
      <c r="BN64" s="30">
        <v>41</v>
      </c>
      <c r="BO64" s="30">
        <v>60</v>
      </c>
      <c r="BP64" s="52">
        <v>15</v>
      </c>
      <c r="BQ64" s="52">
        <v>48</v>
      </c>
      <c r="BR64" s="30">
        <v>14</v>
      </c>
      <c r="BS64" s="30">
        <v>40</v>
      </c>
      <c r="BT64" s="52">
        <v>8</v>
      </c>
      <c r="BU64" s="52">
        <v>38</v>
      </c>
      <c r="BV64" s="30">
        <v>9</v>
      </c>
      <c r="BW64" s="30">
        <v>60</v>
      </c>
      <c r="BX64" s="52">
        <v>11</v>
      </c>
      <c r="BY64" s="52">
        <v>29</v>
      </c>
      <c r="BZ64" s="30">
        <v>18</v>
      </c>
      <c r="CA64" s="30">
        <v>23</v>
      </c>
      <c r="CB64" s="259" t="str">
        <f t="shared" si="711"/>
        <v>Paul Staak</v>
      </c>
      <c r="CC64" s="259"/>
      <c r="CD64" s="194"/>
      <c r="CE64" s="260">
        <v>0.3</v>
      </c>
      <c r="CF64" s="246">
        <v>16</v>
      </c>
      <c r="CG64" s="194"/>
      <c r="CH64" s="194"/>
      <c r="CI64" s="194"/>
      <c r="CJ64" s="194"/>
    </row>
    <row r="65" spans="1:88" ht="15" customHeight="1">
      <c r="B65" s="261">
        <f>AX17</f>
        <v>15</v>
      </c>
      <c r="C65" s="262">
        <f>AY17</f>
        <v>0.25</v>
      </c>
      <c r="D65" s="288">
        <f t="shared" ref="D65" si="973">IF(E64=0,"",D64/E64)</f>
        <v>0.31372549019607843</v>
      </c>
      <c r="E65" s="52">
        <v>3</v>
      </c>
      <c r="F65" s="289">
        <f t="shared" ref="F65" si="974">IF(G64=0,"",F64/G64)</f>
        <v>0.44897959183673469</v>
      </c>
      <c r="G65" s="30">
        <v>3</v>
      </c>
      <c r="H65" s="288">
        <f t="shared" ref="H65" si="975">IF(I64=0,"",H64/I64)</f>
        <v>0.3</v>
      </c>
      <c r="I65" s="52">
        <v>0</v>
      </c>
      <c r="J65" s="289">
        <f t="shared" ref="J65" si="976">IF(K64=0,"",J64/K64)</f>
        <v>1.1481481481481481</v>
      </c>
      <c r="K65" s="30">
        <v>3</v>
      </c>
      <c r="L65" s="288">
        <f t="shared" ref="L65" si="977">IF(M64=0,"",L64/M64)</f>
        <v>1</v>
      </c>
      <c r="M65" s="52">
        <v>3</v>
      </c>
      <c r="N65" s="289">
        <f t="shared" ref="N65" si="978">IF(O64=0,"",N64/O64)</f>
        <v>0.55000000000000004</v>
      </c>
      <c r="O65" s="30">
        <v>2</v>
      </c>
      <c r="P65" s="288">
        <f t="shared" ref="P65" si="979">IF(Q64=0,"",P64/Q64)</f>
        <v>0.62</v>
      </c>
      <c r="Q65" s="52">
        <v>2</v>
      </c>
      <c r="R65" s="289">
        <f t="shared" ref="R65" si="980">IF(S64=0,"",R64/S64)</f>
        <v>0.40816326530612246</v>
      </c>
      <c r="S65" s="30">
        <v>3</v>
      </c>
      <c r="T65" s="288">
        <f t="shared" ref="T65" si="981">IF(U64=0,"",T64/U64)</f>
        <v>0.4</v>
      </c>
      <c r="U65" s="52">
        <v>0</v>
      </c>
      <c r="V65" s="289">
        <f t="shared" ref="V65" si="982">IF(W64=0,"",V64/W64)</f>
        <v>0.87096774193548387</v>
      </c>
      <c r="W65" s="30">
        <v>3</v>
      </c>
      <c r="X65" s="288">
        <f t="shared" ref="X65" si="983">IF(Y64=0,"",X64/Y64)</f>
        <v>0.37254901960784315</v>
      </c>
      <c r="Y65" s="52">
        <v>3</v>
      </c>
      <c r="Z65" s="289">
        <f t="shared" ref="Z65" si="984">IF(AA64=0,"",Z64/AA64)</f>
        <v>0.30769230769230771</v>
      </c>
      <c r="AA65" s="30">
        <v>1</v>
      </c>
      <c r="AB65" s="288">
        <f t="shared" ref="AB65" si="985">IF(AC64=0,"",AB64/AC64)</f>
        <v>0.11538461538461539</v>
      </c>
      <c r="AC65" s="52">
        <v>0</v>
      </c>
      <c r="AD65" s="289">
        <f t="shared" ref="AD65" si="986">IF(AE64=0,"",AD64/AE64)</f>
        <v>0.20689655172413793</v>
      </c>
      <c r="AE65" s="30">
        <v>0</v>
      </c>
      <c r="AF65" s="288">
        <f t="shared" ref="AF65" si="987">IF(AG64=0,"",AF64/AG64)</f>
        <v>0.5161290322580645</v>
      </c>
      <c r="AG65" s="52">
        <v>3</v>
      </c>
      <c r="AH65" s="289">
        <f t="shared" ref="AH65" si="988">IF(AI64=0,"",AH64/AI64)</f>
        <v>0.28333333333333333</v>
      </c>
      <c r="AI65" s="30">
        <v>1</v>
      </c>
      <c r="AJ65" s="288">
        <f t="shared" ref="AJ65" si="989">IF(AK64=0,"",AJ64/AK64)</f>
        <v>0.78</v>
      </c>
      <c r="AK65" s="52">
        <v>3</v>
      </c>
      <c r="AL65" s="289">
        <f t="shared" ref="AL65" si="990">IF(AM64=0,"",AL64/AM64)</f>
        <v>0.22641509433962265</v>
      </c>
      <c r="AM65" s="30">
        <v>0</v>
      </c>
      <c r="AN65" s="288">
        <f t="shared" ref="AN65" si="991">IF(AO64=0,"",AN64/AO64)</f>
        <v>0.23529411764705882</v>
      </c>
      <c r="AO65" s="52">
        <v>0</v>
      </c>
      <c r="AP65" s="289">
        <f t="shared" ref="AP65" si="992">IF(AQ64=0,"",AP64/AQ64)</f>
        <v>0.29629629629629628</v>
      </c>
      <c r="AQ65" s="30">
        <v>0</v>
      </c>
      <c r="AR65" s="288">
        <f t="shared" ref="AR65" si="993">IF(AS64=0,"",AR64/AS64)</f>
        <v>0.1951219512195122</v>
      </c>
      <c r="AS65" s="52">
        <v>0</v>
      </c>
      <c r="AT65" s="289">
        <f t="shared" ref="AT65" si="994">IF(AU64=0,"",AT64/AU64)</f>
        <v>0.11666666666666667</v>
      </c>
      <c r="AU65" s="30">
        <v>0</v>
      </c>
      <c r="AV65" s="288">
        <f t="shared" ref="AV65" si="995">IF(AW64=0,"",AV64/AW64)</f>
        <v>0.95744680851063835</v>
      </c>
      <c r="AW65" s="52">
        <v>3</v>
      </c>
      <c r="AX65" s="291"/>
      <c r="AY65" s="271"/>
      <c r="AZ65" s="288">
        <f t="shared" ref="AZ65" si="996">IF(BA64=0,"",AZ64/BA64)</f>
        <v>0.53125</v>
      </c>
      <c r="BA65" s="52">
        <v>3</v>
      </c>
      <c r="BB65" s="289">
        <f t="shared" ref="BB65" si="997">IF(BC64=0,"",BB64/BC64)</f>
        <v>0.15625</v>
      </c>
      <c r="BC65" s="30">
        <v>1</v>
      </c>
      <c r="BD65" s="288">
        <f t="shared" ref="BD65" si="998">IF(BE64=0,"",BD64/BE64)</f>
        <v>1.0681818181818181</v>
      </c>
      <c r="BE65" s="52">
        <v>3</v>
      </c>
      <c r="BF65" s="289" t="str">
        <f t="shared" ref="BF65" si="999">IF(BG64=0,"",BF64/BG64)</f>
        <v/>
      </c>
      <c r="BG65" s="30"/>
      <c r="BH65" s="288">
        <f t="shared" ref="BH65" si="1000">IF(BI64=0,"",BH64/BI64)</f>
        <v>0.16666666666666666</v>
      </c>
      <c r="BI65" s="52">
        <v>0</v>
      </c>
      <c r="BJ65" s="289">
        <f t="shared" ref="BJ65" si="1001">IF(BK64=0,"",BJ64/BK64)</f>
        <v>0.375</v>
      </c>
      <c r="BK65" s="30">
        <v>1</v>
      </c>
      <c r="BL65" s="288">
        <f t="shared" ref="BL65" si="1002">IF(BM64=0,"",BL64/BM64)</f>
        <v>0.51020408163265307</v>
      </c>
      <c r="BM65" s="52">
        <v>3</v>
      </c>
      <c r="BN65" s="289">
        <f t="shared" ref="BN65" si="1003">IF(BO64=0,"",BN64/BO64)</f>
        <v>0.68333333333333335</v>
      </c>
      <c r="BO65" s="30">
        <v>1</v>
      </c>
      <c r="BP65" s="288">
        <f t="shared" ref="BP65" si="1004">IF(BQ64=0,"",BP64/BQ64)</f>
        <v>0.3125</v>
      </c>
      <c r="BQ65" s="52">
        <v>3</v>
      </c>
      <c r="BR65" s="289">
        <f t="shared" ref="BR65" si="1005">IF(BS64=0,"",BR64/BS64)</f>
        <v>0.35</v>
      </c>
      <c r="BS65" s="30">
        <v>3</v>
      </c>
      <c r="BT65" s="288">
        <f t="shared" ref="BT65" si="1006">IF(BU64=0,"",BT64/BU64)</f>
        <v>0.21052631578947367</v>
      </c>
      <c r="BU65" s="52">
        <v>1</v>
      </c>
      <c r="BV65" s="289">
        <f t="shared" ref="BV65" si="1007">IF(BW64=0,"",BV64/BW64)</f>
        <v>0.15</v>
      </c>
      <c r="BW65" s="30">
        <v>1</v>
      </c>
      <c r="BX65" s="288">
        <f t="shared" ref="BX65" si="1008">IF(BY64=0,"",BX64/BY64)</f>
        <v>0.37931034482758619</v>
      </c>
      <c r="BY65" s="52">
        <v>1</v>
      </c>
      <c r="BZ65" s="289">
        <f t="shared" ref="BZ65" si="1009">IF(CA64=0,"",BZ64/CA64)</f>
        <v>0.78260869565217395</v>
      </c>
      <c r="CA65" s="30">
        <v>1</v>
      </c>
      <c r="CB65" s="261">
        <f t="shared" si="711"/>
        <v>15</v>
      </c>
      <c r="CC65" s="262">
        <f>C65</f>
        <v>0.25</v>
      </c>
      <c r="CD65" s="200"/>
      <c r="CE65" s="260">
        <v>0.32</v>
      </c>
      <c r="CF65" s="246">
        <v>17</v>
      </c>
      <c r="CG65" s="194"/>
      <c r="CH65" s="194"/>
      <c r="CI65" s="200"/>
      <c r="CJ65" s="194"/>
    </row>
    <row r="66" spans="1:88" ht="15" customHeight="1">
      <c r="A66" s="129">
        <f t="shared" si="710"/>
        <v>25</v>
      </c>
      <c r="B66" s="210" t="str">
        <f>AZ16</f>
        <v>Peet Graafland</v>
      </c>
      <c r="C66" s="210"/>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v>25</v>
      </c>
      <c r="U66" s="30">
        <v>44</v>
      </c>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v>10</v>
      </c>
      <c r="AO66" s="30">
        <v>60</v>
      </c>
      <c r="AP66" s="31">
        <v>8</v>
      </c>
      <c r="AQ66" s="31">
        <v>41</v>
      </c>
      <c r="AR66" s="30">
        <v>12</v>
      </c>
      <c r="AS66" s="30">
        <v>59</v>
      </c>
      <c r="AT66" s="31">
        <v>10</v>
      </c>
      <c r="AU66" s="31">
        <v>51</v>
      </c>
      <c r="AV66" s="30">
        <v>45</v>
      </c>
      <c r="AW66" s="30">
        <v>54</v>
      </c>
      <c r="AX66" s="31">
        <v>6</v>
      </c>
      <c r="AY66" s="31">
        <v>32</v>
      </c>
      <c r="AZ66" s="271"/>
      <c r="BA66" s="271"/>
      <c r="BB66" s="31">
        <v>4</v>
      </c>
      <c r="BC66" s="31">
        <v>37</v>
      </c>
      <c r="BD66" s="30">
        <v>44</v>
      </c>
      <c r="BE66" s="30">
        <v>55</v>
      </c>
      <c r="BF66" s="31"/>
      <c r="BG66" s="31"/>
      <c r="BH66" s="30">
        <v>13</v>
      </c>
      <c r="BI66" s="30">
        <v>42</v>
      </c>
      <c r="BJ66" s="31">
        <v>16</v>
      </c>
      <c r="BK66" s="31">
        <v>42</v>
      </c>
      <c r="BL66" s="30">
        <v>27</v>
      </c>
      <c r="BM66" s="30">
        <v>43</v>
      </c>
      <c r="BN66" s="31">
        <v>38</v>
      </c>
      <c r="BO66" s="31">
        <v>40</v>
      </c>
      <c r="BP66" s="30">
        <v>15</v>
      </c>
      <c r="BQ66" s="30">
        <v>38</v>
      </c>
      <c r="BR66" s="31">
        <v>10</v>
      </c>
      <c r="BS66" s="31">
        <v>38</v>
      </c>
      <c r="BT66" s="30">
        <v>10</v>
      </c>
      <c r="BU66" s="30">
        <v>52</v>
      </c>
      <c r="BV66" s="31">
        <v>3</v>
      </c>
      <c r="BW66" s="31">
        <v>29</v>
      </c>
      <c r="BX66" s="30">
        <v>11</v>
      </c>
      <c r="BY66" s="30">
        <v>34</v>
      </c>
      <c r="BZ66" s="31">
        <v>16</v>
      </c>
      <c r="CA66" s="31">
        <v>36</v>
      </c>
      <c r="CB66" s="210" t="str">
        <f t="shared" si="711"/>
        <v>Peet Graafland</v>
      </c>
      <c r="CC66" s="210"/>
      <c r="CD66" s="194"/>
      <c r="CE66" s="260">
        <v>0.34</v>
      </c>
      <c r="CF66" s="246">
        <v>18</v>
      </c>
      <c r="CG66" s="194"/>
      <c r="CH66" s="194"/>
      <c r="CI66" s="194"/>
      <c r="CJ66" s="194"/>
    </row>
    <row r="67" spans="1:88" ht="15" customHeight="1">
      <c r="B67" s="257">
        <f>AZ17</f>
        <v>17</v>
      </c>
      <c r="C67" s="258">
        <f>BA17</f>
        <v>0.32600000000000001</v>
      </c>
      <c r="D67" s="289">
        <f t="shared" ref="D67" si="1010">IF(E66=0,"",D66/E66)</f>
        <v>0.51515151515151514</v>
      </c>
      <c r="E67" s="30">
        <v>3</v>
      </c>
      <c r="F67" s="290">
        <f t="shared" ref="F67" si="1011">IF(G66=0,"",F66/G66)</f>
        <v>0.45454545454545453</v>
      </c>
      <c r="G67" s="31">
        <v>1</v>
      </c>
      <c r="H67" s="289">
        <f t="shared" ref="H67" si="1012">IF(I66=0,"",H66/I66)</f>
        <v>0.39583333333333331</v>
      </c>
      <c r="I67" s="30">
        <v>3</v>
      </c>
      <c r="J67" s="290">
        <f t="shared" ref="J67" si="1013">IF(K66=0,"",J66/K66)</f>
        <v>0.50877192982456143</v>
      </c>
      <c r="K67" s="31">
        <v>2</v>
      </c>
      <c r="L67" s="289">
        <f t="shared" ref="L67" si="1014">IF(M66=0,"",L66/M66)</f>
        <v>0.24242424242424243</v>
      </c>
      <c r="M67" s="30">
        <v>0</v>
      </c>
      <c r="N67" s="290">
        <f t="shared" ref="N67" si="1015">IF(O66=0,"",N66/O66)</f>
        <v>0.76744186046511631</v>
      </c>
      <c r="O67" s="31">
        <v>3</v>
      </c>
      <c r="P67" s="289">
        <f t="shared" ref="P67" si="1016">IF(Q66=0,"",P66/Q66)</f>
        <v>0.5625</v>
      </c>
      <c r="Q67" s="30">
        <v>0</v>
      </c>
      <c r="R67" s="290">
        <f t="shared" ref="R67" si="1017">IF(S66=0,"",R66/S66)</f>
        <v>0.42105263157894735</v>
      </c>
      <c r="S67" s="31">
        <v>1</v>
      </c>
      <c r="T67" s="289">
        <f t="shared" ref="T67" si="1018">IF(U66=0,"",T66/U66)</f>
        <v>0.56818181818181823</v>
      </c>
      <c r="U67" s="30">
        <v>3</v>
      </c>
      <c r="V67" s="290">
        <f t="shared" ref="V67" si="1019">IF(W66=0,"",V66/W66)</f>
        <v>0.52083333333333337</v>
      </c>
      <c r="W67" s="31">
        <v>3</v>
      </c>
      <c r="X67" s="289">
        <f t="shared" ref="X67" si="1020">IF(Y66=0,"",X66/Y66)</f>
        <v>0.32203389830508472</v>
      </c>
      <c r="Y67" s="30">
        <v>2</v>
      </c>
      <c r="Z67" s="290">
        <f t="shared" ref="Z67" si="1021">IF(AA66=0,"",Z66/AA66)</f>
        <v>0.2857142857142857</v>
      </c>
      <c r="AA67" s="31">
        <v>2</v>
      </c>
      <c r="AB67" s="289">
        <f t="shared" ref="AB67" si="1022">IF(AC66=0,"",AB66/AC66)</f>
        <v>0.17857142857142858</v>
      </c>
      <c r="AC67" s="30">
        <v>0</v>
      </c>
      <c r="AD67" s="290">
        <f t="shared" ref="AD67" si="1023">IF(AE66=0,"",AD66/AE66)</f>
        <v>0.26315789473684209</v>
      </c>
      <c r="AE67" s="31">
        <v>2</v>
      </c>
      <c r="AF67" s="289">
        <f t="shared" ref="AF67" si="1024">IF(AG66=0,"",AF66/AG66)</f>
        <v>0.4375</v>
      </c>
      <c r="AG67" s="30">
        <v>1</v>
      </c>
      <c r="AH67" s="290">
        <f t="shared" ref="AH67" si="1025">IF(AI66=0,"",AH66/AI66)</f>
        <v>0.3392857142857143</v>
      </c>
      <c r="AI67" s="31">
        <v>2</v>
      </c>
      <c r="AJ67" s="289">
        <f t="shared" ref="AJ67" si="1026">IF(AK66=0,"",AJ66/AK66)</f>
        <v>0.80392156862745101</v>
      </c>
      <c r="AK67" s="30">
        <v>2</v>
      </c>
      <c r="AL67" s="290">
        <f t="shared" ref="AL67" si="1027">IF(AM66=0,"",AL66/AM66)</f>
        <v>0.25925925925925924</v>
      </c>
      <c r="AM67" s="31">
        <v>3</v>
      </c>
      <c r="AN67" s="289">
        <f t="shared" ref="AN67" si="1028">IF(AO66=0,"",AN66/AO66)</f>
        <v>0.16666666666666666</v>
      </c>
      <c r="AO67" s="30">
        <v>1</v>
      </c>
      <c r="AP67" s="290">
        <f t="shared" ref="AP67" si="1029">IF(AQ66=0,"",AP66/AQ66)</f>
        <v>0.1951219512195122</v>
      </c>
      <c r="AQ67" s="31">
        <v>0</v>
      </c>
      <c r="AR67" s="289">
        <f t="shared" ref="AR67" si="1030">IF(AS66=0,"",AR66/AS66)</f>
        <v>0.20338983050847459</v>
      </c>
      <c r="AS67" s="30">
        <v>2</v>
      </c>
      <c r="AT67" s="290">
        <f t="shared" ref="AT67" si="1031">IF(AU66=0,"",AT66/AU66)</f>
        <v>0.19607843137254902</v>
      </c>
      <c r="AU67" s="31">
        <v>3</v>
      </c>
      <c r="AV67" s="289">
        <f t="shared" ref="AV67" si="1032">IF(AW66=0,"",AV66/AW66)</f>
        <v>0.83333333333333337</v>
      </c>
      <c r="AW67" s="30">
        <v>2</v>
      </c>
      <c r="AX67" s="290">
        <f t="shared" ref="AX67" si="1033">IF(AY66=0,"",AX66/AY66)</f>
        <v>0.1875</v>
      </c>
      <c r="AY67" s="31">
        <v>0</v>
      </c>
      <c r="AZ67" s="291"/>
      <c r="BA67" s="271"/>
      <c r="BB67" s="290">
        <f t="shared" ref="BB67" si="1034">IF(BC66=0,"",BB66/BC66)</f>
        <v>0.10810810810810811</v>
      </c>
      <c r="BC67" s="31">
        <v>0</v>
      </c>
      <c r="BD67" s="289">
        <f t="shared" ref="BD67" si="1035">IF(BE66=0,"",BD66/BE66)</f>
        <v>0.8</v>
      </c>
      <c r="BE67" s="30">
        <v>0</v>
      </c>
      <c r="BF67" s="290" t="str">
        <f t="shared" ref="BF67" si="1036">IF(BG66=0,"",BF66/BG66)</f>
        <v/>
      </c>
      <c r="BG67" s="31"/>
      <c r="BH67" s="289">
        <f t="shared" ref="BH67" si="1037">IF(BI66=0,"",BH66/BI66)</f>
        <v>0.30952380952380953</v>
      </c>
      <c r="BI67" s="30">
        <v>1</v>
      </c>
      <c r="BJ67" s="290">
        <f t="shared" ref="BJ67" si="1038">IF(BK66=0,"",BJ66/BK66)</f>
        <v>0.38095238095238093</v>
      </c>
      <c r="BK67" s="31">
        <v>3</v>
      </c>
      <c r="BL67" s="289">
        <f t="shared" ref="BL67" si="1039">IF(BM66=0,"",BL66/BM66)</f>
        <v>0.62790697674418605</v>
      </c>
      <c r="BM67" s="30">
        <v>3</v>
      </c>
      <c r="BN67" s="290">
        <f t="shared" ref="BN67" si="1040">IF(BO66=0,"",BN66/BO66)</f>
        <v>0.95</v>
      </c>
      <c r="BO67" s="31">
        <v>1</v>
      </c>
      <c r="BP67" s="289">
        <f t="shared" ref="BP67" si="1041">IF(BQ66=0,"",BP66/BQ66)</f>
        <v>0.39473684210526316</v>
      </c>
      <c r="BQ67" s="30">
        <v>3</v>
      </c>
      <c r="BR67" s="290">
        <f t="shared" ref="BR67" si="1042">IF(BS66=0,"",BR66/BS66)</f>
        <v>0.26315789473684209</v>
      </c>
      <c r="BS67" s="31">
        <v>1</v>
      </c>
      <c r="BT67" s="289">
        <f t="shared" ref="BT67" si="1043">IF(BU66=0,"",BT66/BU66)</f>
        <v>0.19230769230769232</v>
      </c>
      <c r="BU67" s="30">
        <v>2</v>
      </c>
      <c r="BV67" s="290">
        <f t="shared" ref="BV67" si="1044">IF(BW66=0,"",BV66/BW66)</f>
        <v>0.10344827586206896</v>
      </c>
      <c r="BW67" s="31">
        <v>0</v>
      </c>
      <c r="BX67" s="289">
        <f t="shared" ref="BX67" si="1045">IF(BY66=0,"",BX66/BY66)</f>
        <v>0.3235294117647059</v>
      </c>
      <c r="BY67" s="30">
        <v>1</v>
      </c>
      <c r="BZ67" s="290">
        <f t="shared" ref="BZ67" si="1046">IF(CA66=0,"",BZ66/CA66)</f>
        <v>0.44444444444444442</v>
      </c>
      <c r="CA67" s="31">
        <v>1</v>
      </c>
      <c r="CB67" s="257">
        <f t="shared" si="711"/>
        <v>17</v>
      </c>
      <c r="CC67" s="258">
        <f>C67</f>
        <v>0.32600000000000001</v>
      </c>
      <c r="CD67" s="200"/>
      <c r="CE67" s="260">
        <v>0.36</v>
      </c>
      <c r="CF67" s="246">
        <v>19</v>
      </c>
      <c r="CG67" s="194"/>
      <c r="CH67" s="194"/>
      <c r="CI67" s="200"/>
      <c r="CJ67" s="194"/>
    </row>
    <row r="68" spans="1:88" ht="15" customHeight="1">
      <c r="A68" s="206">
        <f t="shared" si="749"/>
        <v>26</v>
      </c>
      <c r="B68" s="259" t="str">
        <f>BB16</f>
        <v xml:space="preserve">Peet Hagman </v>
      </c>
      <c r="C68" s="259"/>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v>25</v>
      </c>
      <c r="U68" s="52">
        <v>43</v>
      </c>
      <c r="V68" s="30">
        <v>27</v>
      </c>
      <c r="W68" s="30">
        <v>46</v>
      </c>
      <c r="X68" s="52">
        <v>19</v>
      </c>
      <c r="Y68" s="52">
        <v>41</v>
      </c>
      <c r="Z68" s="30">
        <v>15</v>
      </c>
      <c r="AA68" s="30">
        <v>44</v>
      </c>
      <c r="AB68" s="52">
        <v>13</v>
      </c>
      <c r="AC68" s="52">
        <v>49</v>
      </c>
      <c r="AD68" s="30">
        <v>16</v>
      </c>
      <c r="AE68" s="30">
        <v>58</v>
      </c>
      <c r="AF68" s="52">
        <v>9</v>
      </c>
      <c r="AG68" s="52">
        <v>44</v>
      </c>
      <c r="AH68" s="30">
        <v>19</v>
      </c>
      <c r="AI68" s="30">
        <v>59</v>
      </c>
      <c r="AJ68" s="52">
        <v>36</v>
      </c>
      <c r="AK68" s="52">
        <v>60</v>
      </c>
      <c r="AL68" s="30">
        <v>13</v>
      </c>
      <c r="AM68" s="30">
        <v>49</v>
      </c>
      <c r="AN68" s="52">
        <v>11</v>
      </c>
      <c r="AO68" s="52">
        <v>60</v>
      </c>
      <c r="AP68" s="30">
        <v>21</v>
      </c>
      <c r="AQ68" s="30">
        <v>54</v>
      </c>
      <c r="AR68" s="52">
        <v>12</v>
      </c>
      <c r="AS68" s="52">
        <v>25</v>
      </c>
      <c r="AT68" s="30">
        <v>10</v>
      </c>
      <c r="AU68" s="30">
        <v>38</v>
      </c>
      <c r="AV68" s="52">
        <v>41</v>
      </c>
      <c r="AW68" s="52">
        <v>31</v>
      </c>
      <c r="AX68" s="30">
        <v>10</v>
      </c>
      <c r="AY68" s="30">
        <v>32</v>
      </c>
      <c r="AZ68" s="52">
        <v>17</v>
      </c>
      <c r="BA68" s="52">
        <v>37</v>
      </c>
      <c r="BB68" s="271"/>
      <c r="BC68" s="271"/>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v>10</v>
      </c>
      <c r="BW68" s="30">
        <v>39</v>
      </c>
      <c r="BX68" s="52">
        <v>11</v>
      </c>
      <c r="BY68" s="52">
        <v>45</v>
      </c>
      <c r="BZ68" s="30">
        <v>23</v>
      </c>
      <c r="CA68" s="30">
        <v>57</v>
      </c>
      <c r="CB68" s="259" t="str">
        <f t="shared" si="711"/>
        <v xml:space="preserve">Peet Hagman </v>
      </c>
      <c r="CC68" s="259"/>
      <c r="CD68" s="200"/>
      <c r="CE68" s="260">
        <v>0.38</v>
      </c>
      <c r="CF68" s="246">
        <v>20</v>
      </c>
      <c r="CG68" s="194"/>
      <c r="CH68" s="194"/>
      <c r="CI68" s="200"/>
      <c r="CJ68" s="194"/>
    </row>
    <row r="69" spans="1:88" ht="15" customHeight="1">
      <c r="B69" s="261">
        <f>BB17</f>
        <v>10</v>
      </c>
      <c r="C69" s="262">
        <f>BC17</f>
        <v>0.152</v>
      </c>
      <c r="D69" s="288">
        <f t="shared" ref="D69" si="1047">IF(E68=0,"",D68/E68)</f>
        <v>0.31372549019607843</v>
      </c>
      <c r="E69" s="52">
        <v>3</v>
      </c>
      <c r="F69" s="289">
        <f t="shared" ref="F69" si="1048">IF(G68=0,"",F68/G68)</f>
        <v>0.57499999999999996</v>
      </c>
      <c r="G69" s="30">
        <v>3</v>
      </c>
      <c r="H69" s="288">
        <f t="shared" ref="H69" si="1049">IF(I68=0,"",H68/I68)</f>
        <v>0.3392857142857143</v>
      </c>
      <c r="I69" s="52">
        <v>2</v>
      </c>
      <c r="J69" s="289">
        <f t="shared" ref="J69" si="1050">IF(K68=0,"",J68/K68)</f>
        <v>0.65853658536585369</v>
      </c>
      <c r="K69" s="30">
        <v>1</v>
      </c>
      <c r="L69" s="288">
        <f t="shared" ref="L69" si="1051">IF(M68=0,"",L68/M68)</f>
        <v>0.67500000000000004</v>
      </c>
      <c r="M69" s="52">
        <v>3</v>
      </c>
      <c r="N69" s="289">
        <f t="shared" ref="N69" si="1052">IF(O68=0,"",N68/O68)</f>
        <v>1.1000000000000001</v>
      </c>
      <c r="O69" s="30">
        <v>3</v>
      </c>
      <c r="P69" s="288">
        <f t="shared" ref="P69" si="1053">IF(Q68=0,"",P68/Q68)</f>
        <v>0.96666666666666667</v>
      </c>
      <c r="Q69" s="52">
        <v>3</v>
      </c>
      <c r="R69" s="289">
        <f t="shared" ref="R69" si="1054">IF(S68=0,"",R68/S68)</f>
        <v>0.35087719298245612</v>
      </c>
      <c r="S69" s="30">
        <v>2</v>
      </c>
      <c r="T69" s="288">
        <f t="shared" ref="T69" si="1055">IF(U68=0,"",T68/U68)</f>
        <v>0.58139534883720934</v>
      </c>
      <c r="U69" s="52">
        <v>3</v>
      </c>
      <c r="V69" s="289">
        <f t="shared" ref="V69" si="1056">IF(W68=0,"",V68/W68)</f>
        <v>0.58695652173913049</v>
      </c>
      <c r="W69" s="30">
        <v>3</v>
      </c>
      <c r="X69" s="288">
        <f t="shared" ref="X69" si="1057">IF(Y68=0,"",X68/Y68)</f>
        <v>0.46341463414634149</v>
      </c>
      <c r="Y69" s="52">
        <v>3</v>
      </c>
      <c r="Z69" s="289">
        <f t="shared" ref="Z69" si="1058">IF(AA68=0,"",Z68/AA68)</f>
        <v>0.34090909090909088</v>
      </c>
      <c r="AA69" s="30">
        <v>3</v>
      </c>
      <c r="AB69" s="288">
        <f t="shared" ref="AB69" si="1059">IF(AC68=0,"",AB68/AC68)</f>
        <v>0.26530612244897961</v>
      </c>
      <c r="AC69" s="52">
        <v>3</v>
      </c>
      <c r="AD69" s="289">
        <f t="shared" ref="AD69" si="1060">IF(AE68=0,"",AD68/AE68)</f>
        <v>0.27586206896551724</v>
      </c>
      <c r="AE69" s="30">
        <v>2</v>
      </c>
      <c r="AF69" s="288">
        <f t="shared" ref="AF69" si="1061">IF(AG68=0,"",AF68/AG68)</f>
        <v>0.20454545454545456</v>
      </c>
      <c r="AG69" s="52">
        <v>0</v>
      </c>
      <c r="AH69" s="289">
        <f t="shared" ref="AH69" si="1062">IF(AI68=0,"",AH68/AI68)</f>
        <v>0.32203389830508472</v>
      </c>
      <c r="AI69" s="30">
        <v>2</v>
      </c>
      <c r="AJ69" s="288">
        <f t="shared" ref="AJ69" si="1063">IF(AK68=0,"",AJ68/AK68)</f>
        <v>0.6</v>
      </c>
      <c r="AK69" s="52">
        <v>1</v>
      </c>
      <c r="AL69" s="289">
        <f t="shared" ref="AL69" si="1064">IF(AM68=0,"",AL68/AM68)</f>
        <v>0.26530612244897961</v>
      </c>
      <c r="AM69" s="30">
        <v>1</v>
      </c>
      <c r="AN69" s="288">
        <f t="shared" ref="AN69" si="1065">IF(AO68=0,"",AN68/AO68)</f>
        <v>0.18333333333333332</v>
      </c>
      <c r="AO69" s="52">
        <v>0</v>
      </c>
      <c r="AP69" s="289">
        <f t="shared" ref="AP69" si="1066">IF(AQ68=0,"",AP68/AQ68)</f>
        <v>0.3888888888888889</v>
      </c>
      <c r="AQ69" s="30">
        <v>2</v>
      </c>
      <c r="AR69" s="288">
        <f t="shared" ref="AR69" si="1067">IF(AS68=0,"",AR68/AS68)</f>
        <v>0.48</v>
      </c>
      <c r="AS69" s="52">
        <v>3</v>
      </c>
      <c r="AT69" s="289">
        <f t="shared" ref="AT69" si="1068">IF(AU68=0,"",AT68/AU68)</f>
        <v>0.26315789473684209</v>
      </c>
      <c r="AU69" s="30">
        <v>3</v>
      </c>
      <c r="AV69" s="288">
        <f t="shared" ref="AV69" si="1069">IF(AW68=0,"",AV68/AW68)</f>
        <v>1.3225806451612903</v>
      </c>
      <c r="AW69" s="52">
        <v>3</v>
      </c>
      <c r="AX69" s="289">
        <f t="shared" ref="AX69" si="1070">IF(AY68=0,"",AX68/AY68)</f>
        <v>0.3125</v>
      </c>
      <c r="AY69" s="30">
        <v>3</v>
      </c>
      <c r="AZ69" s="288">
        <f t="shared" ref="AZ69" si="1071">IF(BA68=0,"",AZ68/BA68)</f>
        <v>0.45945945945945948</v>
      </c>
      <c r="BA69" s="52">
        <v>3</v>
      </c>
      <c r="BB69" s="291"/>
      <c r="BC69" s="271"/>
      <c r="BD69" s="288">
        <f t="shared" ref="BD69" si="1072">IF(BE68=0,"",BD68/BE68)</f>
        <v>0.81034482758620685</v>
      </c>
      <c r="BE69" s="52">
        <v>2</v>
      </c>
      <c r="BF69" s="289" t="str">
        <f t="shared" ref="BF69" si="1073">IF(BG68=0,"",BF68/BG68)</f>
        <v/>
      </c>
      <c r="BG69" s="30"/>
      <c r="BH69" s="288">
        <f t="shared" ref="BH69" si="1074">IF(BI68=0,"",BH68/BI68)</f>
        <v>0.41379310344827586</v>
      </c>
      <c r="BI69" s="52">
        <v>3</v>
      </c>
      <c r="BJ69" s="289">
        <f t="shared" ref="BJ69" si="1075">IF(BK68=0,"",BJ68/BK68)</f>
        <v>0.43243243243243246</v>
      </c>
      <c r="BK69" s="30">
        <v>3</v>
      </c>
      <c r="BL69" s="288">
        <f t="shared" ref="BL69" si="1076">IF(BM68=0,"",BL68/BM68)</f>
        <v>0.7857142857142857</v>
      </c>
      <c r="BM69" s="52">
        <v>1</v>
      </c>
      <c r="BN69" s="289">
        <f t="shared" ref="BN69" si="1077">IF(BO68=0,"",BN68/BO68)</f>
        <v>0.92592592592592593</v>
      </c>
      <c r="BO69" s="30">
        <v>1</v>
      </c>
      <c r="BP69" s="288">
        <f t="shared" ref="BP69" si="1078">IF(BQ68=0,"",BP68/BQ68)</f>
        <v>0.36956521739130432</v>
      </c>
      <c r="BQ69" s="52">
        <v>3</v>
      </c>
      <c r="BR69" s="289">
        <f t="shared" ref="BR69" si="1079">IF(BS68=0,"",BR68/BS68)</f>
        <v>0.34210526315789475</v>
      </c>
      <c r="BS69" s="30">
        <v>1</v>
      </c>
      <c r="BT69" s="288">
        <f t="shared" ref="BT69" si="1080">IF(BU68=0,"",BT68/BU68)</f>
        <v>0.17073170731707318</v>
      </c>
      <c r="BU69" s="52">
        <v>0</v>
      </c>
      <c r="BV69" s="289">
        <f t="shared" ref="BV69" si="1081">IF(BW68=0,"",BV68/BW68)</f>
        <v>0.25641025641025639</v>
      </c>
      <c r="BW69" s="30">
        <v>3</v>
      </c>
      <c r="BX69" s="288">
        <f t="shared" ref="BX69" si="1082">IF(BY68=0,"",BX68/BY68)</f>
        <v>0.24444444444444444</v>
      </c>
      <c r="BY69" s="52">
        <v>0</v>
      </c>
      <c r="BZ69" s="289">
        <f t="shared" ref="BZ69" si="1083">IF(CA68=0,"",BZ68/CA68)</f>
        <v>0.40350877192982454</v>
      </c>
      <c r="CA69" s="30">
        <v>2</v>
      </c>
      <c r="CB69" s="261">
        <f t="shared" si="711"/>
        <v>10</v>
      </c>
      <c r="CC69" s="262">
        <f>C69</f>
        <v>0.152</v>
      </c>
      <c r="CD69" s="200"/>
      <c r="CE69" s="260">
        <v>0.4</v>
      </c>
      <c r="CF69" s="246">
        <v>21</v>
      </c>
      <c r="CG69" s="194"/>
      <c r="CH69" s="194"/>
      <c r="CI69" s="200"/>
      <c r="CJ69" s="194"/>
    </row>
    <row r="70" spans="1:88" ht="15" customHeight="1">
      <c r="A70" s="129">
        <f t="shared" si="710"/>
        <v>27</v>
      </c>
      <c r="B70" s="210" t="str">
        <f>BD16</f>
        <v>Peet Kosterman</v>
      </c>
      <c r="C70" s="210"/>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1"/>
      <c r="BE70" s="271"/>
      <c r="BF70" s="31"/>
      <c r="BG70" s="31"/>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0" t="str">
        <f t="shared" si="711"/>
        <v>Peet Kosterman</v>
      </c>
      <c r="CC70" s="210"/>
      <c r="CD70" s="194"/>
      <c r="CE70" s="260">
        <v>0.42</v>
      </c>
      <c r="CF70" s="246">
        <v>22</v>
      </c>
      <c r="CG70" s="194"/>
      <c r="CH70" s="194"/>
      <c r="CI70" s="194"/>
      <c r="CJ70" s="194"/>
    </row>
    <row r="71" spans="1:88" ht="15" customHeight="1">
      <c r="B71" s="257">
        <f>BD17</f>
        <v>47</v>
      </c>
      <c r="C71" s="258">
        <f>BE17</f>
        <v>0.95499999999999996</v>
      </c>
      <c r="D71" s="289">
        <f t="shared" ref="D71" si="1084">IF(E70=0,"",D70/E70)</f>
        <v>0.3888888888888889</v>
      </c>
      <c r="E71" s="30">
        <v>1</v>
      </c>
      <c r="F71" s="290">
        <f t="shared" ref="F71" si="1085">IF(G70=0,"",F70/G70)</f>
        <v>0.35</v>
      </c>
      <c r="G71" s="31">
        <v>0</v>
      </c>
      <c r="H71" s="289">
        <f t="shared" ref="H71" si="1086">IF(I70=0,"",H70/I70)</f>
        <v>0.41666666666666669</v>
      </c>
      <c r="I71" s="30">
        <v>3</v>
      </c>
      <c r="J71" s="290">
        <f t="shared" ref="J71" si="1087">IF(K70=0,"",J70/K70)</f>
        <v>1</v>
      </c>
      <c r="K71" s="31">
        <v>3</v>
      </c>
      <c r="L71" s="289">
        <f t="shared" ref="L71" si="1088">IF(M70=0,"",L70/M70)</f>
        <v>0.47727272727272729</v>
      </c>
      <c r="M71" s="30">
        <v>0</v>
      </c>
      <c r="N71" s="290">
        <f t="shared" ref="N71" si="1089">IF(O70=0,"",N70/O70)</f>
        <v>0.48979591836734693</v>
      </c>
      <c r="O71" s="31">
        <v>0</v>
      </c>
      <c r="P71" s="289">
        <f t="shared" ref="P71" si="1090">IF(Q70=0,"",P70/Q70)</f>
        <v>0.48214285714285715</v>
      </c>
      <c r="Q71" s="30">
        <v>2</v>
      </c>
      <c r="R71" s="290">
        <f t="shared" ref="R71" si="1091">IF(S70=0,"",R70/S70)</f>
        <v>0.30909090909090908</v>
      </c>
      <c r="S71" s="31">
        <v>0</v>
      </c>
      <c r="T71" s="289">
        <f t="shared" ref="T71" si="1092">IF(U70=0,"",T70/U70)</f>
        <v>0.57499999999999996</v>
      </c>
      <c r="U71" s="30">
        <v>3</v>
      </c>
      <c r="V71" s="290">
        <f t="shared" ref="V71" si="1093">IF(W70=0,"",V70/W70)</f>
        <v>0.46153846153846156</v>
      </c>
      <c r="W71" s="31">
        <v>0</v>
      </c>
      <c r="X71" s="289">
        <f t="shared" ref="X71" si="1094">IF(Y70=0,"",X70/Y70)</f>
        <v>0.55882352941176472</v>
      </c>
      <c r="Y71" s="30">
        <v>3</v>
      </c>
      <c r="Z71" s="290">
        <f t="shared" ref="Z71" si="1095">IF(AA70=0,"",Z70/AA70)</f>
        <v>0.27272727272727271</v>
      </c>
      <c r="AA71" s="31">
        <v>3</v>
      </c>
      <c r="AB71" s="289">
        <f t="shared" ref="AB71" si="1096">IF(AC70=0,"",AB70/AC70)</f>
        <v>0.26190476190476192</v>
      </c>
      <c r="AC71" s="30">
        <v>1</v>
      </c>
      <c r="AD71" s="290">
        <f t="shared" ref="AD71" si="1097">IF(AE70=0,"",AD70/AE70)</f>
        <v>0.3611111111111111</v>
      </c>
      <c r="AE71" s="31">
        <v>1</v>
      </c>
      <c r="AF71" s="289">
        <f t="shared" ref="AF71" si="1098">IF(AG70=0,"",AF70/AG70)</f>
        <v>0.2</v>
      </c>
      <c r="AG71" s="30">
        <v>0</v>
      </c>
      <c r="AH71" s="290">
        <f t="shared" ref="AH71" si="1099">IF(AI70=0,"",AH70/AI70)</f>
        <v>0.55882352941176472</v>
      </c>
      <c r="AI71" s="31">
        <v>3</v>
      </c>
      <c r="AJ71" s="289">
        <f t="shared" ref="AJ71" si="1100">IF(AK70=0,"",AJ70/AK70)</f>
        <v>0.6216216216216216</v>
      </c>
      <c r="AK71" s="30">
        <v>0</v>
      </c>
      <c r="AL71" s="290">
        <f t="shared" ref="AL71" si="1101">IF(AM70=0,"",AL70/AM70)</f>
        <v>0.1388888888888889</v>
      </c>
      <c r="AM71" s="31">
        <v>0</v>
      </c>
      <c r="AN71" s="289">
        <f t="shared" ref="AN71" si="1102">IF(AO70=0,"",AN70/AO70)</f>
        <v>0.21875</v>
      </c>
      <c r="AO71" s="30">
        <v>0</v>
      </c>
      <c r="AP71" s="290">
        <f t="shared" ref="AP71" si="1103">IF(AQ70=0,"",AP70/AQ70)</f>
        <v>0.41509433962264153</v>
      </c>
      <c r="AQ71" s="31">
        <v>2</v>
      </c>
      <c r="AR71" s="289">
        <f t="shared" ref="AR71" si="1104">IF(AS70=0,"",AR70/AS70)</f>
        <v>0.24489795918367346</v>
      </c>
      <c r="AS71" s="30">
        <v>3</v>
      </c>
      <c r="AT71" s="290">
        <f t="shared" ref="AT71" si="1105">IF(AU70=0,"",AT70/AU70)</f>
        <v>8.6956521739130432E-2</v>
      </c>
      <c r="AU71" s="31">
        <v>0</v>
      </c>
      <c r="AV71" s="289">
        <f t="shared" ref="AV71" si="1106">IF(AW70=0,"",AV70/AW70)</f>
        <v>0.9</v>
      </c>
      <c r="AW71" s="30">
        <v>3</v>
      </c>
      <c r="AX71" s="290">
        <f t="shared" ref="AX71" si="1107">IF(AY70=0,"",AX70/AY70)</f>
        <v>0.22727272727272727</v>
      </c>
      <c r="AY71" s="31">
        <v>0</v>
      </c>
      <c r="AZ71" s="289">
        <f t="shared" ref="AZ71" si="1108">IF(BA70=0,"",AZ70/BA70)</f>
        <v>0.30909090909090908</v>
      </c>
      <c r="BA71" s="30">
        <v>2</v>
      </c>
      <c r="BB71" s="290">
        <f t="shared" ref="BB71" si="1109">IF(BC70=0,"",BB70/BC70)</f>
        <v>0.10344827586206896</v>
      </c>
      <c r="BC71" s="31">
        <v>0</v>
      </c>
      <c r="BD71" s="291"/>
      <c r="BE71" s="271"/>
      <c r="BF71" s="290" t="str">
        <f t="shared" ref="BF71" si="1110">IF(BG70=0,"",BF70/BG70)</f>
        <v/>
      </c>
      <c r="BG71" s="31"/>
      <c r="BH71" s="289">
        <f t="shared" ref="BH71" si="1111">IF(BI70=0,"",BH70/BI70)</f>
        <v>0.14285714285714285</v>
      </c>
      <c r="BI71" s="30">
        <v>0</v>
      </c>
      <c r="BJ71" s="290">
        <f t="shared" ref="BJ71" si="1112">IF(BK70=0,"",BJ70/BK70)</f>
        <v>0.22413793103448276</v>
      </c>
      <c r="BK71" s="31">
        <v>0</v>
      </c>
      <c r="BL71" s="289">
        <f t="shared" ref="BL71" si="1113">IF(BM70=0,"",BL70/BM70)</f>
        <v>0.9</v>
      </c>
      <c r="BM71" s="30">
        <v>3</v>
      </c>
      <c r="BN71" s="290">
        <f t="shared" ref="BN71" si="1114">IF(BO70=0,"",BN70/BO70)</f>
        <v>1</v>
      </c>
      <c r="BO71" s="31">
        <v>3</v>
      </c>
      <c r="BP71" s="289">
        <f t="shared" ref="BP71" si="1115">IF(BQ70=0,"",BP70/BQ70)</f>
        <v>0.42857142857142855</v>
      </c>
      <c r="BQ71" s="30">
        <v>3</v>
      </c>
      <c r="BR71" s="290">
        <f t="shared" ref="BR71" si="1116">IF(BS70=0,"",BR70/BS70)</f>
        <v>0.16981132075471697</v>
      </c>
      <c r="BS71" s="31">
        <v>0</v>
      </c>
      <c r="BT71" s="289">
        <f t="shared" ref="BT71" si="1117">IF(BU70=0,"",BT70/BU70)</f>
        <v>0.19230769230769232</v>
      </c>
      <c r="BU71" s="30">
        <v>3</v>
      </c>
      <c r="BV71" s="290">
        <f t="shared" ref="BV71" si="1118">IF(BW70=0,"",BV70/BW70)</f>
        <v>0.26315789473684209</v>
      </c>
      <c r="BW71" s="31">
        <v>3</v>
      </c>
      <c r="BX71" s="289">
        <f t="shared" ref="BX71" si="1119">IF(BY70=0,"",BX70/BY70)</f>
        <v>0.28846153846153844</v>
      </c>
      <c r="BY71" s="30">
        <v>2</v>
      </c>
      <c r="BZ71" s="290">
        <f t="shared" ref="BZ71" si="1120">IF(CA70=0,"",BZ70/CA70)</f>
        <v>0.42857142857142855</v>
      </c>
      <c r="CA71" s="31">
        <v>1</v>
      </c>
      <c r="CB71" s="257">
        <f t="shared" si="711"/>
        <v>47</v>
      </c>
      <c r="CC71" s="258">
        <f>C71</f>
        <v>0.95499999999999996</v>
      </c>
      <c r="CD71" s="200"/>
      <c r="CE71" s="260">
        <v>0.44</v>
      </c>
      <c r="CF71" s="246">
        <v>23</v>
      </c>
      <c r="CG71" s="194"/>
      <c r="CH71" s="194"/>
      <c r="CI71" s="200"/>
      <c r="CJ71" s="194"/>
    </row>
    <row r="72" spans="1:88" ht="15" customHeight="1">
      <c r="A72" s="206">
        <f t="shared" si="749"/>
        <v>28</v>
      </c>
      <c r="B72" s="259" t="str">
        <f>BF16</f>
        <v>Peet Mannetje</v>
      </c>
      <c r="C72" s="259"/>
      <c r="D72" s="52"/>
      <c r="E72" s="52"/>
      <c r="F72" s="30"/>
      <c r="G72" s="30"/>
      <c r="H72" s="52"/>
      <c r="I72" s="52"/>
      <c r="J72" s="30"/>
      <c r="K72" s="30"/>
      <c r="L72" s="52"/>
      <c r="M72" s="52"/>
      <c r="N72" s="30"/>
      <c r="O72" s="30"/>
      <c r="P72" s="52"/>
      <c r="Q72" s="52"/>
      <c r="R72" s="30"/>
      <c r="S72" s="30"/>
      <c r="T72" s="52"/>
      <c r="U72" s="52"/>
      <c r="V72" s="30"/>
      <c r="W72" s="30"/>
      <c r="X72" s="52"/>
      <c r="Y72" s="52"/>
      <c r="Z72" s="30"/>
      <c r="AA72" s="30"/>
      <c r="AB72" s="52"/>
      <c r="AC72" s="52"/>
      <c r="AD72" s="30"/>
      <c r="AE72" s="30"/>
      <c r="AF72" s="52"/>
      <c r="AG72" s="52"/>
      <c r="AH72" s="30"/>
      <c r="AI72" s="30"/>
      <c r="AJ72" s="52"/>
      <c r="AK72" s="52"/>
      <c r="AL72" s="30"/>
      <c r="AM72" s="30"/>
      <c r="AN72" s="52"/>
      <c r="AO72" s="52"/>
      <c r="AP72" s="30"/>
      <c r="AQ72" s="30"/>
      <c r="AR72" s="52"/>
      <c r="AS72" s="52"/>
      <c r="AT72" s="30"/>
      <c r="AU72" s="30"/>
      <c r="AV72" s="52"/>
      <c r="AW72" s="52"/>
      <c r="AX72" s="30"/>
      <c r="AY72" s="30"/>
      <c r="AZ72" s="52"/>
      <c r="BA72" s="52"/>
      <c r="BB72" s="30"/>
      <c r="BC72" s="30"/>
      <c r="BD72" s="52"/>
      <c r="BE72" s="52"/>
      <c r="BF72" s="271"/>
      <c r="BG72" s="271"/>
      <c r="BH72" s="52"/>
      <c r="BI72" s="52"/>
      <c r="BJ72" s="30"/>
      <c r="BK72" s="30"/>
      <c r="BL72" s="52"/>
      <c r="BM72" s="52"/>
      <c r="BN72" s="30"/>
      <c r="BO72" s="30"/>
      <c r="BP72" s="52"/>
      <c r="BQ72" s="52"/>
      <c r="BR72" s="30"/>
      <c r="BS72" s="30"/>
      <c r="BT72" s="52"/>
      <c r="BU72" s="52"/>
      <c r="BV72" s="30"/>
      <c r="BW72" s="30"/>
      <c r="BX72" s="52"/>
      <c r="BY72" s="52"/>
      <c r="BZ72" s="30"/>
      <c r="CA72" s="30"/>
      <c r="CB72" s="259" t="str">
        <f t="shared" si="711"/>
        <v>Peet Mannetje</v>
      </c>
      <c r="CC72" s="259"/>
      <c r="CD72" s="194"/>
      <c r="CE72" s="260">
        <v>0.48</v>
      </c>
      <c r="CF72" s="246">
        <v>25</v>
      </c>
      <c r="CG72" s="194"/>
      <c r="CH72" s="194"/>
      <c r="CI72" s="194"/>
      <c r="CJ72" s="194"/>
    </row>
    <row r="73" spans="1:88" ht="15" customHeight="1">
      <c r="B73" s="261">
        <f>BF17</f>
        <v>14</v>
      </c>
      <c r="C73" s="262">
        <f>BG17</f>
        <v>0.245</v>
      </c>
      <c r="D73" s="288" t="str">
        <f t="shared" ref="D73" si="1121">IF(E72=0,"",D72/E72)</f>
        <v/>
      </c>
      <c r="E73" s="52"/>
      <c r="F73" s="289" t="str">
        <f t="shared" ref="F73" si="1122">IF(G72=0,"",F72/G72)</f>
        <v/>
      </c>
      <c r="G73" s="30"/>
      <c r="H73" s="288" t="str">
        <f t="shared" ref="H73" si="1123">IF(I72=0,"",H72/I72)</f>
        <v/>
      </c>
      <c r="I73" s="52"/>
      <c r="J73" s="289" t="str">
        <f t="shared" ref="J73" si="1124">IF(K72=0,"",J72/K72)</f>
        <v/>
      </c>
      <c r="K73" s="30"/>
      <c r="L73" s="288" t="str">
        <f t="shared" ref="L73" si="1125">IF(M72=0,"",L72/M72)</f>
        <v/>
      </c>
      <c r="M73" s="52"/>
      <c r="N73" s="289" t="str">
        <f t="shared" ref="N73" si="1126">IF(O72=0,"",N72/O72)</f>
        <v/>
      </c>
      <c r="O73" s="30"/>
      <c r="P73" s="288" t="str">
        <f t="shared" ref="P73" si="1127">IF(Q72=0,"",P72/Q72)</f>
        <v/>
      </c>
      <c r="Q73" s="52"/>
      <c r="R73" s="289" t="str">
        <f t="shared" ref="R73" si="1128">IF(S72=0,"",R72/S72)</f>
        <v/>
      </c>
      <c r="S73" s="30"/>
      <c r="T73" s="288" t="str">
        <f t="shared" ref="T73" si="1129">IF(U72=0,"",T72/U72)</f>
        <v/>
      </c>
      <c r="U73" s="52"/>
      <c r="V73" s="289" t="str">
        <f t="shared" ref="V73" si="1130">IF(W72=0,"",V72/W72)</f>
        <v/>
      </c>
      <c r="W73" s="30"/>
      <c r="X73" s="288" t="str">
        <f t="shared" ref="X73" si="1131">IF(Y72=0,"",X72/Y72)</f>
        <v/>
      </c>
      <c r="Y73" s="52"/>
      <c r="Z73" s="289" t="str">
        <f t="shared" ref="Z73" si="1132">IF(AA72=0,"",Z72/AA72)</f>
        <v/>
      </c>
      <c r="AA73" s="30"/>
      <c r="AB73" s="288" t="str">
        <f t="shared" ref="AB73" si="1133">IF(AC72=0,"",AB72/AC72)</f>
        <v/>
      </c>
      <c r="AC73" s="52"/>
      <c r="AD73" s="289" t="str">
        <f t="shared" ref="AD73" si="1134">IF(AE72=0,"",AD72/AE72)</f>
        <v/>
      </c>
      <c r="AE73" s="30"/>
      <c r="AF73" s="288" t="str">
        <f t="shared" ref="AF73" si="1135">IF(AG72=0,"",AF72/AG72)</f>
        <v/>
      </c>
      <c r="AG73" s="52"/>
      <c r="AH73" s="289" t="str">
        <f t="shared" ref="AH73" si="1136">IF(AI72=0,"",AH72/AI72)</f>
        <v/>
      </c>
      <c r="AI73" s="30"/>
      <c r="AJ73" s="288" t="str">
        <f t="shared" ref="AJ73" si="1137">IF(AK72=0,"",AJ72/AK72)</f>
        <v/>
      </c>
      <c r="AK73" s="52"/>
      <c r="AL73" s="289" t="str">
        <f t="shared" ref="AL73" si="1138">IF(AM72=0,"",AL72/AM72)</f>
        <v/>
      </c>
      <c r="AM73" s="30"/>
      <c r="AN73" s="288" t="str">
        <f t="shared" ref="AN73" si="1139">IF(AO72=0,"",AN72/AO72)</f>
        <v/>
      </c>
      <c r="AO73" s="52"/>
      <c r="AP73" s="289" t="str">
        <f t="shared" ref="AP73" si="1140">IF(AQ72=0,"",AP72/AQ72)</f>
        <v/>
      </c>
      <c r="AQ73" s="30"/>
      <c r="AR73" s="288" t="str">
        <f t="shared" ref="AR73" si="1141">IF(AS72=0,"",AR72/AS72)</f>
        <v/>
      </c>
      <c r="AS73" s="52"/>
      <c r="AT73" s="289" t="str">
        <f t="shared" ref="AT73" si="1142">IF(AU72=0,"",AT72/AU72)</f>
        <v/>
      </c>
      <c r="AU73" s="30"/>
      <c r="AV73" s="288" t="str">
        <f t="shared" ref="AV73" si="1143">IF(AW72=0,"",AV72/AW72)</f>
        <v/>
      </c>
      <c r="AW73" s="52"/>
      <c r="AX73" s="289" t="str">
        <f t="shared" ref="AX73" si="1144">IF(AY72=0,"",AX72/AY72)</f>
        <v/>
      </c>
      <c r="AY73" s="30"/>
      <c r="AZ73" s="288" t="str">
        <f t="shared" ref="AZ73" si="1145">IF(BA72=0,"",AZ72/BA72)</f>
        <v/>
      </c>
      <c r="BA73" s="52"/>
      <c r="BB73" s="289" t="str">
        <f t="shared" ref="BB73" si="1146">IF(BC72=0,"",BB72/BC72)</f>
        <v/>
      </c>
      <c r="BC73" s="30"/>
      <c r="BD73" s="288" t="str">
        <f t="shared" ref="BD73" si="1147">IF(BE72=0,"",BD72/BE72)</f>
        <v/>
      </c>
      <c r="BE73" s="52"/>
      <c r="BF73" s="291"/>
      <c r="BG73" s="271"/>
      <c r="BH73" s="288" t="str">
        <f t="shared" ref="BH73" si="1148">IF(BI72=0,"",BH72/BI72)</f>
        <v/>
      </c>
      <c r="BI73" s="52"/>
      <c r="BJ73" s="289" t="str">
        <f t="shared" ref="BJ73" si="1149">IF(BK72=0,"",BJ72/BK72)</f>
        <v/>
      </c>
      <c r="BK73" s="30"/>
      <c r="BL73" s="288" t="str">
        <f t="shared" ref="BL73" si="1150">IF(BM72=0,"",BL72/BM72)</f>
        <v/>
      </c>
      <c r="BM73" s="52"/>
      <c r="BN73" s="289" t="str">
        <f t="shared" ref="BN73" si="1151">IF(BO72=0,"",BN72/BO72)</f>
        <v/>
      </c>
      <c r="BO73" s="30"/>
      <c r="BP73" s="288" t="str">
        <f t="shared" ref="BP73" si="1152">IF(BQ72=0,"",BP72/BQ72)</f>
        <v/>
      </c>
      <c r="BQ73" s="52"/>
      <c r="BR73" s="289" t="str">
        <f t="shared" ref="BR73" si="1153">IF(BS72=0,"",BR72/BS72)</f>
        <v/>
      </c>
      <c r="BS73" s="30"/>
      <c r="BT73" s="288" t="str">
        <f t="shared" ref="BT73" si="1154">IF(BU72=0,"",BT72/BU72)</f>
        <v/>
      </c>
      <c r="BU73" s="52"/>
      <c r="BV73" s="289" t="str">
        <f t="shared" ref="BV73" si="1155">IF(BW72=0,"",BV72/BW72)</f>
        <v/>
      </c>
      <c r="BW73" s="30"/>
      <c r="BX73" s="288" t="str">
        <f t="shared" ref="BX73" si="1156">IF(BY72=0,"",BX72/BY72)</f>
        <v/>
      </c>
      <c r="BY73" s="52"/>
      <c r="BZ73" s="289" t="str">
        <f t="shared" ref="BZ73" si="1157">IF(CA72=0,"",BZ72/CA72)</f>
        <v/>
      </c>
      <c r="CA73" s="30"/>
      <c r="CB73" s="261">
        <f t="shared" si="711"/>
        <v>14</v>
      </c>
      <c r="CC73" s="262">
        <f>C73</f>
        <v>0.245</v>
      </c>
      <c r="CD73" s="194"/>
      <c r="CE73" s="260">
        <v>0.52</v>
      </c>
      <c r="CF73" s="246">
        <v>27</v>
      </c>
      <c r="CG73" s="194"/>
      <c r="CH73" s="194"/>
      <c r="CI73" s="194"/>
      <c r="CJ73" s="194"/>
    </row>
    <row r="74" spans="1:88" ht="15" customHeight="1">
      <c r="A74" s="129">
        <f t="shared" si="710"/>
        <v>29</v>
      </c>
      <c r="B74" s="210" t="str">
        <f>BH16</f>
        <v xml:space="preserve">Piet v/d Hoeven </v>
      </c>
      <c r="C74" s="210"/>
      <c r="D74" s="30">
        <v>15</v>
      </c>
      <c r="E74" s="30">
        <v>33</v>
      </c>
      <c r="F74" s="31">
        <v>17</v>
      </c>
      <c r="G74" s="31">
        <v>35</v>
      </c>
      <c r="H74" s="30">
        <v>19</v>
      </c>
      <c r="I74" s="30">
        <v>60</v>
      </c>
      <c r="J74" s="31">
        <v>30</v>
      </c>
      <c r="K74" s="31">
        <v>60</v>
      </c>
      <c r="L74" s="30">
        <v>27</v>
      </c>
      <c r="M74" s="30">
        <v>48</v>
      </c>
      <c r="N74" s="31">
        <v>37</v>
      </c>
      <c r="O74" s="31">
        <v>35</v>
      </c>
      <c r="P74" s="30">
        <v>29</v>
      </c>
      <c r="Q74" s="30">
        <v>24</v>
      </c>
      <c r="R74" s="31">
        <v>18</v>
      </c>
      <c r="S74" s="31">
        <v>37</v>
      </c>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v>6</v>
      </c>
      <c r="AS74" s="30">
        <v>47</v>
      </c>
      <c r="AT74" s="31">
        <v>10</v>
      </c>
      <c r="AU74" s="31">
        <v>48</v>
      </c>
      <c r="AV74" s="30">
        <v>43</v>
      </c>
      <c r="AW74" s="30">
        <v>42</v>
      </c>
      <c r="AX74" s="31">
        <v>11</v>
      </c>
      <c r="AY74" s="31">
        <v>60</v>
      </c>
      <c r="AZ74" s="30">
        <v>17</v>
      </c>
      <c r="BA74" s="30">
        <v>42</v>
      </c>
      <c r="BB74" s="31">
        <v>4</v>
      </c>
      <c r="BC74" s="31">
        <v>29</v>
      </c>
      <c r="BD74" s="30">
        <v>47</v>
      </c>
      <c r="BE74" s="30">
        <v>49</v>
      </c>
      <c r="BF74" s="31"/>
      <c r="BG74" s="31"/>
      <c r="BH74" s="271"/>
      <c r="BI74" s="271"/>
      <c r="BJ74" s="31">
        <v>17</v>
      </c>
      <c r="BK74" s="31">
        <v>46</v>
      </c>
      <c r="BL74" s="30">
        <v>21</v>
      </c>
      <c r="BM74" s="30">
        <v>28</v>
      </c>
      <c r="BN74" s="31">
        <v>47</v>
      </c>
      <c r="BO74" s="31">
        <v>51</v>
      </c>
      <c r="BP74" s="30">
        <v>12</v>
      </c>
      <c r="BQ74" s="30">
        <v>37</v>
      </c>
      <c r="BR74" s="31">
        <v>14</v>
      </c>
      <c r="BS74" s="31">
        <v>52</v>
      </c>
      <c r="BT74" s="30">
        <v>10</v>
      </c>
      <c r="BU74" s="30">
        <v>53</v>
      </c>
      <c r="BV74" s="31">
        <v>3</v>
      </c>
      <c r="BW74" s="31">
        <v>40</v>
      </c>
      <c r="BX74" s="30">
        <v>15</v>
      </c>
      <c r="BY74" s="30">
        <v>57</v>
      </c>
      <c r="BZ74" s="31">
        <v>19</v>
      </c>
      <c r="CA74" s="31">
        <v>49</v>
      </c>
      <c r="CB74" s="210" t="str">
        <f t="shared" si="711"/>
        <v xml:space="preserve">Piet v/d Hoeven </v>
      </c>
      <c r="CC74" s="210"/>
      <c r="CD74" s="200"/>
      <c r="CE74" s="246">
        <v>0.56000000000000005</v>
      </c>
      <c r="CF74" s="246">
        <v>29</v>
      </c>
      <c r="CG74" s="194"/>
      <c r="CH74" s="194"/>
      <c r="CI74" s="200"/>
      <c r="CJ74" s="194"/>
    </row>
    <row r="75" spans="1:88" ht="15" customHeight="1">
      <c r="B75" s="257">
        <f>BH17</f>
        <v>14</v>
      </c>
      <c r="C75" s="258">
        <f>BI17</f>
        <v>0.24299999999999999</v>
      </c>
      <c r="D75" s="289">
        <f t="shared" ref="D75" si="1158">IF(E74=0,"",D74/E74)</f>
        <v>0.45454545454545453</v>
      </c>
      <c r="E75" s="30">
        <v>1</v>
      </c>
      <c r="F75" s="290">
        <f t="shared" ref="F75" si="1159">IF(G74=0,"",F74/G74)</f>
        <v>0.48571428571428571</v>
      </c>
      <c r="G75" s="31">
        <v>1</v>
      </c>
      <c r="H75" s="289">
        <f t="shared" ref="H75" si="1160">IF(I74=0,"",H74/I74)</f>
        <v>0.31666666666666665</v>
      </c>
      <c r="I75" s="30">
        <v>2</v>
      </c>
      <c r="J75" s="290">
        <f t="shared" ref="J75" si="1161">IF(K74=0,"",J74/K74)</f>
        <v>0.5</v>
      </c>
      <c r="K75" s="31">
        <v>1</v>
      </c>
      <c r="L75" s="289">
        <f t="shared" ref="L75" si="1162">IF(M74=0,"",L74/M74)</f>
        <v>0.5625</v>
      </c>
      <c r="M75" s="30">
        <v>3</v>
      </c>
      <c r="N75" s="290">
        <f t="shared" ref="N75" si="1163">IF(O74=0,"",N74/O74)</f>
        <v>1.0571428571428572</v>
      </c>
      <c r="O75" s="31">
        <v>3</v>
      </c>
      <c r="P75" s="289">
        <f t="shared" ref="P75" si="1164">IF(Q74=0,"",P74/Q74)</f>
        <v>1.2083333333333333</v>
      </c>
      <c r="Q75" s="30">
        <v>3</v>
      </c>
      <c r="R75" s="290">
        <f t="shared" ref="R75" si="1165">IF(S74=0,"",R74/S74)</f>
        <v>0.48648648648648651</v>
      </c>
      <c r="S75" s="31">
        <v>3</v>
      </c>
      <c r="T75" s="289">
        <f t="shared" ref="T75" si="1166">IF(U74=0,"",T74/U74)</f>
        <v>0.6470588235294118</v>
      </c>
      <c r="U75" s="30">
        <v>3</v>
      </c>
      <c r="V75" s="290">
        <f t="shared" ref="V75" si="1167">IF(W74=0,"",V74/W74)</f>
        <v>0.75</v>
      </c>
      <c r="W75" s="31">
        <v>3</v>
      </c>
      <c r="X75" s="289">
        <f t="shared" ref="X75" si="1168">IF(Y74=0,"",X74/Y74)</f>
        <v>0.46341463414634149</v>
      </c>
      <c r="Y75" s="30">
        <v>3</v>
      </c>
      <c r="Z75" s="290">
        <f t="shared" ref="Z75" si="1169">IF(AA74=0,"",Z74/AA74)</f>
        <v>0.22222222222222221</v>
      </c>
      <c r="AA75" s="31">
        <v>0</v>
      </c>
      <c r="AB75" s="289">
        <f t="shared" ref="AB75" si="1170">IF(AC74=0,"",AB74/AC74)</f>
        <v>0.17499999999999999</v>
      </c>
      <c r="AC75" s="30">
        <v>0</v>
      </c>
      <c r="AD75" s="290">
        <f t="shared" ref="AD75" si="1171">IF(AE74=0,"",AD74/AE74)</f>
        <v>0.45714285714285713</v>
      </c>
      <c r="AE75" s="31">
        <v>3</v>
      </c>
      <c r="AF75" s="289">
        <f t="shared" ref="AF75" si="1172">IF(AG74=0,"",AF74/AG74)</f>
        <v>0.32653061224489793</v>
      </c>
      <c r="AG75" s="30">
        <v>3</v>
      </c>
      <c r="AH75" s="290">
        <f t="shared" ref="AH75" si="1173">IF(AI74=0,"",AH74/AI74)</f>
        <v>0.37209302325581395</v>
      </c>
      <c r="AI75" s="31">
        <v>1</v>
      </c>
      <c r="AJ75" s="289">
        <f t="shared" ref="AJ75" si="1174">IF(AK74=0,"",AJ74/AK74)</f>
        <v>0.95121951219512191</v>
      </c>
      <c r="AK75" s="30">
        <v>3</v>
      </c>
      <c r="AL75" s="290">
        <f t="shared" ref="AL75" si="1175">IF(AM74=0,"",AL74/AM74)</f>
        <v>0.19565217391304349</v>
      </c>
      <c r="AM75" s="31">
        <v>0</v>
      </c>
      <c r="AN75" s="289">
        <f t="shared" ref="AN75" si="1176">IF(AO74=0,"",AN74/AO74)</f>
        <v>0.24324324324324326</v>
      </c>
      <c r="AO75" s="30">
        <v>1</v>
      </c>
      <c r="AP75" s="290">
        <f t="shared" ref="AP75" si="1177">IF(AQ74=0,"",AP74/AQ74)</f>
        <v>0.31666666666666665</v>
      </c>
      <c r="AQ75" s="31">
        <v>1</v>
      </c>
      <c r="AR75" s="289">
        <f t="shared" ref="AR75" si="1178">IF(AS74=0,"",AR74/AS74)</f>
        <v>0.1276595744680851</v>
      </c>
      <c r="AS75" s="30">
        <v>0</v>
      </c>
      <c r="AT75" s="290">
        <f t="shared" ref="AT75" si="1179">IF(AU74=0,"",AT74/AU74)</f>
        <v>0.20833333333333334</v>
      </c>
      <c r="AU75" s="31">
        <v>3</v>
      </c>
      <c r="AV75" s="289">
        <f t="shared" ref="AV75" si="1180">IF(AW74=0,"",AV74/AW74)</f>
        <v>1.0238095238095237</v>
      </c>
      <c r="AW75" s="30">
        <v>3</v>
      </c>
      <c r="AX75" s="290">
        <f t="shared" ref="AX75" si="1181">IF(AY74=0,"",AX74/AY74)</f>
        <v>0.18333333333333332</v>
      </c>
      <c r="AY75" s="31">
        <v>1</v>
      </c>
      <c r="AZ75" s="289">
        <f t="shared" ref="AZ75" si="1182">IF(BA74=0,"",AZ74/BA74)</f>
        <v>0.40476190476190477</v>
      </c>
      <c r="BA75" s="30">
        <v>3</v>
      </c>
      <c r="BB75" s="289">
        <f t="shared" ref="BB75:BB77" si="1183">IF(BC74=0,"",BB74/BC74)</f>
        <v>0.13793103448275862</v>
      </c>
      <c r="BC75" s="31">
        <v>0</v>
      </c>
      <c r="BD75" s="289">
        <f t="shared" ref="BD75" si="1184">IF(BE74=0,"",BD74/BE74)</f>
        <v>0.95918367346938771</v>
      </c>
      <c r="BE75" s="30">
        <v>3</v>
      </c>
      <c r="BF75" s="290" t="str">
        <f t="shared" ref="BF75" si="1185">IF(BG74=0,"",BF74/BG74)</f>
        <v/>
      </c>
      <c r="BG75" s="31"/>
      <c r="BH75" s="291"/>
      <c r="BI75" s="271"/>
      <c r="BJ75" s="290">
        <f t="shared" ref="BJ75" si="1186">IF(BK74=0,"",BJ74/BK74)</f>
        <v>0.36956521739130432</v>
      </c>
      <c r="BK75" s="31">
        <v>3</v>
      </c>
      <c r="BL75" s="289">
        <f t="shared" ref="BL75" si="1187">IF(BM74=0,"",BL74/BM74)</f>
        <v>0.75</v>
      </c>
      <c r="BM75" s="30">
        <v>1</v>
      </c>
      <c r="BN75" s="290">
        <f t="shared" ref="BN75" si="1188">IF(BO74=0,"",BN74/BO74)</f>
        <v>0.92156862745098034</v>
      </c>
      <c r="BO75" s="31">
        <v>2</v>
      </c>
      <c r="BP75" s="289">
        <f t="shared" ref="BP75" si="1189">IF(BQ74=0,"",BP74/BQ74)</f>
        <v>0.32432432432432434</v>
      </c>
      <c r="BQ75" s="30">
        <v>0</v>
      </c>
      <c r="BR75" s="290">
        <f t="shared" ref="BR75" si="1190">IF(BS74=0,"",BR74/BS74)</f>
        <v>0.26923076923076922</v>
      </c>
      <c r="BS75" s="31">
        <v>3</v>
      </c>
      <c r="BT75" s="289">
        <f t="shared" ref="BT75" si="1191">IF(BU74=0,"",BT74/BU74)</f>
        <v>0.18867924528301888</v>
      </c>
      <c r="BU75" s="30">
        <v>2</v>
      </c>
      <c r="BV75" s="290">
        <f t="shared" ref="BV75" si="1192">IF(BW74=0,"",BV74/BW74)</f>
        <v>7.4999999999999997E-2</v>
      </c>
      <c r="BW75" s="31">
        <v>0</v>
      </c>
      <c r="BX75" s="289">
        <f t="shared" ref="BX75" si="1193">IF(BY74=0,"",BX74/BY74)</f>
        <v>0.26315789473684209</v>
      </c>
      <c r="BY75" s="30">
        <v>2</v>
      </c>
      <c r="BZ75" s="290">
        <f t="shared" ref="BZ75" si="1194">IF(CA74=0,"",BZ74/CA74)</f>
        <v>0.38775510204081631</v>
      </c>
      <c r="CA75" s="31">
        <v>0</v>
      </c>
      <c r="CB75" s="257">
        <f t="shared" si="711"/>
        <v>14</v>
      </c>
      <c r="CC75" s="258">
        <f>C75</f>
        <v>0.24299999999999999</v>
      </c>
      <c r="CD75" s="200"/>
      <c r="CE75" s="246">
        <v>0.6</v>
      </c>
      <c r="CF75" s="246">
        <v>31</v>
      </c>
      <c r="CG75" s="194"/>
      <c r="CH75" s="194"/>
      <c r="CI75" s="200"/>
      <c r="CJ75" s="194"/>
    </row>
    <row r="76" spans="1:88" ht="15" customHeight="1">
      <c r="A76" s="206">
        <f t="shared" si="749"/>
        <v>30</v>
      </c>
      <c r="B76" s="259" t="str">
        <f>BJ16</f>
        <v>Pleun vd Vliet</v>
      </c>
      <c r="C76" s="259"/>
      <c r="D76" s="52">
        <v>12</v>
      </c>
      <c r="E76" s="52">
        <v>60</v>
      </c>
      <c r="F76" s="30">
        <v>21</v>
      </c>
      <c r="G76" s="30">
        <v>60</v>
      </c>
      <c r="H76" s="52">
        <v>13</v>
      </c>
      <c r="I76" s="52">
        <v>50</v>
      </c>
      <c r="J76" s="30">
        <v>31</v>
      </c>
      <c r="K76" s="30">
        <v>40</v>
      </c>
      <c r="L76" s="52">
        <v>15</v>
      </c>
      <c r="M76" s="52">
        <v>42</v>
      </c>
      <c r="N76" s="30">
        <v>30</v>
      </c>
      <c r="O76" s="30">
        <v>45</v>
      </c>
      <c r="P76" s="52">
        <v>24</v>
      </c>
      <c r="Q76" s="52">
        <v>55</v>
      </c>
      <c r="R76" s="30">
        <v>19</v>
      </c>
      <c r="S76" s="30">
        <v>44</v>
      </c>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v>5</v>
      </c>
      <c r="AQ76" s="30">
        <v>23</v>
      </c>
      <c r="AR76" s="52">
        <v>12</v>
      </c>
      <c r="AS76" s="52">
        <v>53</v>
      </c>
      <c r="AT76" s="30">
        <v>8</v>
      </c>
      <c r="AU76" s="30">
        <v>60</v>
      </c>
      <c r="AV76" s="52">
        <v>38</v>
      </c>
      <c r="AW76" s="52">
        <v>48</v>
      </c>
      <c r="AX76" s="30">
        <v>10</v>
      </c>
      <c r="AY76" s="30">
        <v>32</v>
      </c>
      <c r="AZ76" s="52">
        <v>10</v>
      </c>
      <c r="BA76" s="52">
        <v>42</v>
      </c>
      <c r="BB76" s="30">
        <v>5</v>
      </c>
      <c r="BC76" s="30">
        <v>37</v>
      </c>
      <c r="BD76" s="52">
        <v>47</v>
      </c>
      <c r="BE76" s="52">
        <v>58</v>
      </c>
      <c r="BF76" s="30"/>
      <c r="BG76" s="30"/>
      <c r="BH76" s="52">
        <v>14</v>
      </c>
      <c r="BI76" s="52">
        <v>46</v>
      </c>
      <c r="BJ76" s="271"/>
      <c r="BK76" s="271"/>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59" t="str">
        <f t="shared" si="711"/>
        <v>Pleun vd Vliet</v>
      </c>
      <c r="CC76" s="259"/>
      <c r="CD76" s="194"/>
      <c r="CE76" s="246">
        <v>0.64</v>
      </c>
      <c r="CF76" s="246">
        <v>33</v>
      </c>
      <c r="CG76" s="194"/>
      <c r="CH76" s="194"/>
      <c r="CI76" s="194"/>
      <c r="CJ76" s="194"/>
    </row>
    <row r="77" spans="1:88" ht="15" customHeight="1">
      <c r="B77" s="261">
        <f>BJ17</f>
        <v>17</v>
      </c>
      <c r="C77" s="262">
        <f>BK17</f>
        <v>0.33</v>
      </c>
      <c r="D77" s="288">
        <f t="shared" ref="D77" si="1195">IF(E76=0,"",D76/E76)</f>
        <v>0.2</v>
      </c>
      <c r="E77" s="52">
        <v>1</v>
      </c>
      <c r="F77" s="289">
        <f t="shared" ref="F77" si="1196">IF(G76=0,"",F76/G76)</f>
        <v>0.35</v>
      </c>
      <c r="G77" s="30">
        <v>1</v>
      </c>
      <c r="H77" s="288">
        <f t="shared" ref="H77" si="1197">IF(I76=0,"",H76/I76)</f>
        <v>0.26</v>
      </c>
      <c r="I77" s="52">
        <v>0</v>
      </c>
      <c r="J77" s="289">
        <f t="shared" ref="J77" si="1198">IF(K76=0,"",J76/K76)</f>
        <v>0.77500000000000002</v>
      </c>
      <c r="K77" s="30">
        <v>3</v>
      </c>
      <c r="L77" s="288">
        <f t="shared" ref="L77" si="1199">IF(M76=0,"",L76/M76)</f>
        <v>0.35714285714285715</v>
      </c>
      <c r="M77" s="52">
        <v>0</v>
      </c>
      <c r="N77" s="289">
        <f t="shared" ref="N77" si="1200">IF(O76=0,"",N76/O76)</f>
        <v>0.66666666666666663</v>
      </c>
      <c r="O77" s="30">
        <v>0</v>
      </c>
      <c r="P77" s="288">
        <f t="shared" ref="P77" si="1201">IF(Q76=0,"",P76/Q76)</f>
        <v>0.43636363636363634</v>
      </c>
      <c r="Q77" s="52">
        <v>0</v>
      </c>
      <c r="R77" s="289">
        <f t="shared" ref="R77" si="1202">IF(S76=0,"",R76/S76)</f>
        <v>0.43181818181818182</v>
      </c>
      <c r="S77" s="30">
        <v>3</v>
      </c>
      <c r="T77" s="288">
        <f t="shared" ref="T77" si="1203">IF(U76=0,"",T76/U76)</f>
        <v>0.70967741935483875</v>
      </c>
      <c r="U77" s="52">
        <v>3</v>
      </c>
      <c r="V77" s="289">
        <f t="shared" ref="V77" si="1204">IF(W76=0,"",V76/W76)</f>
        <v>0.69047619047619047</v>
      </c>
      <c r="W77" s="30">
        <v>3</v>
      </c>
      <c r="X77" s="288">
        <f t="shared" ref="X77" si="1205">IF(Y76=0,"",X76/Y76)</f>
        <v>0.27272727272727271</v>
      </c>
      <c r="Y77" s="52">
        <v>0</v>
      </c>
      <c r="Z77" s="289">
        <f t="shared" ref="Z77" si="1206">IF(AA76=0,"",Z76/AA76)</f>
        <v>0.30952380952380953</v>
      </c>
      <c r="AA77" s="30">
        <v>1</v>
      </c>
      <c r="AB77" s="288">
        <f t="shared" ref="AB77" si="1207">IF(AC76=0,"",AB76/AC76)</f>
        <v>0.10714285714285714</v>
      </c>
      <c r="AC77" s="52">
        <v>0</v>
      </c>
      <c r="AD77" s="289">
        <f t="shared" ref="AD77" si="1208">IF(AE76=0,"",AD76/AE76)</f>
        <v>0.45714285714285713</v>
      </c>
      <c r="AE77" s="30">
        <v>3</v>
      </c>
      <c r="AF77" s="288">
        <f t="shared" ref="AF77" si="1209">IF(AG76=0,"",AF76/AG76)</f>
        <v>0.20754716981132076</v>
      </c>
      <c r="AG77" s="52">
        <v>0</v>
      </c>
      <c r="AH77" s="289">
        <f t="shared" ref="AH77" si="1210">IF(AI76=0,"",AH76/AI76)</f>
        <v>0.1276595744680851</v>
      </c>
      <c r="AI77" s="30">
        <v>0</v>
      </c>
      <c r="AJ77" s="288">
        <f t="shared" ref="AJ77" si="1211">IF(AK76=0,"",AJ76/AK76)</f>
        <v>1.1388888888888888</v>
      </c>
      <c r="AK77" s="52">
        <v>3</v>
      </c>
      <c r="AL77" s="289">
        <f t="shared" ref="AL77" si="1212">IF(AM76=0,"",AL76/AM76)</f>
        <v>0.34090909090909088</v>
      </c>
      <c r="AM77" s="30">
        <v>3</v>
      </c>
      <c r="AN77" s="288">
        <f t="shared" ref="AN77" si="1213">IF(AO76=0,"",AN76/AO76)</f>
        <v>0.25</v>
      </c>
      <c r="AO77" s="52">
        <v>1</v>
      </c>
      <c r="AP77" s="289">
        <f t="shared" ref="AP77" si="1214">IF(AQ76=0,"",AP76/AQ76)</f>
        <v>0.21739130434782608</v>
      </c>
      <c r="AQ77" s="30">
        <v>0</v>
      </c>
      <c r="AR77" s="288">
        <f t="shared" ref="AR77" si="1215">IF(AS76=0,"",AR76/AS76)</f>
        <v>0.22641509433962265</v>
      </c>
      <c r="AS77" s="52">
        <v>1</v>
      </c>
      <c r="AT77" s="289">
        <f t="shared" ref="AT77:AT79" si="1216">IF(AU76=0,"",AT76/AU76)</f>
        <v>0.13333333333333333</v>
      </c>
      <c r="AU77" s="30">
        <v>1</v>
      </c>
      <c r="AV77" s="288">
        <f t="shared" ref="AV77" si="1217">IF(AW76=0,"",AV76/AW76)</f>
        <v>0.79166666666666663</v>
      </c>
      <c r="AW77" s="52">
        <v>0</v>
      </c>
      <c r="AX77" s="289">
        <f t="shared" ref="AX77" si="1218">IF(AY76=0,"",AX76/AY76)</f>
        <v>0.3125</v>
      </c>
      <c r="AY77" s="30">
        <v>3</v>
      </c>
      <c r="AZ77" s="288">
        <f t="shared" ref="AZ77" si="1219">IF(BA76=0,"",AZ76/BA76)</f>
        <v>0.23809523809523808</v>
      </c>
      <c r="BA77" s="52">
        <v>0</v>
      </c>
      <c r="BB77" s="289">
        <f t="shared" si="1183"/>
        <v>0.13513513513513514</v>
      </c>
      <c r="BC77" s="30">
        <v>1</v>
      </c>
      <c r="BD77" s="288">
        <f t="shared" ref="BD77" si="1220">IF(BE76=0,"",BD76/BE76)</f>
        <v>0.81034482758620685</v>
      </c>
      <c r="BE77" s="52">
        <v>2</v>
      </c>
      <c r="BF77" s="289" t="str">
        <f t="shared" ref="BF77" si="1221">IF(BG76=0,"",BF76/BG76)</f>
        <v/>
      </c>
      <c r="BG77" s="30"/>
      <c r="BH77" s="288">
        <f t="shared" ref="BH77" si="1222">IF(BI76=0,"",BH76/BI76)</f>
        <v>0.30434782608695654</v>
      </c>
      <c r="BI77" s="52">
        <v>1</v>
      </c>
      <c r="BJ77" s="291"/>
      <c r="BK77" s="271"/>
      <c r="BL77" s="288">
        <f t="shared" ref="BL77" si="1223">IF(BM76=0,"",BL76/BM76)</f>
        <v>0.71875</v>
      </c>
      <c r="BM77" s="52">
        <v>1</v>
      </c>
      <c r="BN77" s="289">
        <f t="shared" ref="BN77" si="1224">IF(BO76=0,"",BN76/BO76)</f>
        <v>1.1842105263157894</v>
      </c>
      <c r="BO77" s="30">
        <v>3</v>
      </c>
      <c r="BP77" s="288">
        <f t="shared" ref="BP77" si="1225">IF(BQ76=0,"",BP76/BQ76)</f>
        <v>0.34</v>
      </c>
      <c r="BQ77" s="52">
        <v>3</v>
      </c>
      <c r="BR77" s="289">
        <f t="shared" ref="BR77" si="1226">IF(BS76=0,"",BR76/BS76)</f>
        <v>0.2857142857142857</v>
      </c>
      <c r="BS77" s="30">
        <v>1</v>
      </c>
      <c r="BT77" s="288">
        <f t="shared" ref="BT77" si="1227">IF(BU76=0,"",BT76/BU76)</f>
        <v>0.10869565217391304</v>
      </c>
      <c r="BU77" s="52">
        <v>0</v>
      </c>
      <c r="BV77" s="289">
        <f t="shared" ref="BV77" si="1228">IF(BW76=0,"",BV76/BW76)</f>
        <v>7.3170731707317069E-2</v>
      </c>
      <c r="BW77" s="30">
        <v>0</v>
      </c>
      <c r="BX77" s="288">
        <f t="shared" ref="BX77" si="1229">IF(BY76=0,"",BX76/BY76)</f>
        <v>0.27906976744186046</v>
      </c>
      <c r="BY77" s="52">
        <v>0</v>
      </c>
      <c r="BZ77" s="289">
        <f t="shared" ref="BZ77" si="1230">IF(CA76=0,"",BZ76/CA76)</f>
        <v>0.42307692307692307</v>
      </c>
      <c r="CA77" s="30">
        <v>0</v>
      </c>
      <c r="CB77" s="261">
        <f t="shared" si="711"/>
        <v>17</v>
      </c>
      <c r="CC77" s="262">
        <f>C77</f>
        <v>0.33</v>
      </c>
      <c r="CD77" s="194"/>
      <c r="CE77" s="246">
        <v>0.68</v>
      </c>
      <c r="CF77" s="246">
        <v>35</v>
      </c>
      <c r="CG77" s="194"/>
      <c r="CH77" s="194"/>
      <c r="CI77" s="194"/>
      <c r="CJ77" s="194"/>
    </row>
    <row r="78" spans="1:88" ht="15" customHeight="1">
      <c r="A78" s="129">
        <f t="shared" si="710"/>
        <v>31</v>
      </c>
      <c r="B78" s="210" t="str">
        <f>BL16</f>
        <v>Rene den Os</v>
      </c>
      <c r="C78" s="210"/>
      <c r="D78" s="30">
        <v>13</v>
      </c>
      <c r="E78" s="30">
        <v>53</v>
      </c>
      <c r="F78" s="31">
        <v>19</v>
      </c>
      <c r="G78" s="31">
        <v>47</v>
      </c>
      <c r="H78" s="30">
        <v>16</v>
      </c>
      <c r="I78" s="30">
        <v>37</v>
      </c>
      <c r="J78" s="31">
        <v>29</v>
      </c>
      <c r="K78" s="31">
        <v>30</v>
      </c>
      <c r="L78" s="30">
        <v>27</v>
      </c>
      <c r="M78" s="30">
        <v>58</v>
      </c>
      <c r="N78" s="31">
        <v>26</v>
      </c>
      <c r="O78" s="31">
        <v>35</v>
      </c>
      <c r="P78" s="30">
        <v>27</v>
      </c>
      <c r="Q78" s="30">
        <v>60</v>
      </c>
      <c r="R78" s="31">
        <v>17</v>
      </c>
      <c r="S78" s="31">
        <v>60</v>
      </c>
      <c r="T78" s="30">
        <v>23</v>
      </c>
      <c r="U78" s="30">
        <v>38</v>
      </c>
      <c r="V78" s="31">
        <v>27</v>
      </c>
      <c r="W78" s="31">
        <v>54</v>
      </c>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c r="BG78" s="31"/>
      <c r="BH78" s="30">
        <v>14</v>
      </c>
      <c r="BI78" s="30">
        <v>28</v>
      </c>
      <c r="BJ78" s="31">
        <v>17</v>
      </c>
      <c r="BK78" s="31">
        <v>32</v>
      </c>
      <c r="BL78" s="271"/>
      <c r="BM78" s="271"/>
      <c r="BN78" s="31">
        <v>25</v>
      </c>
      <c r="BO78" s="31">
        <v>28</v>
      </c>
      <c r="BP78" s="30">
        <v>15</v>
      </c>
      <c r="BQ78" s="30">
        <v>60</v>
      </c>
      <c r="BR78" s="31">
        <v>10</v>
      </c>
      <c r="BS78" s="31">
        <v>51</v>
      </c>
      <c r="BT78" s="30">
        <v>7</v>
      </c>
      <c r="BU78" s="30">
        <v>34</v>
      </c>
      <c r="BV78" s="31">
        <v>4</v>
      </c>
      <c r="BW78" s="31">
        <v>43</v>
      </c>
      <c r="BX78" s="30">
        <v>11</v>
      </c>
      <c r="BY78" s="30">
        <v>31</v>
      </c>
      <c r="BZ78" s="31">
        <v>12</v>
      </c>
      <c r="CA78" s="31">
        <v>30</v>
      </c>
      <c r="CB78" s="210" t="str">
        <f t="shared" si="711"/>
        <v>Rene den Os</v>
      </c>
      <c r="CC78" s="210"/>
      <c r="CD78" s="200"/>
      <c r="CE78" s="246">
        <v>0.72</v>
      </c>
      <c r="CF78" s="246">
        <v>37</v>
      </c>
      <c r="CG78" s="194"/>
      <c r="CH78" s="194"/>
      <c r="CI78" s="200"/>
      <c r="CJ78" s="194"/>
    </row>
    <row r="79" spans="1:88" ht="15" customHeight="1">
      <c r="B79" s="257">
        <f>BL17</f>
        <v>27</v>
      </c>
      <c r="C79" s="258">
        <f>BM17</f>
        <v>0.55000000000000004</v>
      </c>
      <c r="D79" s="289">
        <f t="shared" ref="D79" si="1231">IF(E78=0,"",D78/E78)</f>
        <v>0.24528301886792453</v>
      </c>
      <c r="E79" s="30">
        <v>0</v>
      </c>
      <c r="F79" s="290">
        <f t="shared" ref="F79" si="1232">IF(G78=0,"",F78/G78)</f>
        <v>0.40425531914893614</v>
      </c>
      <c r="G79" s="31">
        <v>0</v>
      </c>
      <c r="H79" s="289">
        <f t="shared" ref="H79" si="1233">IF(I78=0,"",H78/I78)</f>
        <v>0.43243243243243246</v>
      </c>
      <c r="I79" s="30">
        <v>1</v>
      </c>
      <c r="J79" s="290">
        <f t="shared" ref="J79" si="1234">IF(K78=0,"",J78/K78)</f>
        <v>0.96666666666666667</v>
      </c>
      <c r="K79" s="31">
        <v>3</v>
      </c>
      <c r="L79" s="289">
        <f t="shared" ref="L79" si="1235">IF(M78=0,"",L78/M78)</f>
        <v>0.46551724137931033</v>
      </c>
      <c r="M79" s="30">
        <v>2</v>
      </c>
      <c r="N79" s="290">
        <f t="shared" ref="N79" si="1236">IF(O78=0,"",N78/O78)</f>
        <v>0.74285714285714288</v>
      </c>
      <c r="O79" s="31">
        <v>1</v>
      </c>
      <c r="P79" s="289">
        <f t="shared" ref="P79" si="1237">IF(Q78=0,"",P78/Q78)</f>
        <v>0.45</v>
      </c>
      <c r="Q79" s="30">
        <v>0</v>
      </c>
      <c r="R79" s="290">
        <f t="shared" ref="R79" si="1238">IF(S78=0,"",R78/S78)</f>
        <v>0.28333333333333333</v>
      </c>
      <c r="S79" s="31">
        <v>1</v>
      </c>
      <c r="T79" s="289">
        <f t="shared" ref="T79" si="1239">IF(U78=0,"",T78/U78)</f>
        <v>0.60526315789473684</v>
      </c>
      <c r="U79" s="30">
        <v>3</v>
      </c>
      <c r="V79" s="290">
        <f t="shared" ref="V79" si="1240">IF(W78=0,"",V78/W78)</f>
        <v>0.5</v>
      </c>
      <c r="W79" s="31">
        <v>2</v>
      </c>
      <c r="X79" s="289">
        <f t="shared" ref="X79" si="1241">IF(Y78=0,"",X78/Y78)</f>
        <v>0.21568627450980393</v>
      </c>
      <c r="Y79" s="30">
        <v>0</v>
      </c>
      <c r="Z79" s="290">
        <f t="shared" ref="Z79" si="1242">IF(AA78=0,"",Z78/AA78)</f>
        <v>0.17777777777777778</v>
      </c>
      <c r="AA79" s="31">
        <v>0</v>
      </c>
      <c r="AB79" s="289">
        <f t="shared" ref="AB79" si="1243">IF(AC78=0,"",AB78/AC78)</f>
        <v>0.23529411764705882</v>
      </c>
      <c r="AC79" s="30">
        <v>1</v>
      </c>
      <c r="AD79" s="290">
        <f t="shared" ref="AD79" si="1244">IF(AE78=0,"",AD78/AE78)</f>
        <v>0.31111111111111112</v>
      </c>
      <c r="AE79" s="31">
        <v>1</v>
      </c>
      <c r="AF79" s="289">
        <f t="shared" ref="AF79" si="1245">IF(AG78=0,"",AF78/AG78)</f>
        <v>0.3125</v>
      </c>
      <c r="AG79" s="30">
        <v>0</v>
      </c>
      <c r="AH79" s="290">
        <f t="shared" ref="AH79" si="1246">IF(AI78=0,"",AH78/AI78)</f>
        <v>0.25</v>
      </c>
      <c r="AI79" s="31">
        <v>0</v>
      </c>
      <c r="AJ79" s="289">
        <f t="shared" ref="AJ79" si="1247">IF(AK78=0,"",AJ78/AK78)</f>
        <v>0.94871794871794868</v>
      </c>
      <c r="AK79" s="30">
        <v>3</v>
      </c>
      <c r="AL79" s="290">
        <f t="shared" ref="AL79" si="1248">IF(AM78=0,"",AL78/AM78)</f>
        <v>0.17777777777777778</v>
      </c>
      <c r="AM79" s="31">
        <v>0</v>
      </c>
      <c r="AN79" s="289">
        <f t="shared" ref="AN79" si="1249">IF(AO78=0,"",AN78/AO78)</f>
        <v>0.24444444444444444</v>
      </c>
      <c r="AO79" s="30">
        <v>1</v>
      </c>
      <c r="AP79" s="290">
        <f t="shared" ref="AP79" si="1250">IF(AQ78=0,"",AP78/AQ78)</f>
        <v>0.47727272727272729</v>
      </c>
      <c r="AQ79" s="31">
        <v>2</v>
      </c>
      <c r="AR79" s="289">
        <f t="shared" ref="AR79" si="1251">IF(AS78=0,"",AR78/AS78)</f>
        <v>0.22222222222222221</v>
      </c>
      <c r="AS79" s="30">
        <v>0</v>
      </c>
      <c r="AT79" s="289">
        <f t="shared" si="1216"/>
        <v>0.18</v>
      </c>
      <c r="AU79" s="31">
        <v>1</v>
      </c>
      <c r="AV79" s="289">
        <f t="shared" ref="AV79" si="1252">IF(AW78=0,"",AV78/AW78)</f>
        <v>0.9375</v>
      </c>
      <c r="AW79" s="30">
        <v>3</v>
      </c>
      <c r="AX79" s="290">
        <f t="shared" ref="AX79" si="1253">IF(AY78=0,"",AX78/AY78)</f>
        <v>0.20408163265306123</v>
      </c>
      <c r="AY79" s="31">
        <v>0</v>
      </c>
      <c r="AZ79" s="289">
        <f t="shared" ref="AZ79" si="1254">IF(BA78=0,"",AZ78/BA78)</f>
        <v>0.37209302325581395</v>
      </c>
      <c r="BA79" s="30">
        <v>1</v>
      </c>
      <c r="BB79" s="290">
        <f t="shared" ref="BB79" si="1255">IF(BC78=0,"",BB78/BC78)</f>
        <v>0.35714285714285715</v>
      </c>
      <c r="BC79" s="31">
        <v>3</v>
      </c>
      <c r="BD79" s="289">
        <f t="shared" ref="BD79" si="1256">IF(BE78=0,"",BD78/BE78)</f>
        <v>0.8666666666666667</v>
      </c>
      <c r="BE79" s="30">
        <v>0</v>
      </c>
      <c r="BF79" s="290" t="str">
        <f t="shared" ref="BF79" si="1257">IF(BG78=0,"",BF78/BG78)</f>
        <v/>
      </c>
      <c r="BG79" s="31"/>
      <c r="BH79" s="289">
        <f t="shared" ref="BH79" si="1258">IF(BI78=0,"",BH78/BI78)</f>
        <v>0.5</v>
      </c>
      <c r="BI79" s="30">
        <v>3</v>
      </c>
      <c r="BJ79" s="290">
        <f t="shared" ref="BJ79" si="1259">IF(BK78=0,"",BJ78/BK78)</f>
        <v>0.53125</v>
      </c>
      <c r="BK79" s="31">
        <v>3</v>
      </c>
      <c r="BL79" s="291"/>
      <c r="BM79" s="271"/>
      <c r="BN79" s="290">
        <f t="shared" ref="BN79" si="1260">IF(BO78=0,"",BN78/BO78)</f>
        <v>0.8928571428571429</v>
      </c>
      <c r="BO79" s="31">
        <v>0</v>
      </c>
      <c r="BP79" s="289">
        <f t="shared" ref="BP79" si="1261">IF(BQ78=0,"",BP78/BQ78)</f>
        <v>0.25</v>
      </c>
      <c r="BQ79" s="30">
        <v>0</v>
      </c>
      <c r="BR79" s="290">
        <f t="shared" ref="BR79" si="1262">IF(BS78=0,"",BR78/BS78)</f>
        <v>0.19607843137254902</v>
      </c>
      <c r="BS79" s="31">
        <v>0</v>
      </c>
      <c r="BT79" s="289">
        <f t="shared" ref="BT79" si="1263">IF(BU78=0,"",BT78/BU78)</f>
        <v>0.20588235294117646</v>
      </c>
      <c r="BU79" s="30">
        <v>1</v>
      </c>
      <c r="BV79" s="290">
        <f t="shared" ref="BV79" si="1264">IF(BW78=0,"",BV78/BW78)</f>
        <v>9.3023255813953487E-2</v>
      </c>
      <c r="BW79" s="31">
        <v>0</v>
      </c>
      <c r="BX79" s="289">
        <f t="shared" ref="BX79" si="1265">IF(BY78=0,"",BX78/BY78)</f>
        <v>0.35483870967741937</v>
      </c>
      <c r="BY79" s="30">
        <v>1</v>
      </c>
      <c r="BZ79" s="290">
        <f t="shared" ref="BZ79" si="1266">IF(CA78=0,"",BZ78/CA78)</f>
        <v>0.4</v>
      </c>
      <c r="CA79" s="31">
        <v>1</v>
      </c>
      <c r="CB79" s="257">
        <f t="shared" si="711"/>
        <v>27</v>
      </c>
      <c r="CC79" s="258">
        <f>C79</f>
        <v>0.55000000000000004</v>
      </c>
      <c r="CD79" s="200"/>
      <c r="CE79" s="246">
        <v>0.76</v>
      </c>
      <c r="CF79" s="246">
        <v>39</v>
      </c>
      <c r="CG79" s="194"/>
      <c r="CH79" s="194"/>
      <c r="CI79" s="200"/>
      <c r="CJ79" s="194"/>
    </row>
    <row r="80" spans="1:88" ht="15" customHeight="1">
      <c r="A80" s="206">
        <f t="shared" si="749"/>
        <v>32</v>
      </c>
      <c r="B80" s="259" t="str">
        <f>BN16</f>
        <v>Richard Venema</v>
      </c>
      <c r="C80" s="259"/>
      <c r="D80" s="52">
        <v>17</v>
      </c>
      <c r="E80" s="52">
        <v>29</v>
      </c>
      <c r="F80" s="30">
        <v>22</v>
      </c>
      <c r="G80" s="30">
        <v>30</v>
      </c>
      <c r="H80" s="52">
        <v>17</v>
      </c>
      <c r="I80" s="52">
        <v>37</v>
      </c>
      <c r="J80" s="30">
        <v>29</v>
      </c>
      <c r="K80" s="30">
        <v>46</v>
      </c>
      <c r="L80" s="52">
        <v>27</v>
      </c>
      <c r="M80" s="52">
        <v>39</v>
      </c>
      <c r="N80" s="30">
        <v>37</v>
      </c>
      <c r="O80" s="30">
        <v>47</v>
      </c>
      <c r="P80" s="52">
        <v>23</v>
      </c>
      <c r="Q80" s="52">
        <v>60</v>
      </c>
      <c r="R80" s="30">
        <v>15</v>
      </c>
      <c r="S80" s="30">
        <v>56</v>
      </c>
      <c r="T80" s="52">
        <v>25</v>
      </c>
      <c r="U80" s="52">
        <v>45</v>
      </c>
      <c r="V80" s="30">
        <v>20</v>
      </c>
      <c r="W80" s="30">
        <v>44</v>
      </c>
      <c r="X80" s="52">
        <v>19</v>
      </c>
      <c r="Y80" s="52">
        <v>42</v>
      </c>
      <c r="Z80" s="30">
        <v>13</v>
      </c>
      <c r="AA80" s="30">
        <v>53</v>
      </c>
      <c r="AB80" s="52">
        <v>13</v>
      </c>
      <c r="AC80" s="52">
        <v>44</v>
      </c>
      <c r="AD80" s="30">
        <v>12</v>
      </c>
      <c r="AE80" s="30">
        <v>49</v>
      </c>
      <c r="AF80" s="52">
        <v>15</v>
      </c>
      <c r="AG80" s="52">
        <v>39</v>
      </c>
      <c r="AH80" s="30">
        <v>13</v>
      </c>
      <c r="AI80" s="30">
        <v>49</v>
      </c>
      <c r="AJ80" s="52">
        <v>39</v>
      </c>
      <c r="AK80" s="52">
        <v>45</v>
      </c>
      <c r="AL80" s="30">
        <v>13</v>
      </c>
      <c r="AM80" s="30">
        <v>44</v>
      </c>
      <c r="AN80" s="52">
        <v>8</v>
      </c>
      <c r="AO80" s="52">
        <v>60</v>
      </c>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c r="BG80" s="30"/>
      <c r="BH80" s="52">
        <v>9</v>
      </c>
      <c r="BI80" s="52">
        <v>44</v>
      </c>
      <c r="BJ80" s="30">
        <v>12</v>
      </c>
      <c r="BK80" s="30">
        <v>38</v>
      </c>
      <c r="BL80" s="52">
        <v>25</v>
      </c>
      <c r="BM80" s="52">
        <v>28</v>
      </c>
      <c r="BN80" s="271"/>
      <c r="BO80" s="271"/>
      <c r="BP80" s="52">
        <v>13</v>
      </c>
      <c r="BQ80" s="52">
        <v>33</v>
      </c>
      <c r="BR80" s="30">
        <v>13</v>
      </c>
      <c r="BS80" s="30">
        <v>42</v>
      </c>
      <c r="BT80" s="52">
        <v>10</v>
      </c>
      <c r="BU80" s="52">
        <v>33</v>
      </c>
      <c r="BV80" s="30">
        <v>10</v>
      </c>
      <c r="BW80" s="30">
        <v>44</v>
      </c>
      <c r="BX80" s="52">
        <v>7</v>
      </c>
      <c r="BY80" s="52">
        <v>41</v>
      </c>
      <c r="BZ80" s="30">
        <v>22</v>
      </c>
      <c r="CA80" s="30">
        <v>32</v>
      </c>
      <c r="CB80" s="259" t="str">
        <f t="shared" si="711"/>
        <v>Richard Venema</v>
      </c>
      <c r="CC80" s="259"/>
      <c r="CD80" s="194"/>
      <c r="CE80" s="246">
        <v>0.8</v>
      </c>
      <c r="CF80" s="246">
        <v>41</v>
      </c>
      <c r="CG80" s="194"/>
      <c r="CH80" s="194"/>
      <c r="CI80" s="194"/>
      <c r="CJ80" s="194"/>
    </row>
    <row r="81" spans="1:91" ht="15" customHeight="1">
      <c r="B81" s="261">
        <f>BN17</f>
        <v>47</v>
      </c>
      <c r="C81" s="262">
        <f>BO17</f>
        <v>0.93899999999999995</v>
      </c>
      <c r="D81" s="288">
        <f t="shared" ref="D81" si="1267">IF(E80=0,"",D80/E80)</f>
        <v>0.58620689655172409</v>
      </c>
      <c r="E81" s="52">
        <v>3</v>
      </c>
      <c r="F81" s="289">
        <f t="shared" ref="F81" si="1268">IF(G80=0,"",F80/G80)</f>
        <v>0.73333333333333328</v>
      </c>
      <c r="G81" s="30">
        <v>3</v>
      </c>
      <c r="H81" s="288">
        <f t="shared" ref="H81" si="1269">IF(I80=0,"",H80/I80)</f>
        <v>0.45945945945945948</v>
      </c>
      <c r="I81" s="52">
        <v>3</v>
      </c>
      <c r="J81" s="289">
        <f t="shared" ref="J81" si="1270">IF(K80=0,"",J80/K80)</f>
        <v>0.63043478260869568</v>
      </c>
      <c r="K81" s="30">
        <v>3</v>
      </c>
      <c r="L81" s="288">
        <f t="shared" ref="L81" si="1271">IF(M80=0,"",L80/M80)</f>
        <v>0.69230769230769229</v>
      </c>
      <c r="M81" s="52">
        <v>1</v>
      </c>
      <c r="N81" s="289">
        <f t="shared" ref="N81" si="1272">IF(O80=0,"",N80/O80)</f>
        <v>0.78723404255319152</v>
      </c>
      <c r="O81" s="30">
        <v>3</v>
      </c>
      <c r="P81" s="288">
        <f t="shared" ref="P81" si="1273">IF(Q80=0,"",P80/Q80)</f>
        <v>0.38333333333333336</v>
      </c>
      <c r="Q81" s="52">
        <v>0</v>
      </c>
      <c r="R81" s="289">
        <f t="shared" ref="R81" si="1274">IF(S80=0,"",R80/S80)</f>
        <v>0.26785714285714285</v>
      </c>
      <c r="S81" s="30">
        <v>0</v>
      </c>
      <c r="T81" s="288">
        <f t="shared" ref="T81" si="1275">IF(U80=0,"",T80/U80)</f>
        <v>0.55555555555555558</v>
      </c>
      <c r="U81" s="52">
        <v>3</v>
      </c>
      <c r="V81" s="289">
        <f t="shared" ref="V81" si="1276">IF(W80=0,"",V80/W80)</f>
        <v>0.45454545454545453</v>
      </c>
      <c r="W81" s="30">
        <v>0</v>
      </c>
      <c r="X81" s="288">
        <f t="shared" ref="X81" si="1277">IF(Y80=0,"",X80/Y80)</f>
        <v>0.45238095238095238</v>
      </c>
      <c r="Y81" s="52">
        <v>3</v>
      </c>
      <c r="Z81" s="289">
        <f t="shared" ref="Z81" si="1278">IF(AA80=0,"",Z80/AA80)</f>
        <v>0.24528301886792453</v>
      </c>
      <c r="AA81" s="30">
        <v>0</v>
      </c>
      <c r="AB81" s="288">
        <f t="shared" ref="AB81" si="1279">IF(AC80=0,"",AB80/AC80)</f>
        <v>0.29545454545454547</v>
      </c>
      <c r="AC81" s="52">
        <v>3</v>
      </c>
      <c r="AD81" s="289">
        <f t="shared" ref="AD81" si="1280">IF(AE80=0,"",AD80/AE80)</f>
        <v>0.24489795918367346</v>
      </c>
      <c r="AE81" s="30">
        <v>0</v>
      </c>
      <c r="AF81" s="288">
        <f t="shared" ref="AF81" si="1281">IF(AG80=0,"",AF80/AG80)</f>
        <v>0.38461538461538464</v>
      </c>
      <c r="AG81" s="52">
        <v>3</v>
      </c>
      <c r="AH81" s="289">
        <f t="shared" ref="AH81" si="1282">IF(AI80=0,"",AH80/AI80)</f>
        <v>0.26530612244897961</v>
      </c>
      <c r="AI81" s="30">
        <v>0</v>
      </c>
      <c r="AJ81" s="288">
        <f t="shared" ref="AJ81" si="1283">IF(AK80=0,"",AJ80/AK80)</f>
        <v>0.8666666666666667</v>
      </c>
      <c r="AK81" s="52">
        <v>3</v>
      </c>
      <c r="AL81" s="289">
        <f t="shared" ref="AL81" si="1284">IF(AM80=0,"",AL80/AM80)</f>
        <v>0.29545454545454547</v>
      </c>
      <c r="AM81" s="30">
        <v>1</v>
      </c>
      <c r="AN81" s="288">
        <f t="shared" ref="AN81" si="1285">IF(AO80=0,"",AN80/AO80)</f>
        <v>0.13333333333333333</v>
      </c>
      <c r="AO81" s="52">
        <v>0</v>
      </c>
      <c r="AP81" s="289">
        <f t="shared" ref="AP81" si="1286">IF(AQ80=0,"",AP80/AQ80)</f>
        <v>0.4375</v>
      </c>
      <c r="AQ81" s="30">
        <v>3</v>
      </c>
      <c r="AR81" s="288">
        <f t="shared" ref="AR81" si="1287">IF(AS80=0,"",AR80/AS80)</f>
        <v>0.23404255319148937</v>
      </c>
      <c r="AS81" s="52">
        <v>1</v>
      </c>
      <c r="AT81" s="289">
        <f t="shared" ref="AT81" si="1288">IF(AU80=0,"",AT80/AU80)</f>
        <v>0.15686274509803921</v>
      </c>
      <c r="AU81" s="30">
        <v>0</v>
      </c>
      <c r="AV81" s="288">
        <f t="shared" ref="AV81" si="1289">IF(AW80=0,"",AV80/AW80)</f>
        <v>0.73469387755102045</v>
      </c>
      <c r="AW81" s="52">
        <v>0</v>
      </c>
      <c r="AX81" s="289">
        <f t="shared" ref="AX81" si="1290">IF(AY80=0,"",AX80/AY80)</f>
        <v>0.13333333333333333</v>
      </c>
      <c r="AY81" s="30">
        <v>0</v>
      </c>
      <c r="AZ81" s="288">
        <f t="shared" ref="AZ81" si="1291">IF(BA80=0,"",AZ80/BA80)</f>
        <v>0.42499999999999999</v>
      </c>
      <c r="BA81" s="52">
        <v>3</v>
      </c>
      <c r="BB81" s="289">
        <f t="shared" ref="BB81" si="1292">IF(BC80=0,"",BB80/BC80)</f>
        <v>0.37037037037037035</v>
      </c>
      <c r="BC81" s="30">
        <v>3</v>
      </c>
      <c r="BD81" s="288">
        <f t="shared" ref="BD81" si="1293">IF(BE80=0,"",BD80/BE80)</f>
        <v>0.88888888888888884</v>
      </c>
      <c r="BE81" s="52">
        <v>0</v>
      </c>
      <c r="BF81" s="289" t="str">
        <f t="shared" ref="BF81" si="1294">IF(BG80=0,"",BF80/BG80)</f>
        <v/>
      </c>
      <c r="BG81" s="30"/>
      <c r="BH81" s="288">
        <f t="shared" ref="BH81" si="1295">IF(BI80=0,"",BH80/BI80)</f>
        <v>0.20454545454545456</v>
      </c>
      <c r="BI81" s="52">
        <v>0</v>
      </c>
      <c r="BJ81" s="289">
        <f t="shared" ref="BJ81" si="1296">IF(BK80=0,"",BJ80/BK80)</f>
        <v>0.31578947368421051</v>
      </c>
      <c r="BK81" s="30">
        <v>0</v>
      </c>
      <c r="BL81" s="288">
        <f t="shared" ref="BL81" si="1297">IF(BM80=0,"",BL80/BM80)</f>
        <v>0.8928571428571429</v>
      </c>
      <c r="BM81" s="52">
        <v>3</v>
      </c>
      <c r="BN81" s="291"/>
      <c r="BO81" s="271"/>
      <c r="BP81" s="288">
        <f t="shared" ref="BP81" si="1298">IF(BQ80=0,"",BP80/BQ80)</f>
        <v>0.39393939393939392</v>
      </c>
      <c r="BQ81" s="52">
        <v>1</v>
      </c>
      <c r="BR81" s="289">
        <f t="shared" ref="BR81" si="1299">IF(BS80=0,"",BR80/BS80)</f>
        <v>0.30952380952380953</v>
      </c>
      <c r="BS81" s="30">
        <v>1</v>
      </c>
      <c r="BT81" s="288">
        <f t="shared" ref="BT81" si="1300">IF(BU80=0,"",BT80/BU80)</f>
        <v>0.30303030303030304</v>
      </c>
      <c r="BU81" s="52">
        <v>3</v>
      </c>
      <c r="BV81" s="289">
        <f t="shared" ref="BV81" si="1301">IF(BW80=0,"",BV80/BW80)</f>
        <v>0.22727272727272727</v>
      </c>
      <c r="BW81" s="30">
        <v>3</v>
      </c>
      <c r="BX81" s="288">
        <f t="shared" ref="BX81" si="1302">IF(BY80=0,"",BX80/BY80)</f>
        <v>0.17073170731707318</v>
      </c>
      <c r="BY81" s="52">
        <v>0</v>
      </c>
      <c r="BZ81" s="289">
        <f t="shared" ref="BZ81" si="1303">IF(CA80=0,"",BZ80/CA80)</f>
        <v>0.6875</v>
      </c>
      <c r="CA81" s="30">
        <v>3</v>
      </c>
      <c r="CB81" s="261">
        <f t="shared" si="711"/>
        <v>47</v>
      </c>
      <c r="CC81" s="262">
        <f>C81</f>
        <v>0.93899999999999995</v>
      </c>
      <c r="CD81" s="194"/>
      <c r="CE81" s="246">
        <v>0.84</v>
      </c>
      <c r="CF81" s="246">
        <v>43</v>
      </c>
      <c r="CG81" s="194"/>
      <c r="CH81" s="194"/>
      <c r="CI81" s="194"/>
      <c r="CJ81" s="194"/>
    </row>
    <row r="82" spans="1:91" ht="15" customHeight="1">
      <c r="A82" s="129">
        <f t="shared" si="710"/>
        <v>33</v>
      </c>
      <c r="B82" s="210" t="str">
        <f>BP16</f>
        <v>Ronald de Vreede</v>
      </c>
      <c r="C82" s="210"/>
      <c r="D82" s="30">
        <v>16</v>
      </c>
      <c r="E82" s="30">
        <v>58</v>
      </c>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v>27</v>
      </c>
      <c r="W82" s="31">
        <v>54</v>
      </c>
      <c r="X82" s="30">
        <v>19</v>
      </c>
      <c r="Y82" s="30">
        <v>29</v>
      </c>
      <c r="Z82" s="31">
        <v>13</v>
      </c>
      <c r="AA82" s="31">
        <v>57</v>
      </c>
      <c r="AB82" s="30">
        <v>11</v>
      </c>
      <c r="AC82" s="30">
        <v>60</v>
      </c>
      <c r="AD82" s="31">
        <v>7</v>
      </c>
      <c r="AE82" s="31">
        <v>48</v>
      </c>
      <c r="AF82" s="30">
        <v>5</v>
      </c>
      <c r="AG82" s="30">
        <v>24</v>
      </c>
      <c r="AH82" s="31">
        <v>10</v>
      </c>
      <c r="AI82" s="31">
        <v>24</v>
      </c>
      <c r="AJ82" s="30">
        <v>22</v>
      </c>
      <c r="AK82" s="30">
        <v>60</v>
      </c>
      <c r="AL82" s="31">
        <v>13</v>
      </c>
      <c r="AM82" s="31">
        <v>50</v>
      </c>
      <c r="AN82" s="30">
        <v>14</v>
      </c>
      <c r="AO82" s="30">
        <v>21</v>
      </c>
      <c r="AP82" s="31">
        <v>23</v>
      </c>
      <c r="AQ82" s="31">
        <v>56</v>
      </c>
      <c r="AR82" s="30">
        <v>6</v>
      </c>
      <c r="AS82" s="30">
        <v>30</v>
      </c>
      <c r="AT82" s="31">
        <v>7</v>
      </c>
      <c r="AU82" s="31">
        <v>34</v>
      </c>
      <c r="AV82" s="30">
        <v>37</v>
      </c>
      <c r="AW82" s="30">
        <v>30</v>
      </c>
      <c r="AX82" s="31">
        <v>9</v>
      </c>
      <c r="AY82" s="31">
        <v>48</v>
      </c>
      <c r="AZ82" s="30">
        <v>7</v>
      </c>
      <c r="BA82" s="30">
        <v>38</v>
      </c>
      <c r="BB82" s="31">
        <v>7</v>
      </c>
      <c r="BC82" s="31">
        <v>46</v>
      </c>
      <c r="BD82" s="30">
        <v>42</v>
      </c>
      <c r="BE82" s="30">
        <v>42</v>
      </c>
      <c r="BF82" s="31"/>
      <c r="BG82" s="31"/>
      <c r="BH82" s="30">
        <v>12</v>
      </c>
      <c r="BI82" s="30">
        <v>37</v>
      </c>
      <c r="BJ82" s="31">
        <v>15</v>
      </c>
      <c r="BK82" s="31">
        <v>50</v>
      </c>
      <c r="BL82" s="30">
        <v>20</v>
      </c>
      <c r="BM82" s="30">
        <v>60</v>
      </c>
      <c r="BN82" s="31">
        <v>45</v>
      </c>
      <c r="BO82" s="31">
        <v>33</v>
      </c>
      <c r="BP82" s="271"/>
      <c r="BQ82" s="271"/>
      <c r="BR82" s="31">
        <v>14</v>
      </c>
      <c r="BS82" s="31">
        <v>52</v>
      </c>
      <c r="BT82" s="30">
        <v>7</v>
      </c>
      <c r="BU82" s="30">
        <v>27</v>
      </c>
      <c r="BV82" s="31">
        <v>5</v>
      </c>
      <c r="BW82" s="31">
        <v>31</v>
      </c>
      <c r="BX82" s="30">
        <v>14</v>
      </c>
      <c r="BY82" s="30">
        <v>40</v>
      </c>
      <c r="BZ82" s="31">
        <v>8</v>
      </c>
      <c r="CA82" s="31">
        <v>22</v>
      </c>
      <c r="CB82" s="210" t="str">
        <f t="shared" ref="CB82:CB93" si="1304">B82</f>
        <v>Ronald de Vreede</v>
      </c>
      <c r="CC82" s="210"/>
      <c r="CD82" s="194"/>
      <c r="CE82" s="246">
        <v>0.88</v>
      </c>
      <c r="CF82" s="246">
        <v>45</v>
      </c>
      <c r="CG82" s="194"/>
      <c r="CH82" s="194"/>
      <c r="CI82" s="194"/>
      <c r="CJ82" s="194"/>
    </row>
    <row r="83" spans="1:91" ht="15" customHeight="1">
      <c r="B83" s="257">
        <f>BP17</f>
        <v>20</v>
      </c>
      <c r="C83" s="258">
        <f>BQ17</f>
        <v>0.38600000000000001</v>
      </c>
      <c r="D83" s="289">
        <f t="shared" ref="D83" si="1305">IF(E82=0,"",D82/E82)</f>
        <v>0.27586206896551724</v>
      </c>
      <c r="E83" s="30">
        <v>0</v>
      </c>
      <c r="F83" s="290">
        <f t="shared" ref="F83" si="1306">IF(G82=0,"",F82/G82)</f>
        <v>0.34375</v>
      </c>
      <c r="G83" s="31">
        <v>0</v>
      </c>
      <c r="H83" s="289">
        <f t="shared" ref="H83" si="1307">IF(I82=0,"",H82/I82)</f>
        <v>0.34146341463414637</v>
      </c>
      <c r="I83" s="30">
        <v>1</v>
      </c>
      <c r="J83" s="290">
        <f t="shared" ref="J83" si="1308">IF(K82=0,"",J82/K82)</f>
        <v>0.77500000000000002</v>
      </c>
      <c r="K83" s="31">
        <v>3</v>
      </c>
      <c r="L83" s="289">
        <f t="shared" ref="L83" si="1309">IF(M82=0,"",L82/M82)</f>
        <v>0.88</v>
      </c>
      <c r="M83" s="30">
        <v>1</v>
      </c>
      <c r="N83" s="290">
        <f t="shared" ref="N83" si="1310">IF(O82=0,"",N82/O82)</f>
        <v>0.86842105263157898</v>
      </c>
      <c r="O83" s="31">
        <v>3</v>
      </c>
      <c r="P83" s="289">
        <f t="shared" ref="P83" si="1311">IF(Q82=0,"",P82/Q82)</f>
        <v>0.72972972972972971</v>
      </c>
      <c r="Q83" s="30">
        <v>3</v>
      </c>
      <c r="R83" s="290">
        <f t="shared" ref="R83" si="1312">IF(S82=0,"",R82/S82)</f>
        <v>0.48571428571428571</v>
      </c>
      <c r="S83" s="31">
        <v>3</v>
      </c>
      <c r="T83" s="289">
        <f t="shared" ref="T83" si="1313">IF(U82=0,"",T82/U82)</f>
        <v>0.31666666666666665</v>
      </c>
      <c r="U83" s="30">
        <v>0</v>
      </c>
      <c r="V83" s="290">
        <f t="shared" ref="V83" si="1314">IF(W82=0,"",V82/W82)</f>
        <v>0.5</v>
      </c>
      <c r="W83" s="31">
        <v>2</v>
      </c>
      <c r="X83" s="289">
        <f t="shared" ref="X83" si="1315">IF(Y82=0,"",X82/Y82)</f>
        <v>0.65517241379310343</v>
      </c>
      <c r="Y83" s="30">
        <v>3</v>
      </c>
      <c r="Z83" s="290">
        <f t="shared" ref="Z83" si="1316">IF(AA82=0,"",Z82/AA82)</f>
        <v>0.22807017543859648</v>
      </c>
      <c r="AA83" s="31">
        <v>0</v>
      </c>
      <c r="AB83" s="289">
        <f t="shared" ref="AB83" si="1317">IF(AC82=0,"",AB82/AC82)</f>
        <v>0.18333333333333332</v>
      </c>
      <c r="AC83" s="30">
        <v>1</v>
      </c>
      <c r="AD83" s="290">
        <f t="shared" ref="AD83" si="1318">IF(AE82=0,"",AD82/AE82)</f>
        <v>0.14583333333333334</v>
      </c>
      <c r="AE83" s="31">
        <v>0</v>
      </c>
      <c r="AF83" s="289">
        <f t="shared" ref="AF83" si="1319">IF(AG82=0,"",AF82/AG82)</f>
        <v>0.20833333333333334</v>
      </c>
      <c r="AG83" s="30">
        <v>0</v>
      </c>
      <c r="AH83" s="290">
        <f t="shared" ref="AH83" si="1320">IF(AI82=0,"",AH82/AI82)</f>
        <v>0.41666666666666669</v>
      </c>
      <c r="AI83" s="31">
        <v>1</v>
      </c>
      <c r="AJ83" s="289">
        <f t="shared" ref="AJ83" si="1321">IF(AK82=0,"",AJ82/AK82)</f>
        <v>0.36666666666666664</v>
      </c>
      <c r="AK83" s="30">
        <v>0</v>
      </c>
      <c r="AL83" s="290">
        <f t="shared" ref="AL83" si="1322">IF(AM82=0,"",AL82/AM82)</f>
        <v>0.26</v>
      </c>
      <c r="AM83" s="31">
        <v>1</v>
      </c>
      <c r="AN83" s="289">
        <f t="shared" ref="AN83" si="1323">IF(AO82=0,"",AN82/AO82)</f>
        <v>0.66666666666666663</v>
      </c>
      <c r="AO83" s="30">
        <v>3</v>
      </c>
      <c r="AP83" s="290">
        <f t="shared" ref="AP83" si="1324">IF(AQ82=0,"",AP82/AQ82)</f>
        <v>0.4107142857142857</v>
      </c>
      <c r="AQ83" s="31">
        <v>2</v>
      </c>
      <c r="AR83" s="289">
        <f t="shared" ref="AR83" si="1325">IF(AS82=0,"",AR82/AS82)</f>
        <v>0.2</v>
      </c>
      <c r="AS83" s="30">
        <v>0</v>
      </c>
      <c r="AT83" s="290">
        <f t="shared" ref="AT83" si="1326">IF(AU82=0,"",AT82/AU82)</f>
        <v>0.20588235294117646</v>
      </c>
      <c r="AU83" s="31">
        <v>1</v>
      </c>
      <c r="AV83" s="289">
        <f t="shared" ref="AV83" si="1327">IF(AW82=0,"",AV82/AW82)</f>
        <v>1.2333333333333334</v>
      </c>
      <c r="AW83" s="30">
        <v>1</v>
      </c>
      <c r="AX83" s="290">
        <f t="shared" ref="AX83" si="1328">IF(AY82=0,"",AX82/AY82)</f>
        <v>0.1875</v>
      </c>
      <c r="AY83" s="31">
        <v>1</v>
      </c>
      <c r="AZ83" s="289">
        <f t="shared" ref="AZ83" si="1329">IF(BA82=0,"",AZ82/BA82)</f>
        <v>0.18421052631578946</v>
      </c>
      <c r="BA83" s="30">
        <v>0</v>
      </c>
      <c r="BB83" s="290">
        <f t="shared" ref="BB83" si="1330">IF(BC82=0,"",BB82/BC82)</f>
        <v>0.15217391304347827</v>
      </c>
      <c r="BC83" s="31">
        <v>1</v>
      </c>
      <c r="BD83" s="289">
        <f t="shared" ref="BD83" si="1331">IF(BE82=0,"",BD82/BE82)</f>
        <v>1</v>
      </c>
      <c r="BE83" s="30">
        <v>1</v>
      </c>
      <c r="BF83" s="290" t="str">
        <f t="shared" ref="BF83" si="1332">IF(BG82=0,"",BF82/BG82)</f>
        <v/>
      </c>
      <c r="BG83" s="31"/>
      <c r="BH83" s="289">
        <f t="shared" ref="BH83" si="1333">IF(BI82=0,"",BH82/BI82)</f>
        <v>0.32432432432432434</v>
      </c>
      <c r="BI83" s="30">
        <v>3</v>
      </c>
      <c r="BJ83" s="290">
        <f t="shared" ref="BJ83" si="1334">IF(BK82=0,"",BJ82/BK82)</f>
        <v>0.3</v>
      </c>
      <c r="BK83" s="31">
        <v>0</v>
      </c>
      <c r="BL83" s="289">
        <f t="shared" ref="BL83" si="1335">IF(BM82=0,"",BL82/BM82)</f>
        <v>0.33333333333333331</v>
      </c>
      <c r="BM83" s="30">
        <v>1</v>
      </c>
      <c r="BN83" s="290">
        <f t="shared" ref="BN83" si="1336">IF(BO82=0,"",BN82/BO82)</f>
        <v>1.3636363636363635</v>
      </c>
      <c r="BO83" s="31">
        <v>3</v>
      </c>
      <c r="BP83" s="291"/>
      <c r="BQ83" s="271"/>
      <c r="BR83" s="290">
        <f t="shared" ref="BR83" si="1337">IF(BS82=0,"",BR82/BS82)</f>
        <v>0.26923076923076922</v>
      </c>
      <c r="BS83" s="31">
        <v>1</v>
      </c>
      <c r="BT83" s="289">
        <f t="shared" ref="BT83" si="1338">IF(BU82=0,"",BT82/BU82)</f>
        <v>0.25925925925925924</v>
      </c>
      <c r="BU83" s="30">
        <v>1</v>
      </c>
      <c r="BV83" s="290">
        <f t="shared" ref="BV83" si="1339">IF(BW82=0,"",BV82/BW82)</f>
        <v>0.16129032258064516</v>
      </c>
      <c r="BW83" s="31">
        <v>1</v>
      </c>
      <c r="BX83" s="289">
        <f t="shared" ref="BX83" si="1340">IF(BY82=0,"",BX82/BY82)</f>
        <v>0.35</v>
      </c>
      <c r="BY83" s="30">
        <v>1</v>
      </c>
      <c r="BZ83" s="290">
        <f t="shared" ref="BZ83" si="1341">IF(CA82=0,"",BZ82/CA82)</f>
        <v>0.36363636363636365</v>
      </c>
      <c r="CA83" s="31">
        <v>0</v>
      </c>
      <c r="CB83" s="257">
        <f t="shared" si="1304"/>
        <v>20</v>
      </c>
      <c r="CC83" s="258">
        <f>C83</f>
        <v>0.38600000000000001</v>
      </c>
      <c r="CD83" s="194"/>
      <c r="CE83" s="246">
        <v>0.92</v>
      </c>
      <c r="CF83" s="246">
        <v>47</v>
      </c>
      <c r="CG83" s="194"/>
      <c r="CH83" s="194"/>
      <c r="CI83" s="200"/>
      <c r="CJ83" s="194"/>
    </row>
    <row r="84" spans="1:91" ht="15" customHeight="1">
      <c r="A84" s="206">
        <f t="shared" si="749"/>
        <v>34</v>
      </c>
      <c r="B84" s="259" t="str">
        <f>BR16</f>
        <v>Ted Boomkens</v>
      </c>
      <c r="C84" s="259"/>
      <c r="D84" s="52">
        <v>18</v>
      </c>
      <c r="E84" s="52">
        <v>58</v>
      </c>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v>23</v>
      </c>
      <c r="AK84" s="52">
        <v>29</v>
      </c>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c r="BG84" s="30"/>
      <c r="BH84" s="52">
        <v>7</v>
      </c>
      <c r="BI84" s="52">
        <v>52</v>
      </c>
      <c r="BJ84" s="30">
        <v>17</v>
      </c>
      <c r="BK84" s="30">
        <v>49</v>
      </c>
      <c r="BL84" s="52">
        <v>23</v>
      </c>
      <c r="BM84" s="52">
        <v>51</v>
      </c>
      <c r="BN84" s="30">
        <v>45</v>
      </c>
      <c r="BO84" s="30">
        <v>42</v>
      </c>
      <c r="BP84" s="52">
        <v>18</v>
      </c>
      <c r="BQ84" s="52">
        <v>52</v>
      </c>
      <c r="BR84" s="271"/>
      <c r="BS84" s="271"/>
      <c r="BT84" s="52">
        <v>6</v>
      </c>
      <c r="BU84" s="52">
        <v>35</v>
      </c>
      <c r="BV84" s="30">
        <v>7</v>
      </c>
      <c r="BW84" s="30">
        <v>48</v>
      </c>
      <c r="BX84" s="52">
        <v>15</v>
      </c>
      <c r="BY84" s="52">
        <v>38</v>
      </c>
      <c r="BZ84" s="30">
        <v>21</v>
      </c>
      <c r="CA84" s="30">
        <v>41</v>
      </c>
      <c r="CB84" s="259" t="str">
        <f t="shared" si="1304"/>
        <v>Ted Boomkens</v>
      </c>
      <c r="CC84" s="259"/>
      <c r="CD84" s="194"/>
      <c r="CE84" s="231"/>
      <c r="CF84" s="194"/>
      <c r="CG84" s="194"/>
      <c r="CH84" s="194"/>
      <c r="CI84" s="194"/>
      <c r="CJ84" s="194"/>
    </row>
    <row r="85" spans="1:91" ht="15" customHeight="1">
      <c r="B85" s="261">
        <f>BR17</f>
        <v>15</v>
      </c>
      <c r="C85" s="262">
        <f>BS17</f>
        <v>0.26</v>
      </c>
      <c r="D85" s="288">
        <f t="shared" ref="D85" si="1342">IF(E84=0,"",D84/E84)</f>
        <v>0.31034482758620691</v>
      </c>
      <c r="E85" s="52">
        <v>2</v>
      </c>
      <c r="F85" s="289">
        <f t="shared" ref="F85" si="1343">IF(G84=0,"",F84/G84)</f>
        <v>0.48888888888888887</v>
      </c>
      <c r="G85" s="30">
        <v>1</v>
      </c>
      <c r="H85" s="288">
        <f t="shared" ref="H85" si="1344">IF(I84=0,"",H84/I84)</f>
        <v>0.25</v>
      </c>
      <c r="I85" s="52">
        <v>0</v>
      </c>
      <c r="J85" s="289">
        <f t="shared" ref="J85" si="1345">IF(K84=0,"",J84/K84)</f>
        <v>0.48333333333333334</v>
      </c>
      <c r="K85" s="30">
        <v>1</v>
      </c>
      <c r="L85" s="288">
        <f t="shared" ref="L85" si="1346">IF(M84=0,"",L84/M84)</f>
        <v>0.60526315789473684</v>
      </c>
      <c r="M85" s="52">
        <v>3</v>
      </c>
      <c r="N85" s="289">
        <f t="shared" ref="N85" si="1347">IF(O84=0,"",N84/O84)</f>
        <v>0.72916666666666663</v>
      </c>
      <c r="O85" s="30">
        <v>3</v>
      </c>
      <c r="P85" s="288">
        <f t="shared" ref="P85" si="1348">IF(Q84=0,"",P84/Q84)</f>
        <v>0.4642857142857143</v>
      </c>
      <c r="Q85" s="52">
        <v>0</v>
      </c>
      <c r="R85" s="289">
        <f t="shared" ref="R85" si="1349">IF(S84=0,"",R84/S84)</f>
        <v>0.28333333333333333</v>
      </c>
      <c r="S85" s="30">
        <v>2</v>
      </c>
      <c r="T85" s="288">
        <f t="shared" ref="T85" si="1350">IF(U84=0,"",T84/U84)</f>
        <v>0.58139534883720934</v>
      </c>
      <c r="U85" s="52">
        <v>3</v>
      </c>
      <c r="V85" s="289">
        <f t="shared" ref="V85" si="1351">IF(W84=0,"",V84/W84)</f>
        <v>0.67647058823529416</v>
      </c>
      <c r="W85" s="30">
        <v>1</v>
      </c>
      <c r="X85" s="288">
        <f t="shared" ref="X85" si="1352">IF(Y84=0,"",X84/Y84)</f>
        <v>0.25</v>
      </c>
      <c r="Y85" s="52">
        <v>0</v>
      </c>
      <c r="Z85" s="289">
        <f t="shared" ref="Z85" si="1353">IF(AA84=0,"",Z84/AA84)</f>
        <v>0.28000000000000003</v>
      </c>
      <c r="AA85" s="30">
        <v>1</v>
      </c>
      <c r="AB85" s="288">
        <f t="shared" ref="AB85" si="1354">IF(AC84=0,"",AB84/AC84)</f>
        <v>0.18333333333333332</v>
      </c>
      <c r="AC85" s="52">
        <v>0</v>
      </c>
      <c r="AD85" s="289">
        <f t="shared" ref="AD85" si="1355">IF(AE84=0,"",AD84/AE84)</f>
        <v>0.17307692307692307</v>
      </c>
      <c r="AE85" s="30">
        <v>0</v>
      </c>
      <c r="AF85" s="288">
        <f t="shared" ref="AF85" si="1356">IF(AG84=0,"",AF84/AG84)</f>
        <v>0.55172413793103448</v>
      </c>
      <c r="AG85" s="52">
        <v>3</v>
      </c>
      <c r="AH85" s="289">
        <f t="shared" ref="AH85" si="1357">IF(AI84=0,"",AH84/AI84)</f>
        <v>0.41025641025641024</v>
      </c>
      <c r="AI85" s="30">
        <v>3</v>
      </c>
      <c r="AJ85" s="288">
        <f t="shared" ref="AJ85" si="1358">IF(AK84=0,"",AJ84/AK84)</f>
        <v>0.7931034482758621</v>
      </c>
      <c r="AK85" s="52">
        <v>0</v>
      </c>
      <c r="AL85" s="289">
        <f t="shared" ref="AL85" si="1359">IF(AM84=0,"",AL84/AM84)</f>
        <v>0.48275862068965519</v>
      </c>
      <c r="AM85" s="30">
        <v>3</v>
      </c>
      <c r="AN85" s="288">
        <f t="shared" ref="AN85" si="1360">IF(AO84=0,"",AN84/AO84)</f>
        <v>0.26923076923076922</v>
      </c>
      <c r="AO85" s="52">
        <v>3</v>
      </c>
      <c r="AP85" s="289">
        <f t="shared" ref="AP85" si="1361">IF(AQ84=0,"",AP84/AQ84)</f>
        <v>0.36842105263157893</v>
      </c>
      <c r="AQ85" s="30">
        <v>0</v>
      </c>
      <c r="AR85" s="288">
        <f t="shared" ref="AR85" si="1362">IF(AS84=0,"",AR84/AS84)</f>
        <v>0.25490196078431371</v>
      </c>
      <c r="AS85" s="52">
        <v>3</v>
      </c>
      <c r="AT85" s="289">
        <f t="shared" ref="AT85" si="1363">IF(AU84=0,"",AT84/AU84)</f>
        <v>0.14035087719298245</v>
      </c>
      <c r="AU85" s="30">
        <v>0</v>
      </c>
      <c r="AV85" s="288">
        <f t="shared" ref="AV85" si="1364">IF(AW84=0,"",AV84/AW84)</f>
        <v>0.77586206896551724</v>
      </c>
      <c r="AW85" s="52">
        <v>2</v>
      </c>
      <c r="AX85" s="289">
        <f t="shared" ref="AX85" si="1365">IF(AY84=0,"",AX84/AY84)</f>
        <v>0.15</v>
      </c>
      <c r="AY85" s="30">
        <v>0</v>
      </c>
      <c r="AZ85" s="288">
        <f t="shared" ref="AZ85" si="1366">IF(BA84=0,"",AZ84/BA84)</f>
        <v>0.44736842105263158</v>
      </c>
      <c r="BA85" s="52">
        <v>3</v>
      </c>
      <c r="BB85" s="289">
        <f t="shared" ref="BB85" si="1367">IF(BC84=0,"",BB84/BC84)</f>
        <v>0.26315789473684209</v>
      </c>
      <c r="BC85" s="30">
        <v>3</v>
      </c>
      <c r="BD85" s="288">
        <f t="shared" ref="BD85" si="1368">IF(BE84=0,"",BD84/BE84)</f>
        <v>0.8867924528301887</v>
      </c>
      <c r="BE85" s="52">
        <v>2</v>
      </c>
      <c r="BF85" s="289" t="str">
        <f t="shared" ref="BF85" si="1369">IF(BG84=0,"",BF84/BG84)</f>
        <v/>
      </c>
      <c r="BG85" s="30"/>
      <c r="BH85" s="288">
        <f t="shared" ref="BH85" si="1370">IF(BI84=0,"",BH84/BI84)</f>
        <v>0.13461538461538461</v>
      </c>
      <c r="BI85" s="52">
        <v>0</v>
      </c>
      <c r="BJ85" s="289">
        <f t="shared" ref="BJ85" si="1371">IF(BK84=0,"",BJ84/BK84)</f>
        <v>0.34693877551020408</v>
      </c>
      <c r="BK85" s="30">
        <v>3</v>
      </c>
      <c r="BL85" s="288">
        <f t="shared" ref="BL85" si="1372">IF(BM84=0,"",BL84/BM84)</f>
        <v>0.45098039215686275</v>
      </c>
      <c r="BM85" s="52">
        <v>2</v>
      </c>
      <c r="BN85" s="289">
        <f t="shared" ref="BN85" si="1373">IF(BO84=0,"",BN84/BO84)</f>
        <v>1.0714285714285714</v>
      </c>
      <c r="BO85" s="30">
        <v>3</v>
      </c>
      <c r="BP85" s="288">
        <f t="shared" ref="BP85" si="1374">IF(BQ84=0,"",BP84/BQ84)</f>
        <v>0.34615384615384615</v>
      </c>
      <c r="BQ85" s="52">
        <v>2</v>
      </c>
      <c r="BR85" s="291"/>
      <c r="BS85" s="271"/>
      <c r="BT85" s="288">
        <f t="shared" ref="BT85" si="1375">IF(BU84=0,"",BT84/BU84)</f>
        <v>0.17142857142857143</v>
      </c>
      <c r="BU85" s="52">
        <v>0</v>
      </c>
      <c r="BV85" s="289">
        <f t="shared" ref="BV85" si="1376">IF(BW84=0,"",BV84/BW84)</f>
        <v>0.14583333333333334</v>
      </c>
      <c r="BW85" s="30">
        <v>0</v>
      </c>
      <c r="BX85" s="288">
        <f t="shared" ref="BX85" si="1377">IF(BY84=0,"",BX84/BY84)</f>
        <v>0.39473684210526316</v>
      </c>
      <c r="BY85" s="52">
        <v>3</v>
      </c>
      <c r="BZ85" s="289">
        <f t="shared" ref="BZ85" si="1378">IF(CA84=0,"",BZ84/CA84)</f>
        <v>0.51219512195121952</v>
      </c>
      <c r="CA85" s="30">
        <v>3</v>
      </c>
      <c r="CB85" s="261">
        <f t="shared" si="1304"/>
        <v>15</v>
      </c>
      <c r="CC85" s="262">
        <f>C85</f>
        <v>0.26</v>
      </c>
      <c r="CD85" s="200"/>
      <c r="CE85" s="231"/>
      <c r="CF85" s="194"/>
      <c r="CG85" s="194"/>
      <c r="CH85" s="194"/>
      <c r="CI85" s="200"/>
      <c r="CJ85" s="194"/>
    </row>
    <row r="86" spans="1:91" ht="15" customHeight="1">
      <c r="A86" s="129">
        <f t="shared" si="710"/>
        <v>35</v>
      </c>
      <c r="B86" s="210" t="str">
        <f>BT16</f>
        <v>Theo vd Weide</v>
      </c>
      <c r="C86" s="210"/>
      <c r="D86" s="30">
        <v>7</v>
      </c>
      <c r="E86" s="30">
        <v>24</v>
      </c>
      <c r="F86" s="31">
        <v>23</v>
      </c>
      <c r="G86" s="31">
        <v>40</v>
      </c>
      <c r="H86" s="30">
        <v>9</v>
      </c>
      <c r="I86" s="30">
        <v>32</v>
      </c>
      <c r="J86" s="31">
        <v>29</v>
      </c>
      <c r="K86" s="31">
        <v>47</v>
      </c>
      <c r="L86" s="30">
        <v>22</v>
      </c>
      <c r="M86" s="30">
        <v>58</v>
      </c>
      <c r="N86" s="31">
        <v>37</v>
      </c>
      <c r="O86" s="31">
        <v>60</v>
      </c>
      <c r="P86" s="30">
        <v>27</v>
      </c>
      <c r="Q86" s="30">
        <v>35</v>
      </c>
      <c r="R86" s="31">
        <v>18</v>
      </c>
      <c r="S86" s="31">
        <v>42</v>
      </c>
      <c r="T86" s="30">
        <v>13</v>
      </c>
      <c r="U86" s="30">
        <v>48</v>
      </c>
      <c r="V86" s="31">
        <v>27</v>
      </c>
      <c r="W86" s="31">
        <v>53</v>
      </c>
      <c r="X86" s="30">
        <v>19</v>
      </c>
      <c r="Y86" s="30">
        <v>42</v>
      </c>
      <c r="Z86" s="31">
        <v>13</v>
      </c>
      <c r="AA86" s="31">
        <v>50</v>
      </c>
      <c r="AB86" s="30">
        <v>11</v>
      </c>
      <c r="AC86" s="30">
        <v>46</v>
      </c>
      <c r="AD86" s="31">
        <v>15</v>
      </c>
      <c r="AE86" s="31">
        <v>27</v>
      </c>
      <c r="AF86" s="30">
        <v>10</v>
      </c>
      <c r="AG86" s="30">
        <v>41</v>
      </c>
      <c r="AH86" s="31">
        <v>17</v>
      </c>
      <c r="AI86" s="31">
        <v>55</v>
      </c>
      <c r="AJ86" s="30">
        <v>30</v>
      </c>
      <c r="AK86" s="30">
        <v>39</v>
      </c>
      <c r="AL86" s="31">
        <v>9</v>
      </c>
      <c r="AM86" s="31">
        <v>42</v>
      </c>
      <c r="AN86" s="30">
        <v>8</v>
      </c>
      <c r="AO86" s="30">
        <v>31</v>
      </c>
      <c r="AP86" s="31">
        <v>11</v>
      </c>
      <c r="AQ86" s="31">
        <v>34</v>
      </c>
      <c r="AR86" s="30">
        <v>6</v>
      </c>
      <c r="AS86" s="30">
        <v>60</v>
      </c>
      <c r="AT86" s="31">
        <v>10</v>
      </c>
      <c r="AU86" s="31">
        <v>15</v>
      </c>
      <c r="AV86" s="30">
        <v>43</v>
      </c>
      <c r="AW86" s="30">
        <v>37</v>
      </c>
      <c r="AX86" s="31">
        <v>14</v>
      </c>
      <c r="AY86" s="31">
        <v>38</v>
      </c>
      <c r="AZ86" s="30">
        <v>14</v>
      </c>
      <c r="BA86" s="30">
        <v>52</v>
      </c>
      <c r="BB86" s="31">
        <v>10</v>
      </c>
      <c r="BC86" s="31">
        <v>41</v>
      </c>
      <c r="BD86" s="30">
        <v>33</v>
      </c>
      <c r="BE86" s="30">
        <v>52</v>
      </c>
      <c r="BF86" s="31"/>
      <c r="BG86" s="31"/>
      <c r="BH86" s="30">
        <v>9</v>
      </c>
      <c r="BI86" s="30">
        <v>53</v>
      </c>
      <c r="BJ86" s="31">
        <v>17</v>
      </c>
      <c r="BK86" s="31">
        <v>46</v>
      </c>
      <c r="BL86" s="30">
        <v>23</v>
      </c>
      <c r="BM86" s="30">
        <v>34</v>
      </c>
      <c r="BN86" s="31">
        <v>35</v>
      </c>
      <c r="BO86" s="31">
        <v>33</v>
      </c>
      <c r="BP86" s="30">
        <v>18</v>
      </c>
      <c r="BQ86" s="30">
        <v>27</v>
      </c>
      <c r="BR86" s="31">
        <v>15</v>
      </c>
      <c r="BS86" s="31">
        <v>35</v>
      </c>
      <c r="BT86" s="271"/>
      <c r="BU86" s="271"/>
      <c r="BV86" s="31">
        <v>2</v>
      </c>
      <c r="BW86" s="31">
        <v>21</v>
      </c>
      <c r="BX86" s="30">
        <v>11</v>
      </c>
      <c r="BY86" s="30">
        <v>46</v>
      </c>
      <c r="BZ86" s="31">
        <v>21</v>
      </c>
      <c r="CA86" s="31">
        <v>53</v>
      </c>
      <c r="CB86" s="210" t="str">
        <f t="shared" si="1304"/>
        <v>Theo vd Weide</v>
      </c>
      <c r="CC86" s="210"/>
      <c r="CD86" s="194"/>
      <c r="CE86" s="231"/>
      <c r="CF86" s="194"/>
      <c r="CG86" s="194"/>
      <c r="CH86" s="194"/>
      <c r="CI86" s="194"/>
      <c r="CJ86" s="194"/>
    </row>
    <row r="87" spans="1:91" ht="15" customHeight="1">
      <c r="B87" s="257">
        <f>BT17</f>
        <v>10</v>
      </c>
      <c r="C87" s="258">
        <f>BU17</f>
        <v>0.19600000000000001</v>
      </c>
      <c r="D87" s="289">
        <f t="shared" ref="D87" si="1379">IF(E86=0,"",D86/E86)</f>
        <v>0.29166666666666669</v>
      </c>
      <c r="E87" s="30">
        <v>0</v>
      </c>
      <c r="F87" s="290">
        <f t="shared" ref="F87" si="1380">IF(G86=0,"",F86/G86)</f>
        <v>0.57499999999999996</v>
      </c>
      <c r="G87" s="31">
        <v>3</v>
      </c>
      <c r="H87" s="289">
        <f t="shared" ref="H87" si="1381">IF(I86=0,"",H86/I86)</f>
        <v>0.28125</v>
      </c>
      <c r="I87" s="30">
        <v>0</v>
      </c>
      <c r="J87" s="290">
        <f t="shared" ref="J87" si="1382">IF(K86=0,"",J86/K86)</f>
        <v>0.61702127659574468</v>
      </c>
      <c r="K87" s="31">
        <v>3</v>
      </c>
      <c r="L87" s="289">
        <f t="shared" ref="L87" si="1383">IF(M86=0,"",L86/M86)</f>
        <v>0.37931034482758619</v>
      </c>
      <c r="M87" s="30">
        <v>0</v>
      </c>
      <c r="N87" s="290">
        <f t="shared" ref="N87" si="1384">IF(O86=0,"",N86/O86)</f>
        <v>0.6166666666666667</v>
      </c>
      <c r="O87" s="31">
        <v>2</v>
      </c>
      <c r="P87" s="289">
        <f t="shared" ref="P87" si="1385">IF(Q86=0,"",P86/Q86)</f>
        <v>0.77142857142857146</v>
      </c>
      <c r="Q87" s="30">
        <v>1</v>
      </c>
      <c r="R87" s="290">
        <f t="shared" ref="R87" si="1386">IF(S86=0,"",R86/S86)</f>
        <v>0.42857142857142855</v>
      </c>
      <c r="S87" s="31">
        <v>3</v>
      </c>
      <c r="T87" s="289">
        <f t="shared" ref="T87" si="1387">IF(U86=0,"",T86/U86)</f>
        <v>0.27083333333333331</v>
      </c>
      <c r="U87" s="30">
        <v>0</v>
      </c>
      <c r="V87" s="290">
        <f t="shared" ref="V87" si="1388">IF(W86=0,"",V86/W86)</f>
        <v>0.50943396226415094</v>
      </c>
      <c r="W87" s="31">
        <v>2</v>
      </c>
      <c r="X87" s="289">
        <f t="shared" ref="X87" si="1389">IF(Y86=0,"",X86/Y86)</f>
        <v>0.45238095238095238</v>
      </c>
      <c r="Y87" s="30">
        <v>3</v>
      </c>
      <c r="Z87" s="290">
        <f t="shared" ref="Z87" si="1390">IF(AA86=0,"",Z86/AA86)</f>
        <v>0.26</v>
      </c>
      <c r="AA87" s="31">
        <v>1</v>
      </c>
      <c r="AB87" s="289">
        <f t="shared" ref="AB87" si="1391">IF(AC86=0,"",AB86/AC86)</f>
        <v>0.2391304347826087</v>
      </c>
      <c r="AC87" s="30">
        <v>1</v>
      </c>
      <c r="AD87" s="290">
        <f t="shared" ref="AD87" si="1392">IF(AE86=0,"",AD86/AE86)</f>
        <v>0.55555555555555558</v>
      </c>
      <c r="AE87" s="31">
        <v>3</v>
      </c>
      <c r="AF87" s="289">
        <f t="shared" ref="AF87" si="1393">IF(AG86=0,"",AF86/AG86)</f>
        <v>0.24390243902439024</v>
      </c>
      <c r="AG87" s="30">
        <v>0</v>
      </c>
      <c r="AH87" s="290">
        <f t="shared" ref="AH87" si="1394">IF(AI86=0,"",AH86/AI86)</f>
        <v>0.30909090909090908</v>
      </c>
      <c r="AI87" s="31">
        <v>2</v>
      </c>
      <c r="AJ87" s="289">
        <f t="shared" ref="AJ87" si="1395">IF(AK86=0,"",AJ86/AK86)</f>
        <v>0.76923076923076927</v>
      </c>
      <c r="AK87" s="30">
        <v>0</v>
      </c>
      <c r="AL87" s="290">
        <f t="shared" ref="AL87" si="1396">IF(AM86=0,"",AL86/AM86)</f>
        <v>0.21428571428571427</v>
      </c>
      <c r="AM87" s="31">
        <v>0</v>
      </c>
      <c r="AN87" s="289">
        <f t="shared" ref="AN87" si="1397">IF(AO86=0,"",AN86/AO86)</f>
        <v>0.25806451612903225</v>
      </c>
      <c r="AO87" s="30">
        <v>1</v>
      </c>
      <c r="AP87" s="290">
        <f t="shared" ref="AP87" si="1398">IF(AQ86=0,"",AP86/AQ86)</f>
        <v>0.3235294117647059</v>
      </c>
      <c r="AQ87" s="31">
        <v>0</v>
      </c>
      <c r="AR87" s="289">
        <f t="shared" ref="AR87" si="1399">IF(AS86=0,"",AR86/AS86)</f>
        <v>0.1</v>
      </c>
      <c r="AS87" s="30">
        <v>0</v>
      </c>
      <c r="AT87" s="290">
        <f t="shared" ref="AT87" si="1400">IF(AU86=0,"",AT86/AU86)</f>
        <v>0.66666666666666663</v>
      </c>
      <c r="AU87" s="31">
        <v>3</v>
      </c>
      <c r="AV87" s="289">
        <f t="shared" ref="AV87" si="1401">IF(AW86=0,"",AV86/AW86)</f>
        <v>1.1621621621621621</v>
      </c>
      <c r="AW87" s="30">
        <v>3</v>
      </c>
      <c r="AX87" s="290">
        <f t="shared" ref="AX87" si="1402">IF(AY86=0,"",AX86/AY86)</f>
        <v>0.36842105263157893</v>
      </c>
      <c r="AY87" s="31">
        <v>3</v>
      </c>
      <c r="AZ87" s="289">
        <f t="shared" ref="AZ87" si="1403">IF(BA86=0,"",AZ86/BA86)</f>
        <v>0.26923076923076922</v>
      </c>
      <c r="BA87" s="30">
        <v>0</v>
      </c>
      <c r="BB87" s="290">
        <f t="shared" ref="BB87" si="1404">IF(BC86=0,"",BB86/BC86)</f>
        <v>0.24390243902439024</v>
      </c>
      <c r="BC87" s="31">
        <v>3</v>
      </c>
      <c r="BD87" s="289">
        <f t="shared" ref="BD87" si="1405">IF(BE86=0,"",BD86/BE86)</f>
        <v>0.63461538461538458</v>
      </c>
      <c r="BE87" s="30">
        <v>0</v>
      </c>
      <c r="BF87" s="290" t="str">
        <f t="shared" ref="BF87" si="1406">IF(BG86=0,"",BF86/BG86)</f>
        <v/>
      </c>
      <c r="BG87" s="31"/>
      <c r="BH87" s="289">
        <f t="shared" ref="BH87" si="1407">IF(BI86=0,"",BH86/BI86)</f>
        <v>0.16981132075471697</v>
      </c>
      <c r="BI87" s="30">
        <v>0</v>
      </c>
      <c r="BJ87" s="290">
        <f t="shared" ref="BJ87" si="1408">IF(BK86=0,"",BJ86/BK86)</f>
        <v>0.36956521739130432</v>
      </c>
      <c r="BK87" s="31">
        <v>3</v>
      </c>
      <c r="BL87" s="289">
        <f t="shared" ref="BL87" si="1409">IF(BM86=0,"",BL86/BM86)</f>
        <v>0.67647058823529416</v>
      </c>
      <c r="BM87" s="30">
        <v>3</v>
      </c>
      <c r="BN87" s="290">
        <f t="shared" ref="BN87" si="1410">IF(BO86=0,"",BN86/BO86)</f>
        <v>1.0606060606060606</v>
      </c>
      <c r="BO87" s="31">
        <v>1</v>
      </c>
      <c r="BP87" s="289">
        <f t="shared" ref="BP87" si="1411">IF(BQ86=0,"",BP86/BQ86)</f>
        <v>0.66666666666666663</v>
      </c>
      <c r="BQ87" s="30">
        <v>3</v>
      </c>
      <c r="BR87" s="290">
        <f t="shared" ref="BR87" si="1412">IF(BS86=0,"",BR86/BS86)</f>
        <v>0.42857142857142855</v>
      </c>
      <c r="BS87" s="31">
        <v>3</v>
      </c>
      <c r="BT87" s="291"/>
      <c r="BU87" s="271"/>
      <c r="BV87" s="290">
        <f t="shared" ref="BV87" si="1413">IF(BW86=0,"",BV86/BW86)</f>
        <v>9.5238095238095233E-2</v>
      </c>
      <c r="BW87" s="31">
        <v>0</v>
      </c>
      <c r="BX87" s="289">
        <f t="shared" ref="BX87" si="1414">IF(BY86=0,"",BX86/BY86)</f>
        <v>0.2391304347826087</v>
      </c>
      <c r="BY87" s="30">
        <v>0</v>
      </c>
      <c r="BZ87" s="290">
        <f t="shared" ref="BZ87" si="1415">IF(CA86=0,"",BZ86/CA86)</f>
        <v>0.39622641509433965</v>
      </c>
      <c r="CA87" s="31">
        <v>2</v>
      </c>
      <c r="CB87" s="257">
        <f t="shared" si="1304"/>
        <v>10</v>
      </c>
      <c r="CC87" s="258">
        <f>C87</f>
        <v>0.19600000000000001</v>
      </c>
      <c r="CD87" s="200"/>
      <c r="CG87" s="194"/>
      <c r="CH87" s="194"/>
      <c r="CI87" s="200"/>
      <c r="CJ87" s="194"/>
    </row>
    <row r="88" spans="1:91" ht="15" customHeight="1">
      <c r="A88" s="206">
        <f t="shared" si="749"/>
        <v>36</v>
      </c>
      <c r="B88" s="259" t="str">
        <f>BV16</f>
        <v>Thijs van Oosten</v>
      </c>
      <c r="C88" s="259"/>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v>16</v>
      </c>
      <c r="AG88" s="52">
        <v>57</v>
      </c>
      <c r="AH88" s="30">
        <v>17</v>
      </c>
      <c r="AI88" s="30">
        <v>43</v>
      </c>
      <c r="AJ88" s="52">
        <v>33</v>
      </c>
      <c r="AK88" s="52">
        <v>60</v>
      </c>
      <c r="AL88" s="30">
        <v>11</v>
      </c>
      <c r="AM88" s="30">
        <v>37</v>
      </c>
      <c r="AN88" s="52">
        <v>10</v>
      </c>
      <c r="AO88" s="52">
        <v>36</v>
      </c>
      <c r="AP88" s="30">
        <v>21</v>
      </c>
      <c r="AQ88" s="30">
        <v>38</v>
      </c>
      <c r="AR88" s="52">
        <v>9</v>
      </c>
      <c r="AS88" s="52">
        <v>60</v>
      </c>
      <c r="AT88" s="30">
        <v>8</v>
      </c>
      <c r="AU88" s="30">
        <v>41</v>
      </c>
      <c r="AV88" s="52">
        <v>43</v>
      </c>
      <c r="AW88" s="52">
        <v>54</v>
      </c>
      <c r="AX88" s="30">
        <v>10</v>
      </c>
      <c r="AY88" s="30">
        <v>60</v>
      </c>
      <c r="AZ88" s="52">
        <v>17</v>
      </c>
      <c r="BA88" s="52">
        <v>29</v>
      </c>
      <c r="BB88" s="30">
        <v>6</v>
      </c>
      <c r="BC88" s="30">
        <v>39</v>
      </c>
      <c r="BD88" s="52">
        <v>28</v>
      </c>
      <c r="BE88" s="52">
        <v>38</v>
      </c>
      <c r="BF88" s="30"/>
      <c r="BG88" s="30"/>
      <c r="BH88" s="52">
        <v>12</v>
      </c>
      <c r="BI88" s="52">
        <v>40</v>
      </c>
      <c r="BJ88" s="30">
        <v>17</v>
      </c>
      <c r="BK88" s="30">
        <v>41</v>
      </c>
      <c r="BL88" s="52">
        <v>23</v>
      </c>
      <c r="BM88" s="52">
        <v>43</v>
      </c>
      <c r="BN88" s="30">
        <v>44</v>
      </c>
      <c r="BO88" s="30">
        <v>44</v>
      </c>
      <c r="BP88" s="52">
        <v>18</v>
      </c>
      <c r="BQ88" s="52">
        <v>31</v>
      </c>
      <c r="BR88" s="30">
        <v>15</v>
      </c>
      <c r="BS88" s="30">
        <v>48</v>
      </c>
      <c r="BT88" s="52">
        <v>10</v>
      </c>
      <c r="BU88" s="52">
        <v>21</v>
      </c>
      <c r="BV88" s="271"/>
      <c r="BW88" s="271"/>
      <c r="BX88" s="52">
        <v>15</v>
      </c>
      <c r="BY88" s="52">
        <v>42</v>
      </c>
      <c r="BZ88" s="30">
        <v>12</v>
      </c>
      <c r="CA88" s="30">
        <v>37</v>
      </c>
      <c r="CB88" s="259" t="str">
        <f t="shared" si="1304"/>
        <v>Thijs van Oosten</v>
      </c>
      <c r="CC88" s="259"/>
      <c r="CD88" s="200"/>
      <c r="CE88" s="194"/>
      <c r="CF88" s="194"/>
      <c r="CG88" s="194"/>
      <c r="CH88" s="194"/>
      <c r="CI88" s="200"/>
      <c r="CJ88" s="194"/>
    </row>
    <row r="89" spans="1:91" ht="15" customHeight="1">
      <c r="B89" s="261">
        <f>BV17</f>
        <v>10</v>
      </c>
      <c r="C89" s="262">
        <f>BW17</f>
        <v>0.16300000000000001</v>
      </c>
      <c r="D89" s="288">
        <f t="shared" ref="D89" si="1416">IF(E88=0,"",D88/E88)</f>
        <v>0.37209302325581395</v>
      </c>
      <c r="E89" s="52">
        <v>3</v>
      </c>
      <c r="F89" s="289">
        <f t="shared" ref="F89" si="1417">IF(G88=0,"",F88/G88)</f>
        <v>0.6216216216216216</v>
      </c>
      <c r="G89" s="30">
        <v>3</v>
      </c>
      <c r="H89" s="288">
        <f t="shared" ref="H89" si="1418">IF(I88=0,"",H88/I88)</f>
        <v>0.32203389830508472</v>
      </c>
      <c r="I89" s="52">
        <v>2</v>
      </c>
      <c r="J89" s="289">
        <f t="shared" ref="J89" si="1419">IF(K88=0,"",J88/K88)</f>
        <v>0.4642857142857143</v>
      </c>
      <c r="K89" s="30">
        <v>0</v>
      </c>
      <c r="L89" s="288">
        <f t="shared" ref="L89" si="1420">IF(M88=0,"",L88/M88)</f>
        <v>0.55102040816326525</v>
      </c>
      <c r="M89" s="52">
        <v>2</v>
      </c>
      <c r="N89" s="289">
        <f t="shared" ref="N89" si="1421">IF(O88=0,"",N88/O88)</f>
        <v>0.67346938775510201</v>
      </c>
      <c r="O89" s="30">
        <v>2</v>
      </c>
      <c r="P89" s="288">
        <f t="shared" ref="P89" si="1422">IF(Q88=0,"",P88/Q88)</f>
        <v>0.57407407407407407</v>
      </c>
      <c r="Q89" s="52">
        <v>2</v>
      </c>
      <c r="R89" s="289">
        <f t="shared" ref="R89" si="1423">IF(S88=0,"",R88/S88)</f>
        <v>0.35416666666666669</v>
      </c>
      <c r="S89" s="30">
        <v>3</v>
      </c>
      <c r="T89" s="288">
        <f t="shared" ref="T89" si="1424">IF(U88=0,"",T88/U88)</f>
        <v>0.45098039215686275</v>
      </c>
      <c r="U89" s="52">
        <v>2</v>
      </c>
      <c r="V89" s="289">
        <f t="shared" ref="V89" si="1425">IF(W88=0,"",V88/W88)</f>
        <v>0.36734693877551022</v>
      </c>
      <c r="W89" s="30">
        <v>0</v>
      </c>
      <c r="X89" s="288">
        <f t="shared" ref="X89" si="1426">IF(Y88=0,"",X88/Y88)</f>
        <v>0.42222222222222222</v>
      </c>
      <c r="Y89" s="52">
        <v>3</v>
      </c>
      <c r="Z89" s="289">
        <f t="shared" ref="Z89" si="1427">IF(AA88=0,"",Z88/AA88)</f>
        <v>0.42424242424242425</v>
      </c>
      <c r="AA89" s="30">
        <v>3</v>
      </c>
      <c r="AB89" s="288">
        <f t="shared" ref="AB89" si="1428">IF(AC88=0,"",AB88/AC88)</f>
        <v>0.21428571428571427</v>
      </c>
      <c r="AC89" s="52">
        <v>1</v>
      </c>
      <c r="AD89" s="289">
        <f t="shared" ref="AD89" si="1429">IF(AE88=0,"",AD88/AE88)</f>
        <v>0.31428571428571428</v>
      </c>
      <c r="AE89" s="30">
        <v>1</v>
      </c>
      <c r="AF89" s="288">
        <f t="shared" ref="AF89" si="1430">IF(AG88=0,"",AF88/AG88)</f>
        <v>0.2807017543859649</v>
      </c>
      <c r="AG89" s="52">
        <v>2</v>
      </c>
      <c r="AH89" s="289">
        <f t="shared" ref="AH89" si="1431">IF(AI88=0,"",AH88/AI88)</f>
        <v>0.39534883720930231</v>
      </c>
      <c r="AI89" s="30">
        <v>3</v>
      </c>
      <c r="AJ89" s="288">
        <f t="shared" ref="AJ89" si="1432">IF(AK88=0,"",AJ88/AK88)</f>
        <v>0.55000000000000004</v>
      </c>
      <c r="AK89" s="52">
        <v>1</v>
      </c>
      <c r="AL89" s="289">
        <f t="shared" ref="AL89" si="1433">IF(AM88=0,"",AL88/AM88)</f>
        <v>0.29729729729729731</v>
      </c>
      <c r="AM89" s="30">
        <v>1</v>
      </c>
      <c r="AN89" s="288">
        <f t="shared" ref="AN89" si="1434">IF(AO88=0,"",AN88/AO88)</f>
        <v>0.27777777777777779</v>
      </c>
      <c r="AO89" s="52">
        <v>3</v>
      </c>
      <c r="AP89" s="289">
        <f t="shared" ref="AP89" si="1435">IF(AQ88=0,"",AP88/AQ88)</f>
        <v>0.55263157894736847</v>
      </c>
      <c r="AQ89" s="30">
        <v>3</v>
      </c>
      <c r="AR89" s="288">
        <f t="shared" ref="AR89" si="1436">IF(AS88=0,"",AR88/AS88)</f>
        <v>0.15</v>
      </c>
      <c r="AS89" s="52">
        <v>0</v>
      </c>
      <c r="AT89" s="289">
        <f t="shared" ref="AT89" si="1437">IF(AU88=0,"",AT88/AU88)</f>
        <v>0.1951219512195122</v>
      </c>
      <c r="AU89" s="30">
        <v>1</v>
      </c>
      <c r="AV89" s="288">
        <f t="shared" ref="AV89" si="1438">IF(AW88=0,"",AV88/AW88)</f>
        <v>0.79629629629629628</v>
      </c>
      <c r="AW89" s="52">
        <v>2</v>
      </c>
      <c r="AX89" s="289">
        <f t="shared" ref="AX89" si="1439">IF(AY88=0,"",AX88/AY88)</f>
        <v>0.16666666666666666</v>
      </c>
      <c r="AY89" s="30">
        <v>0</v>
      </c>
      <c r="AZ89" s="288">
        <f t="shared" ref="AZ89" si="1440">IF(BA88=0,"",AZ88/BA88)</f>
        <v>0.58620689655172409</v>
      </c>
      <c r="BA89" s="52">
        <v>3</v>
      </c>
      <c r="BB89" s="289">
        <f t="shared" ref="BB89" si="1441">IF(BC88=0,"",BB88/BC88)</f>
        <v>0.15384615384615385</v>
      </c>
      <c r="BC89" s="30">
        <v>1</v>
      </c>
      <c r="BD89" s="288">
        <f t="shared" ref="BD89" si="1442">IF(BE88=0,"",BD88/BE88)</f>
        <v>0.73684210526315785</v>
      </c>
      <c r="BE89" s="52">
        <v>0</v>
      </c>
      <c r="BF89" s="289" t="str">
        <f t="shared" ref="BF89" si="1443">IF(BG88=0,"",BF88/BG88)</f>
        <v/>
      </c>
      <c r="BG89" s="30"/>
      <c r="BH89" s="288">
        <f t="shared" ref="BH89" si="1444">IF(BI88=0,"",BH88/BI88)</f>
        <v>0.3</v>
      </c>
      <c r="BI89" s="52">
        <v>3</v>
      </c>
      <c r="BJ89" s="289">
        <f t="shared" ref="BJ89" si="1445">IF(BK88=0,"",BJ88/BK88)</f>
        <v>0.41463414634146339</v>
      </c>
      <c r="BK89" s="30">
        <v>3</v>
      </c>
      <c r="BL89" s="288">
        <f t="shared" ref="BL89" si="1446">IF(BM88=0,"",BL88/BM88)</f>
        <v>0.53488372093023251</v>
      </c>
      <c r="BM89" s="52">
        <v>3</v>
      </c>
      <c r="BN89" s="289">
        <f t="shared" ref="BN89" si="1447">IF(BO88=0,"",BN88/BO88)</f>
        <v>1</v>
      </c>
      <c r="BO89" s="30">
        <v>1</v>
      </c>
      <c r="BP89" s="288">
        <f t="shared" ref="BP89" si="1448">IF(BQ88=0,"",BP88/BQ88)</f>
        <v>0.58064516129032262</v>
      </c>
      <c r="BQ89" s="52">
        <v>3</v>
      </c>
      <c r="BR89" s="289">
        <f t="shared" ref="BR89" si="1449">IF(BS88=0,"",BR88/BS88)</f>
        <v>0.3125</v>
      </c>
      <c r="BS89" s="30">
        <v>3</v>
      </c>
      <c r="BT89" s="288">
        <f t="shared" ref="BT89" si="1450">IF(BU88=0,"",BT88/BU88)</f>
        <v>0.47619047619047616</v>
      </c>
      <c r="BU89" s="52">
        <v>3</v>
      </c>
      <c r="BV89" s="291"/>
      <c r="BW89" s="271"/>
      <c r="BX89" s="288">
        <f t="shared" ref="BX89" si="1451">IF(BY88=0,"",BX88/BY88)</f>
        <v>0.35714285714285715</v>
      </c>
      <c r="BY89" s="52">
        <v>3</v>
      </c>
      <c r="BZ89" s="289">
        <f t="shared" ref="BZ89" si="1452">IF(CA88=0,"",BZ88/CA88)</f>
        <v>0.32432432432432434</v>
      </c>
      <c r="CA89" s="30">
        <v>0</v>
      </c>
      <c r="CB89" s="261">
        <f t="shared" si="1304"/>
        <v>10</v>
      </c>
      <c r="CC89" s="262">
        <f>C89</f>
        <v>0.16300000000000001</v>
      </c>
      <c r="CD89" s="200"/>
      <c r="CE89" s="208"/>
      <c r="CF89" s="194"/>
      <c r="CG89" s="194"/>
      <c r="CH89" s="194"/>
      <c r="CI89" s="200"/>
      <c r="CJ89" s="194"/>
    </row>
    <row r="90" spans="1:91" ht="15" customHeight="1">
      <c r="A90" s="129">
        <f t="shared" si="710"/>
        <v>37</v>
      </c>
      <c r="B90" s="210" t="str">
        <f>BX16</f>
        <v>Wim Berkien</v>
      </c>
      <c r="C90" s="210"/>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v>9</v>
      </c>
      <c r="AC90" s="30">
        <v>45</v>
      </c>
      <c r="AD90" s="31">
        <v>14</v>
      </c>
      <c r="AE90" s="31">
        <v>48</v>
      </c>
      <c r="AF90" s="30">
        <v>10</v>
      </c>
      <c r="AG90" s="30">
        <v>31</v>
      </c>
      <c r="AH90" s="31">
        <v>10</v>
      </c>
      <c r="AI90" s="31">
        <v>43</v>
      </c>
      <c r="AJ90" s="30">
        <v>37</v>
      </c>
      <c r="AK90" s="30">
        <v>39</v>
      </c>
      <c r="AL90" s="31">
        <v>11</v>
      </c>
      <c r="AM90" s="31">
        <v>44</v>
      </c>
      <c r="AN90" s="30">
        <v>13</v>
      </c>
      <c r="AO90" s="30">
        <v>60</v>
      </c>
      <c r="AP90" s="31">
        <v>23</v>
      </c>
      <c r="AQ90" s="31">
        <v>45</v>
      </c>
      <c r="AR90" s="30">
        <v>13</v>
      </c>
      <c r="AS90" s="30">
        <v>55</v>
      </c>
      <c r="AT90" s="31">
        <v>6</v>
      </c>
      <c r="AU90" s="31">
        <v>37</v>
      </c>
      <c r="AV90" s="30">
        <v>23</v>
      </c>
      <c r="AW90" s="30">
        <v>26</v>
      </c>
      <c r="AX90" s="31">
        <v>10</v>
      </c>
      <c r="AY90" s="31">
        <v>29</v>
      </c>
      <c r="AZ90" s="30">
        <v>17</v>
      </c>
      <c r="BA90" s="30">
        <v>34</v>
      </c>
      <c r="BB90" s="31">
        <v>10</v>
      </c>
      <c r="BC90" s="31">
        <v>45</v>
      </c>
      <c r="BD90" s="30">
        <v>47</v>
      </c>
      <c r="BE90" s="30">
        <v>52</v>
      </c>
      <c r="BF90" s="31"/>
      <c r="BG90" s="31"/>
      <c r="BH90" s="30">
        <v>7</v>
      </c>
      <c r="BI90" s="30">
        <v>57</v>
      </c>
      <c r="BJ90" s="31">
        <v>17</v>
      </c>
      <c r="BK90" s="31">
        <v>43</v>
      </c>
      <c r="BL90" s="30">
        <v>25</v>
      </c>
      <c r="BM90" s="30">
        <v>31</v>
      </c>
      <c r="BN90" s="31">
        <v>45</v>
      </c>
      <c r="BO90" s="31">
        <v>41</v>
      </c>
      <c r="BP90" s="30">
        <v>15</v>
      </c>
      <c r="BQ90" s="30">
        <v>40</v>
      </c>
      <c r="BR90" s="31">
        <v>9</v>
      </c>
      <c r="BS90" s="31">
        <v>38</v>
      </c>
      <c r="BT90" s="30">
        <v>10</v>
      </c>
      <c r="BU90" s="30">
        <v>46</v>
      </c>
      <c r="BV90" s="31">
        <v>7</v>
      </c>
      <c r="BW90" s="31">
        <v>42</v>
      </c>
      <c r="BX90" s="271"/>
      <c r="BY90" s="271"/>
      <c r="BZ90" s="31">
        <v>19</v>
      </c>
      <c r="CA90" s="31">
        <v>39</v>
      </c>
      <c r="CB90" s="210" t="str">
        <f t="shared" si="1304"/>
        <v>Wim Berkien</v>
      </c>
      <c r="CC90" s="210"/>
      <c r="CD90" s="194"/>
      <c r="CE90" s="208"/>
      <c r="CF90" s="194"/>
      <c r="CG90" s="194"/>
      <c r="CH90" s="194"/>
      <c r="CI90" s="194"/>
      <c r="CJ90" s="194"/>
    </row>
    <row r="91" spans="1:91" ht="15" customHeight="1">
      <c r="B91" s="257">
        <f>BX17</f>
        <v>15</v>
      </c>
      <c r="C91" s="258">
        <f>BY17</f>
        <v>0.26900000000000002</v>
      </c>
      <c r="D91" s="289">
        <f t="shared" ref="D91" si="1453">IF(E90=0,"",D90/E90)</f>
        <v>0.28813559322033899</v>
      </c>
      <c r="E91" s="30">
        <v>0</v>
      </c>
      <c r="F91" s="290">
        <f t="shared" ref="F91" si="1454">IF(G90=0,"",F90/G90)</f>
        <v>0.48837209302325579</v>
      </c>
      <c r="G91" s="31">
        <v>1</v>
      </c>
      <c r="H91" s="289">
        <f t="shared" ref="H91" si="1455">IF(I90=0,"",H90/I90)</f>
        <v>0.43181818181818182</v>
      </c>
      <c r="I91" s="30">
        <v>2</v>
      </c>
      <c r="J91" s="290">
        <f t="shared" ref="J91" si="1456">IF(K90=0,"",J90/K90)</f>
        <v>0.40476190476190477</v>
      </c>
      <c r="K91" s="31">
        <v>0</v>
      </c>
      <c r="L91" s="289">
        <f t="shared" ref="L91" si="1457">IF(M90=0,"",L90/M90)</f>
        <v>0.52380952380952384</v>
      </c>
      <c r="M91" s="30">
        <v>0</v>
      </c>
      <c r="N91" s="290">
        <f t="shared" ref="N91" si="1458">IF(O90=0,"",N90/O90)</f>
        <v>0.86486486486486491</v>
      </c>
      <c r="O91" s="31">
        <v>1</v>
      </c>
      <c r="P91" s="289">
        <f t="shared" ref="P91" si="1459">IF(Q90=0,"",P90/Q90)</f>
        <v>0.4375</v>
      </c>
      <c r="Q91" s="30">
        <v>0</v>
      </c>
      <c r="R91" s="290">
        <f t="shared" ref="R91" si="1460">IF(S90=0,"",R90/S90)</f>
        <v>0.40476190476190477</v>
      </c>
      <c r="S91" s="31">
        <v>3</v>
      </c>
      <c r="T91" s="289">
        <f t="shared" ref="T91" si="1461">IF(U90=0,"",T90/U90)</f>
        <v>0.61111111111111116</v>
      </c>
      <c r="U91" s="30">
        <v>3</v>
      </c>
      <c r="V91" s="290">
        <f t="shared" ref="V91" si="1462">IF(W90=0,"",V90/W90)</f>
        <v>0.60784313725490191</v>
      </c>
      <c r="W91" s="31">
        <v>2</v>
      </c>
      <c r="X91" s="289">
        <f t="shared" ref="X91" si="1463">IF(Y90=0,"",X90/Y90)</f>
        <v>0.28333333333333333</v>
      </c>
      <c r="Y91" s="30">
        <v>1</v>
      </c>
      <c r="Z91" s="290">
        <f t="shared" ref="Z91" si="1464">IF(AA90=0,"",Z90/AA90)</f>
        <v>0.29268292682926828</v>
      </c>
      <c r="AA91" s="31">
        <v>1</v>
      </c>
      <c r="AB91" s="289">
        <f t="shared" ref="AB91" si="1465">IF(AC90=0,"",AB90/AC90)</f>
        <v>0.2</v>
      </c>
      <c r="AC91" s="30">
        <v>0</v>
      </c>
      <c r="AD91" s="290">
        <f t="shared" ref="AD91" si="1466">IF(AE90=0,"",AD90/AE90)</f>
        <v>0.29166666666666669</v>
      </c>
      <c r="AE91" s="31">
        <v>1</v>
      </c>
      <c r="AF91" s="289">
        <f t="shared" ref="AF91" si="1467">IF(AG90=0,"",AF90/AG90)</f>
        <v>0.32258064516129031</v>
      </c>
      <c r="AG91" s="30">
        <v>1</v>
      </c>
      <c r="AH91" s="290">
        <f t="shared" ref="AH91" si="1468">IF(AI90=0,"",AH90/AI90)</f>
        <v>0.23255813953488372</v>
      </c>
      <c r="AI91" s="31">
        <v>0</v>
      </c>
      <c r="AJ91" s="289">
        <f t="shared" ref="AJ91" si="1469">IF(AK90=0,"",AJ90/AK90)</f>
        <v>0.94871794871794868</v>
      </c>
      <c r="AK91" s="30">
        <v>3</v>
      </c>
      <c r="AL91" s="290">
        <f t="shared" ref="AL91" si="1470">IF(AM90=0,"",AL90/AM90)</f>
        <v>0.25</v>
      </c>
      <c r="AM91" s="31">
        <v>1</v>
      </c>
      <c r="AN91" s="289">
        <f t="shared" ref="AN91" si="1471">IF(AO90=0,"",AN90/AO90)</f>
        <v>0.21666666666666667</v>
      </c>
      <c r="AO91" s="30">
        <v>0</v>
      </c>
      <c r="AP91" s="290">
        <f t="shared" ref="AP91" si="1472">IF(AQ90=0,"",AP90/AQ90)</f>
        <v>0.51111111111111107</v>
      </c>
      <c r="AQ91" s="31">
        <v>3</v>
      </c>
      <c r="AR91" s="289">
        <f t="shared" ref="AR91" si="1473">IF(AS90=0,"",AR90/AS90)</f>
        <v>0.23636363636363636</v>
      </c>
      <c r="AS91" s="30">
        <v>3</v>
      </c>
      <c r="AT91" s="290">
        <f t="shared" ref="AT91" si="1474">IF(AU90=0,"",AT90/AU90)</f>
        <v>0.16216216216216217</v>
      </c>
      <c r="AU91" s="31">
        <v>0</v>
      </c>
      <c r="AV91" s="289">
        <f t="shared" ref="AV91" si="1475">IF(AW90=0,"",AV90/AW90)</f>
        <v>0.88461538461538458</v>
      </c>
      <c r="AW91" s="30">
        <v>0</v>
      </c>
      <c r="AX91" s="290">
        <f t="shared" ref="AX91" si="1476">IF(AY90=0,"",AX90/AY90)</f>
        <v>0.34482758620689657</v>
      </c>
      <c r="AY91" s="31">
        <v>3</v>
      </c>
      <c r="AZ91" s="289">
        <f t="shared" ref="AZ91" si="1477">IF(BA90=0,"",AZ90/BA90)</f>
        <v>0.5</v>
      </c>
      <c r="BA91" s="30">
        <v>3</v>
      </c>
      <c r="BB91" s="290">
        <f t="shared" ref="BB91" si="1478">IF(BC90=0,"",BB90/BC90)</f>
        <v>0.22222222222222221</v>
      </c>
      <c r="BC91" s="31">
        <v>3</v>
      </c>
      <c r="BD91" s="289">
        <f t="shared" ref="BD91" si="1479">IF(BE90=0,"",BD90/BE90)</f>
        <v>0.90384615384615385</v>
      </c>
      <c r="BE91" s="30">
        <v>1</v>
      </c>
      <c r="BF91" s="290" t="str">
        <f t="shared" ref="BF91" si="1480">IF(BG90=0,"",BF90/BG90)</f>
        <v/>
      </c>
      <c r="BG91" s="31"/>
      <c r="BH91" s="289">
        <f t="shared" ref="BH91" si="1481">IF(BI90=0,"",BH90/BI90)</f>
        <v>0.12280701754385964</v>
      </c>
      <c r="BI91" s="30">
        <v>0</v>
      </c>
      <c r="BJ91" s="290">
        <f t="shared" ref="BJ91" si="1482">IF(BK90=0,"",BJ90/BK90)</f>
        <v>0.39534883720930231</v>
      </c>
      <c r="BK91" s="31">
        <v>3</v>
      </c>
      <c r="BL91" s="289">
        <f t="shared" ref="BL91" si="1483">IF(BM90=0,"",BL90/BM90)</f>
        <v>0.80645161290322576</v>
      </c>
      <c r="BM91" s="30">
        <v>3</v>
      </c>
      <c r="BN91" s="290">
        <f t="shared" ref="BN91" si="1484">IF(BO90=0,"",BN90/BO90)</f>
        <v>1.0975609756097562</v>
      </c>
      <c r="BO91" s="31">
        <v>3</v>
      </c>
      <c r="BP91" s="289">
        <f t="shared" ref="BP91" si="1485">IF(BQ90=0,"",BP90/BQ90)</f>
        <v>0.375</v>
      </c>
      <c r="BQ91" s="30">
        <v>3</v>
      </c>
      <c r="BR91" s="290">
        <f t="shared" ref="BR91" si="1486">IF(BS90=0,"",BR90/BS90)</f>
        <v>0.23684210526315788</v>
      </c>
      <c r="BS91" s="31">
        <v>0</v>
      </c>
      <c r="BT91" s="289">
        <f t="shared" ref="BT91" si="1487">IF(BU90=0,"",BT90/BU90)</f>
        <v>0.21739130434782608</v>
      </c>
      <c r="BU91" s="30">
        <v>3</v>
      </c>
      <c r="BV91" s="290">
        <f t="shared" ref="BV91" si="1488">IF(BW90=0,"",BV90/BW90)</f>
        <v>0.16666666666666666</v>
      </c>
      <c r="BW91" s="31">
        <v>1</v>
      </c>
      <c r="BX91" s="291"/>
      <c r="BY91" s="271"/>
      <c r="BZ91" s="290">
        <f t="shared" ref="BZ91" si="1489">IF(CA90=0,"",BZ90/CA90)</f>
        <v>0.48717948717948717</v>
      </c>
      <c r="CA91" s="31">
        <v>3</v>
      </c>
      <c r="CB91" s="257">
        <f t="shared" si="1304"/>
        <v>15</v>
      </c>
      <c r="CC91" s="258">
        <f>C91</f>
        <v>0.26900000000000002</v>
      </c>
      <c r="CD91" s="194"/>
      <c r="CE91" s="208"/>
      <c r="CF91" s="194"/>
      <c r="CG91" s="194"/>
      <c r="CH91" s="194"/>
      <c r="CI91" s="200"/>
      <c r="CJ91" s="194"/>
    </row>
    <row r="92" spans="1:91" ht="15" customHeight="1">
      <c r="A92" s="206">
        <f t="shared" si="749"/>
        <v>38</v>
      </c>
      <c r="B92" s="259" t="str">
        <f>BZ16</f>
        <v>Wout v Luik</v>
      </c>
      <c r="C92" s="259"/>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c r="BG92" s="30"/>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1"/>
      <c r="CA92" s="271"/>
      <c r="CB92" s="259" t="str">
        <f t="shared" si="1304"/>
        <v>Wout v Luik</v>
      </c>
      <c r="CC92" s="259"/>
      <c r="CD92" s="194"/>
      <c r="CE92" s="208"/>
      <c r="CF92" s="194"/>
      <c r="CG92" s="194"/>
      <c r="CH92" s="194"/>
      <c r="CI92" s="194"/>
      <c r="CJ92" s="194"/>
    </row>
    <row r="93" spans="1:91" ht="15" customHeight="1">
      <c r="B93" s="261">
        <f>BZ17</f>
        <v>21</v>
      </c>
      <c r="C93" s="262">
        <f>CA17</f>
        <v>0.41699999999999998</v>
      </c>
      <c r="D93" s="288">
        <f t="shared" ref="D93" si="1490">IF(E92=0,"",D92/E92)</f>
        <v>0.54838709677419351</v>
      </c>
      <c r="E93" s="52">
        <v>3</v>
      </c>
      <c r="F93" s="289">
        <f t="shared" ref="F93" si="1491">IF(G92=0,"",F92/G92)</f>
        <v>0.25925925925925924</v>
      </c>
      <c r="G93" s="30">
        <v>0</v>
      </c>
      <c r="H93" s="288">
        <f t="shared" ref="H93" si="1492">IF(I92=0,"",H92/I92)</f>
        <v>0.55882352941176472</v>
      </c>
      <c r="I93" s="52">
        <v>3</v>
      </c>
      <c r="J93" s="289">
        <f t="shared" ref="J93" si="1493">IF(K92=0,"",J92/K92)</f>
        <v>0.5</v>
      </c>
      <c r="K93" s="30">
        <v>0</v>
      </c>
      <c r="L93" s="288">
        <f t="shared" ref="L93" si="1494">IF(M92=0,"",L92/M92)</f>
        <v>0.61111111111111116</v>
      </c>
      <c r="M93" s="52">
        <v>2</v>
      </c>
      <c r="N93" s="289">
        <f t="shared" ref="N93" si="1495">IF(O92=0,"",N92/O92)</f>
        <v>0.64583333333333337</v>
      </c>
      <c r="O93" s="30">
        <v>0</v>
      </c>
      <c r="P93" s="288">
        <f t="shared" ref="P93" si="1496">IF(Q92=0,"",P92/Q92)</f>
        <v>0.54</v>
      </c>
      <c r="Q93" s="52">
        <v>1</v>
      </c>
      <c r="R93" s="289">
        <f t="shared" ref="R93" si="1497">IF(S92=0,"",R92/S92)</f>
        <v>0.47222222222222221</v>
      </c>
      <c r="S93" s="30">
        <v>3</v>
      </c>
      <c r="T93" s="288">
        <f t="shared" ref="T93" si="1498">IF(U92=0,"",T92/U92)</f>
        <v>0.35555555555555557</v>
      </c>
      <c r="U93" s="52">
        <v>0</v>
      </c>
      <c r="V93" s="289">
        <f t="shared" ref="V93" si="1499">IF(W92=0,"",V92/W92)</f>
        <v>0.31034482758620691</v>
      </c>
      <c r="W93" s="30">
        <v>0</v>
      </c>
      <c r="X93" s="288">
        <f t="shared" ref="X93" si="1500">IF(Y92=0,"",X92/Y92)</f>
        <v>0.41304347826086957</v>
      </c>
      <c r="Y93" s="52">
        <v>3</v>
      </c>
      <c r="Z93" s="289">
        <f t="shared" ref="Z93" si="1501">IF(AA92=0,"",Z92/AA92)</f>
        <v>0.2</v>
      </c>
      <c r="AA93" s="30">
        <v>0</v>
      </c>
      <c r="AB93" s="288">
        <f t="shared" ref="AB93" si="1502">IF(AC92=0,"",AB92/AC92)</f>
        <v>0.21428571428571427</v>
      </c>
      <c r="AC93" s="52">
        <v>3</v>
      </c>
      <c r="AD93" s="289">
        <f t="shared" ref="AD93" si="1503">IF(AE92=0,"",AD92/AE92)</f>
        <v>0.42105263157894735</v>
      </c>
      <c r="AE93" s="30">
        <v>3</v>
      </c>
      <c r="AF93" s="288">
        <f t="shared" ref="AF93" si="1504">IF(AG92=0,"",AF92/AG92)</f>
        <v>0.44117647058823528</v>
      </c>
      <c r="AG93" s="52">
        <v>3</v>
      </c>
      <c r="AH93" s="289">
        <f t="shared" ref="AH93" si="1505">IF(AI92=0,"",AH92/AI92)</f>
        <v>0.34042553191489361</v>
      </c>
      <c r="AI93" s="30">
        <v>3</v>
      </c>
      <c r="AJ93" s="288">
        <f t="shared" ref="AJ93" si="1506">IF(AK92=0,"",AJ92/AK92)</f>
        <v>0.9285714285714286</v>
      </c>
      <c r="AK93" s="52">
        <v>3</v>
      </c>
      <c r="AL93" s="289">
        <f t="shared" ref="AL93" si="1507">IF(AM92=0,"",AL92/AM92)</f>
        <v>0.18333333333333332</v>
      </c>
      <c r="AM93" s="30">
        <v>0</v>
      </c>
      <c r="AN93" s="288">
        <f t="shared" ref="AN93" si="1508">IF(AO92=0,"",AN92/AO92)</f>
        <v>0.2857142857142857</v>
      </c>
      <c r="AO93" s="52">
        <v>3</v>
      </c>
      <c r="AP93" s="289">
        <f t="shared" ref="AP93" si="1509">IF(AQ92=0,"",AP92/AQ92)</f>
        <v>0.66666666666666663</v>
      </c>
      <c r="AQ93" s="30">
        <v>3</v>
      </c>
      <c r="AR93" s="288">
        <f t="shared" ref="AR93" si="1510">IF(AS92=0,"",AR92/AS92)</f>
        <v>0.24489795918367346</v>
      </c>
      <c r="AS93" s="52">
        <v>3</v>
      </c>
      <c r="AT93" s="289">
        <f t="shared" ref="AT93" si="1511">IF(AU92=0,"",AT92/AU92)</f>
        <v>0.16666666666666666</v>
      </c>
      <c r="AU93" s="30">
        <v>1</v>
      </c>
      <c r="AV93" s="288">
        <f t="shared" ref="AV93" si="1512">IF(AW92=0,"",AV92/AW92)</f>
        <v>0.72413793103448276</v>
      </c>
      <c r="AW93" s="52">
        <v>0</v>
      </c>
      <c r="AX93" s="289">
        <f t="shared" ref="AX93" si="1513">IF(AY92=0,"",AX92/AY92)</f>
        <v>0.43478260869565216</v>
      </c>
      <c r="AY93" s="30">
        <v>3</v>
      </c>
      <c r="AZ93" s="288">
        <f t="shared" ref="AZ93" si="1514">IF(BA92=0,"",AZ92/BA92)</f>
        <v>0.47222222222222221</v>
      </c>
      <c r="BA93" s="52">
        <v>3</v>
      </c>
      <c r="BB93" s="289">
        <f t="shared" ref="BB93" si="1515">IF(BC92=0,"",BB92/BC92)</f>
        <v>0.10526315789473684</v>
      </c>
      <c r="BC93" s="30">
        <v>0</v>
      </c>
      <c r="BD93" s="288">
        <f t="shared" ref="BD93" si="1516">IF(BE92=0,"",BD92/BE92)</f>
        <v>1.2285714285714286</v>
      </c>
      <c r="BE93" s="52">
        <v>3</v>
      </c>
      <c r="BF93" s="289" t="str">
        <f t="shared" ref="BF93" si="1517">IF(BG92=0,"",BF92/BG92)</f>
        <v/>
      </c>
      <c r="BG93" s="30"/>
      <c r="BH93" s="288">
        <f t="shared" ref="BH93" si="1518">IF(BI92=0,"",BH92/BI92)</f>
        <v>0.30612244897959184</v>
      </c>
      <c r="BI93" s="52">
        <v>3</v>
      </c>
      <c r="BJ93" s="289">
        <f t="shared" ref="BJ93" si="1519">IF(BK92=0,"",BJ92/BK92)</f>
        <v>0.61538461538461542</v>
      </c>
      <c r="BK93" s="30">
        <v>3</v>
      </c>
      <c r="BL93" s="288">
        <f t="shared" ref="BL93" si="1520">IF(BM92=0,"",BL92/BM92)</f>
        <v>0.76666666666666672</v>
      </c>
      <c r="BM93" s="52">
        <v>3</v>
      </c>
      <c r="BN93" s="289">
        <f t="shared" ref="BN93" si="1521">IF(BO92=0,"",BN92/BO92)</f>
        <v>1.34375</v>
      </c>
      <c r="BO93" s="30">
        <v>1</v>
      </c>
      <c r="BP93" s="288">
        <f t="shared" ref="BP93" si="1522">IF(BQ92=0,"",BP92/BQ92)</f>
        <v>0.68181818181818177</v>
      </c>
      <c r="BQ93" s="52">
        <v>3</v>
      </c>
      <c r="BR93" s="289">
        <f t="shared" ref="BR93" si="1523">IF(BS92=0,"",BR92/BS92)</f>
        <v>0.21951219512195122</v>
      </c>
      <c r="BS93" s="30">
        <v>0</v>
      </c>
      <c r="BT93" s="288">
        <f t="shared" ref="BT93" si="1524">IF(BU92=0,"",BT92/BU92)</f>
        <v>9.4339622641509441E-2</v>
      </c>
      <c r="BU93" s="52">
        <v>0</v>
      </c>
      <c r="BV93" s="289">
        <f t="shared" ref="BV93" si="1525">IF(BW92=0,"",BV92/BW92)</f>
        <v>0.27027027027027029</v>
      </c>
      <c r="BW93" s="30">
        <v>3</v>
      </c>
      <c r="BX93" s="288">
        <f t="shared" ref="BX93" si="1526">IF(BY92=0,"",BX92/BY92)</f>
        <v>0.30769230769230771</v>
      </c>
      <c r="BY93" s="52">
        <v>1</v>
      </c>
      <c r="BZ93" s="291"/>
      <c r="CA93" s="271"/>
      <c r="CB93" s="261">
        <f t="shared" si="1304"/>
        <v>21</v>
      </c>
      <c r="CC93" s="262">
        <f>C93</f>
        <v>0.41699999999999998</v>
      </c>
      <c r="CD93" s="200"/>
      <c r="CE93" s="208"/>
      <c r="CF93" s="194"/>
      <c r="CG93" s="194"/>
      <c r="CH93" s="194"/>
      <c r="CI93" s="200"/>
      <c r="CJ93" s="194"/>
    </row>
    <row r="94" spans="1:91" ht="15" customHeight="1">
      <c r="B94" s="240"/>
      <c r="C94" s="241"/>
      <c r="D94" s="242"/>
      <c r="E94" s="242"/>
      <c r="F94" s="242"/>
      <c r="G94" s="242"/>
      <c r="H94" s="243"/>
      <c r="I94" s="242"/>
      <c r="J94" s="242"/>
      <c r="K94" s="242"/>
      <c r="L94" s="243"/>
      <c r="M94" s="242"/>
      <c r="N94" s="243"/>
      <c r="O94" s="242"/>
      <c r="P94" s="242"/>
      <c r="Q94" s="242"/>
      <c r="R94" s="243"/>
      <c r="S94" s="242"/>
      <c r="T94" s="243"/>
      <c r="U94" s="242"/>
      <c r="V94" s="243"/>
      <c r="W94" s="242"/>
      <c r="X94" s="242"/>
      <c r="Y94" s="242"/>
      <c r="Z94" s="242"/>
      <c r="AA94" s="242"/>
      <c r="AB94" s="243"/>
      <c r="AC94" s="242"/>
      <c r="AD94" s="242"/>
      <c r="AE94" s="242"/>
      <c r="AF94" s="242"/>
      <c r="AG94" s="242"/>
      <c r="AH94" s="242"/>
      <c r="AI94" s="242"/>
      <c r="AJ94" s="242"/>
      <c r="AK94" s="242"/>
      <c r="AL94" s="243"/>
      <c r="AM94" s="242"/>
      <c r="AN94" s="242"/>
      <c r="AO94" s="242"/>
      <c r="AP94" s="243"/>
      <c r="AQ94" s="242"/>
      <c r="AR94" s="243"/>
      <c r="AS94" s="242"/>
      <c r="AT94" s="243"/>
      <c r="AU94" s="242"/>
      <c r="AV94" s="243"/>
      <c r="AW94" s="242"/>
      <c r="AX94" s="243"/>
      <c r="AY94" s="242"/>
      <c r="AZ94" s="243"/>
      <c r="BA94" s="242"/>
      <c r="BB94" s="243"/>
      <c r="BC94" s="242"/>
      <c r="BD94" s="243"/>
      <c r="BE94" s="242"/>
      <c r="BF94" s="243"/>
      <c r="BG94" s="242"/>
      <c r="BH94" s="243"/>
      <c r="BI94" s="242"/>
      <c r="BJ94" s="243"/>
      <c r="BK94" s="242"/>
      <c r="BL94" s="243"/>
      <c r="BM94" s="242"/>
      <c r="BN94" s="243"/>
      <c r="BO94" s="242"/>
      <c r="BP94" s="243"/>
      <c r="BQ94" s="242"/>
      <c r="BR94" s="243"/>
      <c r="BS94" s="242"/>
      <c r="BT94" s="243"/>
      <c r="BU94" s="242"/>
      <c r="BV94" s="243"/>
      <c r="BW94" s="242"/>
      <c r="BX94" s="243"/>
      <c r="BY94" s="242"/>
      <c r="BZ94" s="243"/>
      <c r="CA94" s="242"/>
      <c r="CB94" s="245"/>
      <c r="CC94" s="244"/>
      <c r="CD94" s="200"/>
      <c r="CE94" s="208"/>
      <c r="CF94" s="194"/>
      <c r="CG94" s="194"/>
      <c r="CH94" s="194"/>
      <c r="CI94" s="200"/>
      <c r="CJ94" s="194"/>
    </row>
    <row r="95" spans="1:91" ht="15" customHeight="1">
      <c r="B95" s="247" t="s">
        <v>106</v>
      </c>
      <c r="C95" s="247"/>
      <c r="D95" s="248">
        <f>'Actuele Stand'!$D$50-COUNTBLANK(D18:D93)/2</f>
        <v>36</v>
      </c>
      <c r="E95" s="249"/>
      <c r="F95" s="250">
        <f>'Actuele Stand'!$D$50-COUNTBLANK(F18:F93)/2</f>
        <v>36</v>
      </c>
      <c r="G95" s="249"/>
      <c r="H95" s="248">
        <f>'Actuele Stand'!$D$50-COUNTBLANK(H18:H93)/2</f>
        <v>36</v>
      </c>
      <c r="I95" s="249"/>
      <c r="J95" s="250">
        <f>'Actuele Stand'!$D$50-COUNTBLANK(J18:J93)/2</f>
        <v>36</v>
      </c>
      <c r="K95" s="249"/>
      <c r="L95" s="248">
        <f>'Actuele Stand'!$D$50-COUNTBLANK(L18:L93)/2</f>
        <v>36</v>
      </c>
      <c r="M95" s="249"/>
      <c r="N95" s="250">
        <f>'Actuele Stand'!$D$50-COUNTBLANK(N18:N93)/2</f>
        <v>36</v>
      </c>
      <c r="O95" s="249"/>
      <c r="P95" s="248">
        <f>'Actuele Stand'!$D$50-COUNTBLANK(P18:P93)/2</f>
        <v>36</v>
      </c>
      <c r="Q95" s="249"/>
      <c r="R95" s="250">
        <f>'Actuele Stand'!$D$50-COUNTBLANK(R18:R93)/2</f>
        <v>36</v>
      </c>
      <c r="S95" s="249"/>
      <c r="T95" s="248">
        <f>'Actuele Stand'!$D$50-COUNTBLANK(T18:T93)/2</f>
        <v>36</v>
      </c>
      <c r="U95" s="249"/>
      <c r="V95" s="250">
        <f>'Actuele Stand'!$D$50-COUNTBLANK(V18:V93)/2</f>
        <v>36</v>
      </c>
      <c r="W95" s="249"/>
      <c r="X95" s="248">
        <f>'Actuele Stand'!$D$50-COUNTBLANK(X18:X93)/2</f>
        <v>36</v>
      </c>
      <c r="Y95" s="249"/>
      <c r="Z95" s="250">
        <f>'Actuele Stand'!$D$50-COUNTBLANK(Z18:Z93)/2</f>
        <v>36</v>
      </c>
      <c r="AA95" s="249"/>
      <c r="AB95" s="248">
        <f>'Actuele Stand'!$D$50-COUNTBLANK(AB18:AB93)/2</f>
        <v>36</v>
      </c>
      <c r="AC95" s="249"/>
      <c r="AD95" s="250">
        <f>'Actuele Stand'!$D$50-COUNTBLANK(AD18:AD93)/2</f>
        <v>36</v>
      </c>
      <c r="AE95" s="249"/>
      <c r="AF95" s="248">
        <f>'Actuele Stand'!$D$50-COUNTBLANK(AF18:AF93)/2</f>
        <v>36</v>
      </c>
      <c r="AG95" s="249"/>
      <c r="AH95" s="250">
        <f>'Actuele Stand'!$D$50-COUNTBLANK(AH18:AH93)/2</f>
        <v>36</v>
      </c>
      <c r="AI95" s="249"/>
      <c r="AJ95" s="248">
        <f>'Actuele Stand'!$D$50-COUNTBLANK(AJ18:AJ93)/2</f>
        <v>36</v>
      </c>
      <c r="AK95" s="249"/>
      <c r="AL95" s="250">
        <f>'Actuele Stand'!$D$50-COUNTBLANK(AL18:AL93)/2</f>
        <v>36</v>
      </c>
      <c r="AM95" s="249"/>
      <c r="AN95" s="248">
        <f>'Actuele Stand'!$D$50-COUNTBLANK(AN18:AN93)/2</f>
        <v>36</v>
      </c>
      <c r="AO95" s="249"/>
      <c r="AP95" s="250">
        <f>'Actuele Stand'!$D$50-COUNTBLANK(AP18:AP93)/2</f>
        <v>36</v>
      </c>
      <c r="AQ95" s="249"/>
      <c r="AR95" s="248">
        <f>'Actuele Stand'!$D$50-COUNTBLANK(AR18:AR93)/2</f>
        <v>36</v>
      </c>
      <c r="AS95" s="249"/>
      <c r="AT95" s="250">
        <f>'Actuele Stand'!$D$50-COUNTBLANK(AT18:AT93)/2</f>
        <v>36</v>
      </c>
      <c r="AU95" s="249"/>
      <c r="AV95" s="248">
        <f>'Actuele Stand'!$D$50-COUNTBLANK(AV18:AV93)/2</f>
        <v>36</v>
      </c>
      <c r="AW95" s="249"/>
      <c r="AX95" s="250">
        <f>'Actuele Stand'!$D$50-COUNTBLANK(AX18:AX93)/2</f>
        <v>36</v>
      </c>
      <c r="AY95" s="249"/>
      <c r="AZ95" s="248">
        <f>'Actuele Stand'!$D$50-COUNTBLANK(AZ18:AZ93)/2</f>
        <v>36</v>
      </c>
      <c r="BA95" s="249"/>
      <c r="BB95" s="250">
        <f>'Actuele Stand'!$D$50-COUNTBLANK(BB18:BB93)/2</f>
        <v>36</v>
      </c>
      <c r="BC95" s="249"/>
      <c r="BD95" s="248">
        <f>'Actuele Stand'!$D$50-COUNTBLANK(BD18:BD93)/2</f>
        <v>36</v>
      </c>
      <c r="BE95" s="249"/>
      <c r="BF95" s="250">
        <f>'Actuele Stand'!$D$50-COUNTBLANK(BF18:BF93)/2</f>
        <v>0</v>
      </c>
      <c r="BG95" s="249"/>
      <c r="BH95" s="248">
        <f>'Actuele Stand'!$D$50-COUNTBLANK(BH18:BH93)/2</f>
        <v>36</v>
      </c>
      <c r="BI95" s="249"/>
      <c r="BJ95" s="250">
        <f>'Actuele Stand'!$D$50-COUNTBLANK(BJ18:BJ93)/2</f>
        <v>36</v>
      </c>
      <c r="BK95" s="249"/>
      <c r="BL95" s="248">
        <f>'Actuele Stand'!$D$50-COUNTBLANK(BL18:BL93)/2</f>
        <v>36</v>
      </c>
      <c r="BM95" s="249"/>
      <c r="BN95" s="250">
        <f>'Actuele Stand'!$D$50-COUNTBLANK(BN18:BN93)/2</f>
        <v>36</v>
      </c>
      <c r="BO95" s="249"/>
      <c r="BP95" s="248">
        <f>'Actuele Stand'!$D$50-COUNTBLANK(BP18:BP93)/2</f>
        <v>36</v>
      </c>
      <c r="BQ95" s="249"/>
      <c r="BR95" s="250">
        <f>'Actuele Stand'!$D$50-COUNTBLANK(BR18:BR93)/2</f>
        <v>36</v>
      </c>
      <c r="BS95" s="249"/>
      <c r="BT95" s="248">
        <f>'Actuele Stand'!$D$50-COUNTBLANK(BT18:BT93)/2</f>
        <v>36</v>
      </c>
      <c r="BU95" s="249"/>
      <c r="BV95" s="250">
        <f>'Actuele Stand'!$D$50-COUNTBLANK(BV18:BV93)/2</f>
        <v>36</v>
      </c>
      <c r="BW95" s="249"/>
      <c r="BX95" s="248">
        <f>'Actuele Stand'!$D$50-COUNTBLANK(BX18:BX93)/2</f>
        <v>36</v>
      </c>
      <c r="BY95" s="249"/>
      <c r="BZ95" s="250">
        <f>'Actuele Stand'!$D$50-COUNTBLANK(BZ18:BZ93)/2</f>
        <v>36</v>
      </c>
      <c r="CA95" s="249"/>
      <c r="CB95" s="251"/>
      <c r="CC95" s="219">
        <f>SUM(D95:CA95)/2</f>
        <v>666</v>
      </c>
      <c r="CD95" s="194" t="s">
        <v>107</v>
      </c>
      <c r="CE95" s="208"/>
      <c r="CF95" s="194"/>
      <c r="CG95" s="194"/>
      <c r="CI95" s="194"/>
      <c r="CJ95" s="194"/>
    </row>
    <row r="96" spans="1:91" ht="15" customHeight="1">
      <c r="B96" s="210" t="s">
        <v>108</v>
      </c>
      <c r="C96" s="210"/>
      <c r="D96" s="220"/>
      <c r="E96" s="252">
        <f>E111</f>
        <v>624</v>
      </c>
      <c r="F96" s="220"/>
      <c r="G96" s="215">
        <f>G111</f>
        <v>812</v>
      </c>
      <c r="H96" s="220"/>
      <c r="I96" s="252">
        <f t="shared" ref="I96" si="1527">I111</f>
        <v>660</v>
      </c>
      <c r="J96" s="220"/>
      <c r="K96" s="215">
        <f t="shared" ref="K96" si="1528">K111</f>
        <v>1084</v>
      </c>
      <c r="L96" s="220"/>
      <c r="M96" s="252">
        <f t="shared" ref="M96" si="1529">M111</f>
        <v>1036</v>
      </c>
      <c r="N96" s="220"/>
      <c r="O96" s="215">
        <f t="shared" ref="O96" si="1530">O111</f>
        <v>1364</v>
      </c>
      <c r="P96" s="220"/>
      <c r="Q96" s="252">
        <f t="shared" ref="Q96" si="1531">Q111</f>
        <v>1060</v>
      </c>
      <c r="R96" s="220"/>
      <c r="S96" s="215">
        <f t="shared" ref="S96" si="1532">S111</f>
        <v>672</v>
      </c>
      <c r="T96" s="220"/>
      <c r="U96" s="252">
        <f t="shared" ref="U96" si="1533">U111</f>
        <v>844</v>
      </c>
      <c r="V96" s="220"/>
      <c r="W96" s="215">
        <f t="shared" ref="W96" si="1534">W111</f>
        <v>1004</v>
      </c>
      <c r="X96" s="220"/>
      <c r="Y96" s="252">
        <f t="shared" ref="Y96" si="1535">Y111</f>
        <v>684</v>
      </c>
      <c r="Z96" s="220"/>
      <c r="AA96" s="215">
        <f t="shared" ref="AA96" si="1536">AA111</f>
        <v>520</v>
      </c>
      <c r="AB96" s="220"/>
      <c r="AC96" s="252">
        <f t="shared" ref="AC96" si="1537">AC111</f>
        <v>460</v>
      </c>
      <c r="AD96" s="220"/>
      <c r="AE96" s="215">
        <f t="shared" ref="AE96" si="1538">AE111</f>
        <v>556</v>
      </c>
      <c r="AF96" s="220"/>
      <c r="AG96" s="252">
        <f t="shared" ref="AG96" si="1539">AG111</f>
        <v>568</v>
      </c>
      <c r="AH96" s="220"/>
      <c r="AI96" s="215">
        <f t="shared" ref="AI96" si="1540">AI111</f>
        <v>628</v>
      </c>
      <c r="AJ96" s="220"/>
      <c r="AK96" s="252">
        <f t="shared" ref="AK96" si="1541">AK111</f>
        <v>1428</v>
      </c>
      <c r="AL96" s="220"/>
      <c r="AM96" s="215">
        <f t="shared" ref="AM96" si="1542">AM111</f>
        <v>512</v>
      </c>
      <c r="AN96" s="220"/>
      <c r="AO96" s="252">
        <f t="shared" ref="AO96" si="1543">AO111</f>
        <v>496</v>
      </c>
      <c r="AP96" s="220"/>
      <c r="AQ96" s="215">
        <f t="shared" ref="AQ96" si="1544">AQ111</f>
        <v>804</v>
      </c>
      <c r="AR96" s="220"/>
      <c r="AS96" s="252">
        <f t="shared" ref="AS96" si="1545">AS111</f>
        <v>452</v>
      </c>
      <c r="AT96" s="220"/>
      <c r="AU96" s="215">
        <f t="shared" ref="AU96" si="1546">AU111</f>
        <v>368</v>
      </c>
      <c r="AV96" s="220"/>
      <c r="AW96" s="252">
        <f t="shared" ref="AW96" si="1547">AW111</f>
        <v>1564</v>
      </c>
      <c r="AX96" s="220"/>
      <c r="AY96" s="215">
        <f t="shared" ref="AY96" si="1548">AY111</f>
        <v>492</v>
      </c>
      <c r="AZ96" s="220"/>
      <c r="BA96" s="252">
        <f t="shared" ref="BA96" si="1549">BA111</f>
        <v>596</v>
      </c>
      <c r="BB96" s="220"/>
      <c r="BC96" s="215">
        <f t="shared" ref="BC96" si="1550">BC111</f>
        <v>360</v>
      </c>
      <c r="BD96" s="220"/>
      <c r="BE96" s="252">
        <f t="shared" ref="BE96" si="1551">BE111</f>
        <v>1660</v>
      </c>
      <c r="BF96" s="220"/>
      <c r="BG96" s="215">
        <f t="shared" ref="BG96" si="1552">BG111</f>
        <v>0</v>
      </c>
      <c r="BH96" s="220"/>
      <c r="BI96" s="252">
        <f t="shared" ref="BI96" si="1553">BI111</f>
        <v>496</v>
      </c>
      <c r="BJ96" s="220"/>
      <c r="BK96" s="215">
        <f t="shared" ref="BK96" si="1554">BK111</f>
        <v>604</v>
      </c>
      <c r="BL96" s="220"/>
      <c r="BM96" s="252">
        <f t="shared" ref="BM96" si="1555">BM111</f>
        <v>908</v>
      </c>
      <c r="BN96" s="220"/>
      <c r="BO96" s="215">
        <f t="shared" ref="BO96" si="1556">BO111</f>
        <v>1644</v>
      </c>
      <c r="BP96" s="220"/>
      <c r="BQ96" s="252">
        <f t="shared" ref="BQ96" si="1557">BQ111</f>
        <v>624</v>
      </c>
      <c r="BR96" s="220"/>
      <c r="BS96" s="215">
        <f t="shared" ref="BS96" si="1558">BS111</f>
        <v>532</v>
      </c>
      <c r="BT96" s="220"/>
      <c r="BU96" s="252">
        <f t="shared" ref="BU96" si="1559">BU111</f>
        <v>360</v>
      </c>
      <c r="BV96" s="220"/>
      <c r="BW96" s="215">
        <f t="shared" ref="BW96" si="1560">BW111</f>
        <v>360</v>
      </c>
      <c r="BX96" s="220"/>
      <c r="BY96" s="252">
        <f t="shared" ref="BY96" si="1561">BY111</f>
        <v>540</v>
      </c>
      <c r="BZ96" s="220"/>
      <c r="CA96" s="215">
        <f t="shared" ref="CA96" si="1562">CA111</f>
        <v>764</v>
      </c>
      <c r="CB96" s="194"/>
      <c r="CC96" s="219">
        <f>SUM(D96:CA96)/2</f>
        <v>14070</v>
      </c>
      <c r="CD96" s="194" t="s">
        <v>169</v>
      </c>
      <c r="CE96" s="208"/>
      <c r="CF96" s="194"/>
      <c r="CG96" s="194"/>
      <c r="CH96" s="194"/>
      <c r="CI96" s="194"/>
      <c r="CJ96" s="194"/>
      <c r="CK96" s="194"/>
      <c r="CL96" s="194"/>
      <c r="CM96" s="194"/>
    </row>
    <row r="97" spans="2:91" ht="15" customHeight="1">
      <c r="B97" s="210" t="s">
        <v>110</v>
      </c>
      <c r="C97" s="210"/>
      <c r="D97" s="226">
        <f>D18+D20+D22+D24+D26+D28+D30+D32+D34+D36+D38+D40+D42+D44+D46+D48+D50+D52+D54+D56+D58+D60+D62+D64+D66+D68+D70+D72+D74+D76+D78+D80+D82+D84+D86+D88+D90+D92</f>
        <v>544</v>
      </c>
      <c r="E97" s="210"/>
      <c r="F97" s="215">
        <f>F18+F20+F22+F24+F26+F28+F30+F32+F34+F36+F38+F40+F42+F44+F46+F48+F50+F52+F54+F56+F58+F60+F62+F64+F66+F68+F70+F72+F74+F76+F78+F80+F82+F84+F86+F88+F90+F92</f>
        <v>716</v>
      </c>
      <c r="G97" s="210"/>
      <c r="H97" s="226">
        <f t="shared" ref="H97" si="1563">H18+H20+H22+H24+H26+H28+H30+H32+H34+H36+H38+H40+H42+H44+H46+H48+H50+H52+H54+H56+H58+H60+H62+H64+H66+H68+H70+H72+H74+H76+H78+H80+H82+H84+H86+H88+H90+H92</f>
        <v>552</v>
      </c>
      <c r="I97" s="210"/>
      <c r="J97" s="215">
        <f t="shared" ref="J97" si="1564">J18+J20+J22+J24+J26+J28+J30+J32+J34+J36+J38+J40+J42+J44+J46+J48+J50+J52+J54+J56+J58+J60+J62+J64+J66+J68+J70+J72+J74+J76+J78+J80+J82+J84+J86+J88+J90+J92</f>
        <v>952</v>
      </c>
      <c r="K97" s="210"/>
      <c r="L97" s="226">
        <f t="shared" ref="L97" si="1565">L18+L20+L22+L24+L26+L28+L30+L32+L34+L36+L38+L40+L42+L44+L46+L48+L50+L52+L54+L56+L58+L60+L62+L64+L66+L68+L70+L72+L74+L76+L78+L80+L82+L84+L86+L88+L90+L92</f>
        <v>828</v>
      </c>
      <c r="M97" s="210"/>
      <c r="N97" s="215">
        <f t="shared" ref="N97" si="1566">N18+N20+N22+N24+N26+N28+N30+N32+N34+N36+N38+N40+N42+N44+N46+N48+N50+N52+N54+N56+N58+N60+N62+N64+N66+N68+N70+N72+N74+N76+N78+N80+N82+N84+N86+N88+N90+N92</f>
        <v>1196</v>
      </c>
      <c r="O97" s="210"/>
      <c r="P97" s="226">
        <f t="shared" ref="P97" si="1567">P18+P20+P22+P24+P26+P28+P30+P32+P34+P36+P38+P40+P42+P44+P46+P48+P50+P52+P54+P56+P58+P60+P62+P64+P66+P68+P70+P72+P74+P76+P78+P80+P82+P84+P86+P88+P90+P92</f>
        <v>966</v>
      </c>
      <c r="Q97" s="210"/>
      <c r="R97" s="215">
        <f t="shared" ref="R97" si="1568">R18+R20+R22+R24+R26+R28+R30+R32+R34+R36+R38+R40+R42+R44+R46+R48+R50+R52+R54+R56+R58+R60+R62+R64+R66+R68+R70+R72+R74+R76+R78+R80+R82+R84+R86+R88+R90+R92</f>
        <v>605</v>
      </c>
      <c r="S97" s="210"/>
      <c r="T97" s="226">
        <f t="shared" ref="T97" si="1569">T18+T20+T22+T24+T26+T28+T30+T32+T34+T36+T38+T40+T42+T44+T46+T48+T50+T52+T54+T56+T58+T60+T62+T64+T66+T68+T70+T72+T74+T76+T78+T80+T82+T84+T86+T88+T90+T92</f>
        <v>730</v>
      </c>
      <c r="U97" s="210"/>
      <c r="V97" s="215">
        <f t="shared" ref="V97" si="1570">V18+V20+V22+V24+V26+V28+V30+V32+V34+V36+V38+V40+V42+V44+V46+V48+V50+V52+V54+V56+V58+V60+V62+V64+V66+V68+V70+V72+V74+V76+V78+V80+V82+V84+V86+V88+V90+V92</f>
        <v>865</v>
      </c>
      <c r="W97" s="210"/>
      <c r="X97" s="226">
        <f t="shared" ref="X97" si="1571">X18+X20+X22+X24+X26+X28+X30+X32+X34+X36+X38+X40+X42+X44+X46+X48+X50+X52+X54+X56+X58+X60+X62+X64+X66+X68+X70+X72+X74+X76+X78+X80+X82+X84+X86+X88+X90+X92</f>
        <v>587</v>
      </c>
      <c r="Y97" s="210"/>
      <c r="Z97" s="215">
        <f t="shared" ref="Z97" si="1572">Z18+Z20+Z22+Z24+Z26+Z28+Z30+Z32+Z34+Z36+Z38+Z40+Z42+Z44+Z46+Z48+Z50+Z52+Z54+Z56+Z58+Z60+Z62+Z64+Z66+Z68+Z70+Z72+Z74+Z76+Z78+Z80+Z82+Z84+Z86+Z88+Z90+Z92</f>
        <v>405</v>
      </c>
      <c r="AA97" s="210"/>
      <c r="AB97" s="226">
        <f t="shared" ref="AB97" si="1573">AB18+AB20+AB22+AB24+AB26+AB28+AB30+AB32+AB34+AB36+AB38+AB40+AB42+AB44+AB46+AB48+AB50+AB52+AB54+AB56+AB58+AB60+AB62+AB64+AB66+AB68+AB70+AB72+AB74+AB76+AB78+AB80+AB82+AB84+AB86+AB88+AB90+AB92</f>
        <v>351</v>
      </c>
      <c r="AC97" s="210"/>
      <c r="AD97" s="215">
        <f t="shared" ref="AD97" si="1574">AD18+AD20+AD22+AD24+AD26+AD28+AD30+AD32+AD34+AD36+AD38+AD40+AD42+AD44+AD46+AD48+AD50+AD52+AD54+AD56+AD58+AD60+AD62+AD64+AD66+AD68+AD70+AD72+AD74+AD76+AD78+AD80+AD82+AD84+AD86+AD88+AD90+AD92</f>
        <v>487</v>
      </c>
      <c r="AE97" s="210"/>
      <c r="AF97" s="226">
        <f t="shared" ref="AF97" si="1575">AF18+AF20+AF22+AF24+AF26+AF28+AF30+AF32+AF34+AF36+AF38+AF40+AF42+AF44+AF46+AF48+AF50+AF52+AF54+AF56+AF58+AF60+AF62+AF64+AF66+AF68+AF70+AF72+AF74+AF76+AF78+AF80+AF82+AF84+AF86+AF88+AF90+AF92</f>
        <v>471</v>
      </c>
      <c r="AG97" s="210"/>
      <c r="AH97" s="215">
        <f t="shared" ref="AH97" si="1576">AH18+AH20+AH22+AH24+AH26+AH28+AH30+AH32+AH34+AH36+AH38+AH40+AH42+AH44+AH46+AH48+AH50+AH52+AH54+AH56+AH58+AH60+AH62+AH64+AH66+AH68+AH70+AH72+AH74+AH76+AH78+AH80+AH82+AH84+AH86+AH88+AH90+AH92</f>
        <v>536</v>
      </c>
      <c r="AI97" s="210"/>
      <c r="AJ97" s="226">
        <f t="shared" ref="AJ97" si="1577">AJ18+AJ20+AJ22+AJ24+AJ26+AJ28+AJ30+AJ32+AJ34+AJ36+AJ38+AJ40+AJ42+AJ44+AJ46+AJ48+AJ50+AJ52+AJ54+AJ56+AJ58+AJ60+AJ62+AJ64+AJ66+AJ68+AJ70+AJ72+AJ74+AJ76+AJ78+AJ80+AJ82+AJ84+AJ86+AJ88+AJ90+AJ92</f>
        <v>1297</v>
      </c>
      <c r="AK97" s="210"/>
      <c r="AL97" s="215">
        <f t="shared" ref="AL97" si="1578">AL18+AL20+AL22+AL24+AL26+AL28+AL30+AL32+AL34+AL36+AL38+AL40+AL42+AL44+AL46+AL48+AL50+AL52+AL54+AL56+AL58+AL60+AL62+AL64+AL66+AL68+AL70+AL72+AL74+AL76+AL78+AL80+AL82+AL84+AL86+AL88+AL90+AL92</f>
        <v>391</v>
      </c>
      <c r="AM97" s="210"/>
      <c r="AN97" s="226">
        <f t="shared" ref="AN97" si="1579">AN18+AN20+AN22+AN24+AN26+AN28+AN30+AN32+AN34+AN36+AN38+AN40+AN42+AN44+AN46+AN48+AN50+AN52+AN54+AN56+AN58+AN60+AN62+AN64+AN66+AN68+AN70+AN72+AN74+AN76+AN78+AN80+AN82+AN84+AN86+AN88+AN90+AN92</f>
        <v>388</v>
      </c>
      <c r="AO97" s="210"/>
      <c r="AP97" s="215">
        <f t="shared" ref="AP97" si="1580">AP18+AP20+AP22+AP24+AP26+AP28+AP30+AP32+AP34+AP36+AP38+AP40+AP42+AP44+AP46+AP48+AP50+AP52+AP54+AP56+AP58+AP60+AP62+AP64+AP66+AP68+AP70+AP72+AP74+AP76+AP78+AP80+AP82+AP84+AP86+AP88+AP90+AP92</f>
        <v>716</v>
      </c>
      <c r="AQ97" s="210"/>
      <c r="AR97" s="226">
        <f t="shared" ref="AR97" si="1581">AR18+AR20+AR22+AR24+AR26+AR28+AR30+AR32+AR34+AR36+AR38+AR40+AR42+AR44+AR46+AR48+AR50+AR52+AR54+AR56+AR58+AR60+AR62+AR64+AR66+AR68+AR70+AR72+AR74+AR76+AR78+AR80+AR82+AR84+AR86+AR88+AR90+AR92</f>
        <v>386</v>
      </c>
      <c r="AS97" s="210"/>
      <c r="AT97" s="215">
        <f t="shared" ref="AT97" si="1582">AT18+AT20+AT22+AT24+AT26+AT28+AT30+AT32+AT34+AT36+AT38+AT40+AT42+AT44+AT46+AT48+AT50+AT52+AT54+AT56+AT58+AT60+AT62+AT64+AT66+AT68+AT70+AT72+AT74+AT76+AT78+AT80+AT82+AT84+AT86+AT88+AT90+AT92</f>
        <v>315</v>
      </c>
      <c r="AU97" s="210"/>
      <c r="AV97" s="226">
        <f t="shared" ref="AV97" si="1583">AV18+AV20+AV22+AV24+AV26+AV28+AV30+AV32+AV34+AV36+AV38+AV40+AV42+AV44+AV46+AV48+AV50+AV52+AV54+AV56+AV58+AV60+AV62+AV64+AV66+AV68+AV70+AV72+AV74+AV76+AV78+AV80+AV82+AV84+AV86+AV88+AV90+AV92</f>
        <v>1427</v>
      </c>
      <c r="AW97" s="210"/>
      <c r="AX97" s="215">
        <f t="shared" ref="AX97" si="1584">AX18+AX20+AX22+AX24+AX26+AX28+AX30+AX32+AX34+AX36+AX38+AX40+AX42+AX44+AX46+AX48+AX50+AX52+AX54+AX56+AX58+AX60+AX62+AX64+AX66+AX68+AX70+AX72+AX74+AX76+AX78+AX80+AX82+AX84+AX86+AX88+AX90+AX92</f>
        <v>383</v>
      </c>
      <c r="AY97" s="210"/>
      <c r="AZ97" s="226">
        <f t="shared" ref="AZ97" si="1585">AZ18+AZ20+AZ22+AZ24+AZ26+AZ28+AZ30+AZ32+AZ34+AZ36+AZ38+AZ40+AZ42+AZ44+AZ46+AZ48+AZ50+AZ52+AZ54+AZ56+AZ58+AZ60+AZ62+AZ64+AZ66+AZ68+AZ70+AZ72+AZ74+AZ76+AZ78+AZ80+AZ82+AZ84+AZ86+AZ88+AZ90+AZ92</f>
        <v>514</v>
      </c>
      <c r="BA97" s="210"/>
      <c r="BB97" s="215">
        <f t="shared" ref="BB97" si="1586">BB18+BB20+BB22+BB24+BB26+BB28+BB30+BB32+BB34+BB36+BB38+BB40+BB42+BB44+BB46+BB48+BB50+BB52+BB54+BB56+BB58+BB60+BB62+BB64+BB66+BB68+BB70+BB72+BB74+BB76+BB78+BB80+BB82+BB84+BB86+BB88+BB90+BB92</f>
        <v>234</v>
      </c>
      <c r="BC97" s="210"/>
      <c r="BD97" s="226">
        <f t="shared" ref="BD97" si="1587">BD18+BD20+BD22+BD24+BD26+BD28+BD30+BD32+BD34+BD36+BD38+BD40+BD42+BD44+BD46+BD48+BD50+BD52+BD54+BD56+BD58+BD60+BD62+BD64+BD66+BD68+BD70+BD72+BD74+BD76+BD78+BD80+BD82+BD84+BD86+BD88+BD90+BD92</f>
        <v>1495</v>
      </c>
      <c r="BE97" s="210"/>
      <c r="BF97" s="215">
        <f t="shared" ref="BF97" si="1588">BF18+BF20+BF22+BF24+BF26+BF28+BF30+BF32+BF34+BF36+BF38+BF40+BF42+BF44+BF46+BF48+BF50+BF52+BF54+BF56+BF58+BF60+BF62+BF64+BF66+BF68+BF70+BF72+BF74+BF76+BF78+BF80+BF82+BF84+BF86+BF88+BF90+BF92</f>
        <v>0</v>
      </c>
      <c r="BG97" s="210"/>
      <c r="BH97" s="226">
        <f t="shared" ref="BH97" si="1589">BH18+BH20+BH22+BH24+BH26+BH28+BH30+BH32+BH34+BH36+BH38+BH40+BH42+BH44+BH46+BH48+BH50+BH52+BH54+BH56+BH58+BH60+BH62+BH64+BH66+BH68+BH70+BH72+BH74+BH76+BH78+BH80+BH82+BH84+BH86+BH88+BH90+BH92</f>
        <v>386</v>
      </c>
      <c r="BI97" s="210"/>
      <c r="BJ97" s="215">
        <f t="shared" ref="BJ97" si="1590">BJ18+BJ20+BJ22+BJ24+BJ26+BJ28+BJ30+BJ32+BJ34+BJ36+BJ38+BJ40+BJ42+BJ44+BJ46+BJ48+BJ50+BJ52+BJ54+BJ56+BJ58+BJ60+BJ62+BJ64+BJ66+BJ68+BJ70+BJ72+BJ74+BJ76+BJ78+BJ80+BJ82+BJ84+BJ86+BJ88+BJ90+BJ92</f>
        <v>535</v>
      </c>
      <c r="BK97" s="210"/>
      <c r="BL97" s="226">
        <f t="shared" ref="BL97" si="1591">BL18+BL20+BL22+BL24+BL26+BL28+BL30+BL32+BL34+BL36+BL38+BL40+BL42+BL44+BL46+BL48+BL50+BL52+BL54+BL56+BL58+BL60+BL62+BL64+BL66+BL68+BL70+BL72+BL74+BL76+BL78+BL80+BL82+BL84+BL86+BL88+BL90+BL92</f>
        <v>858</v>
      </c>
      <c r="BM97" s="210"/>
      <c r="BN97" s="215">
        <f t="shared" ref="BN97" si="1592">BN18+BN20+BN22+BN24+BN26+BN28+BN30+BN32+BN34+BN36+BN38+BN40+BN42+BN44+BN46+BN48+BN50+BN52+BN54+BN56+BN58+BN60+BN62+BN64+BN66+BN68+BN70+BN72+BN74+BN76+BN78+BN80+BN82+BN84+BN86+BN88+BN90+BN92</f>
        <v>1458</v>
      </c>
      <c r="BO97" s="210"/>
      <c r="BP97" s="226">
        <f t="shared" ref="BP97" si="1593">BP18+BP20+BP22+BP24+BP26+BP28+BP30+BP32+BP34+BP36+BP38+BP40+BP42+BP44+BP46+BP48+BP50+BP52+BP54+BP56+BP58+BP60+BP62+BP64+BP66+BP68+BP70+BP72+BP74+BP76+BP78+BP80+BP82+BP84+BP86+BP88+BP90+BP92</f>
        <v>557</v>
      </c>
      <c r="BQ97" s="210"/>
      <c r="BR97" s="215">
        <f t="shared" ref="BR97" si="1594">BR18+BR20+BR22+BR24+BR26+BR28+BR30+BR32+BR34+BR36+BR38+BR40+BR42+BR44+BR46+BR48+BR50+BR52+BR54+BR56+BR58+BR60+BR62+BR64+BR66+BR68+BR70+BR72+BR74+BR76+BR78+BR80+BR82+BR84+BR86+BR88+BR90+BR92</f>
        <v>443</v>
      </c>
      <c r="BS97" s="210"/>
      <c r="BT97" s="226">
        <f t="shared" ref="BT97" si="1595">BT18+BT20+BT22+BT24+BT26+BT28+BT30+BT32+BT34+BT36+BT38+BT40+BT42+BT44+BT46+BT48+BT50+BT52+BT54+BT56+BT58+BT60+BT62+BT64+BT66+BT68+BT70+BT72+BT74+BT76+BT78+BT80+BT82+BT84+BT86+BT88+BT90+BT92</f>
        <v>292</v>
      </c>
      <c r="BU97" s="210"/>
      <c r="BV97" s="215">
        <f t="shared" ref="BV97" si="1596">BV18+BV20+BV22+BV24+BV26+BV28+BV30+BV32+BV34+BV36+BV38+BV40+BV42+BV44+BV46+BV48+BV50+BV52+BV54+BV56+BV58+BV60+BV62+BV64+BV66+BV68+BV70+BV72+BV74+BV76+BV78+BV80+BV82+BV84+BV86+BV88+BV90+BV92</f>
        <v>262</v>
      </c>
      <c r="BW97" s="210"/>
      <c r="BX97" s="226">
        <f t="shared" ref="BX97" si="1597">BX18+BX20+BX22+BX24+BX26+BX28+BX30+BX32+BX34+BX36+BX38+BX40+BX42+BX44+BX46+BX48+BX50+BX52+BX54+BX56+BX58+BX60+BX62+BX64+BX66+BX68+BX70+BX72+BX74+BX76+BX78+BX80+BX82+BX84+BX86+BX88+BX90+BX92</f>
        <v>467</v>
      </c>
      <c r="BY97" s="210"/>
      <c r="BZ97" s="215">
        <f t="shared" ref="BZ97" si="1598">BZ18+BZ20+BZ22+BZ24+BZ26+BZ28+BZ30+BZ32+BZ34+BZ36+BZ38+BZ40+BZ42+BZ44+BZ46+BZ48+BZ50+BZ52+BZ54+BZ56+BZ58+BZ60+BZ62+BZ64+BZ66+BZ68+BZ70+BZ72+BZ74+BZ76+BZ78+BZ80+BZ82+BZ84+BZ86+BZ88+BZ90+BZ92</f>
        <v>609</v>
      </c>
      <c r="CA97" s="210"/>
      <c r="CB97" s="194"/>
      <c r="CC97" s="219">
        <f>SUM(D97:CA97)/2</f>
        <v>12102</v>
      </c>
      <c r="CD97" s="194" t="s">
        <v>170</v>
      </c>
      <c r="CE97" s="208"/>
      <c r="CF97" s="194"/>
      <c r="CG97" s="194"/>
      <c r="CH97" s="194"/>
      <c r="CI97" s="194"/>
      <c r="CJ97" s="200"/>
      <c r="CK97" s="194"/>
      <c r="CL97" s="194"/>
      <c r="CM97" s="194"/>
    </row>
    <row r="98" spans="2:91" ht="15" customHeight="1">
      <c r="B98" s="194" t="s">
        <v>111</v>
      </c>
      <c r="C98" s="253" t="s">
        <v>109</v>
      </c>
      <c r="D98" s="220"/>
      <c r="E98" s="254">
        <f>IF(E100=0,"",D97/E100)</f>
        <v>0.35233160621761656</v>
      </c>
      <c r="F98" s="220"/>
      <c r="G98" s="255">
        <f>IF(G100=0,"",F97/G100)</f>
        <v>0.46015424164524421</v>
      </c>
      <c r="H98" s="220"/>
      <c r="I98" s="254">
        <f t="shared" ref="I98" si="1599">IF(I100=0,"",H97/I100)</f>
        <v>0.36078431372549019</v>
      </c>
      <c r="J98" s="220"/>
      <c r="K98" s="255">
        <f t="shared" ref="K98" si="1600">IF(K100=0,"",J97/K100)</f>
        <v>0.60869565217391308</v>
      </c>
      <c r="L98" s="220"/>
      <c r="M98" s="254">
        <f t="shared" ref="M98" si="1601">IF(M100=0,"",L97/M100)</f>
        <v>0.51782363977485923</v>
      </c>
      <c r="N98" s="220"/>
      <c r="O98" s="255">
        <f t="shared" ref="O98" si="1602">IF(O100=0,"",N97/O100)</f>
        <v>0.74517133956386294</v>
      </c>
      <c r="P98" s="220"/>
      <c r="Q98" s="254">
        <f t="shared" ref="Q98" si="1603">IF(Q100=0,"",P97/Q100)</f>
        <v>0.60074626865671643</v>
      </c>
      <c r="R98" s="220"/>
      <c r="S98" s="255">
        <f t="shared" ref="S98" si="1604">IF(S100=0,"",R97/S100)</f>
        <v>0.35609181871689227</v>
      </c>
      <c r="T98" s="220"/>
      <c r="U98" s="254">
        <f t="shared" ref="U98" si="1605">IF(U100=0,"",T97/U100)</f>
        <v>0.49558723693143247</v>
      </c>
      <c r="V98" s="220"/>
      <c r="W98" s="255">
        <f t="shared" ref="W98" si="1606">IF(W100=0,"",V97/W100)</f>
        <v>0.54436752674638134</v>
      </c>
      <c r="X98" s="220"/>
      <c r="Y98" s="254">
        <f t="shared" ref="Y98" si="1607">IF(Y100=0,"",X97/Y100)</f>
        <v>0.37460114869176769</v>
      </c>
      <c r="Z98" s="220"/>
      <c r="AA98" s="255">
        <f t="shared" ref="AA98" si="1608">IF(AA100=0,"",Z97/AA100)</f>
        <v>0.24353577871316898</v>
      </c>
      <c r="AB98" s="220"/>
      <c r="AC98" s="254">
        <f t="shared" ref="AC98" si="1609">IF(AC100=0,"",AB97/AC100)</f>
        <v>0.21507352941176472</v>
      </c>
      <c r="AD98" s="220"/>
      <c r="AE98" s="255">
        <f t="shared" ref="AE98" si="1610">IF(AE100=0,"",AD97/AE100)</f>
        <v>0.29005360333531865</v>
      </c>
      <c r="AF98" s="220"/>
      <c r="AG98" s="254">
        <f t="shared" ref="AG98" si="1611">IF(AG100=0,"",AF97/AG100)</f>
        <v>0.31674512441156694</v>
      </c>
      <c r="AH98" s="220"/>
      <c r="AI98" s="255">
        <f t="shared" ref="AI98" si="1612">IF(AI100=0,"",AH97/AI100)</f>
        <v>0.3266301035953687</v>
      </c>
      <c r="AJ98" s="220"/>
      <c r="AK98" s="254">
        <f t="shared" ref="AK98" si="1613">IF(AK100=0,"",AJ97/AK100)</f>
        <v>0.81521055939660592</v>
      </c>
      <c r="AL98" s="220"/>
      <c r="AM98" s="255">
        <f t="shared" ref="AM98" si="1614">IF(AM100=0,"",AL97/AM100)</f>
        <v>0.24841168996188057</v>
      </c>
      <c r="AN98" s="220"/>
      <c r="AO98" s="254">
        <f t="shared" ref="AO98" si="1615">IF(AO100=0,"",AN97/AO100)</f>
        <v>0.2350090854027862</v>
      </c>
      <c r="AP98" s="220"/>
      <c r="AQ98" s="255">
        <f t="shared" ref="AQ98" si="1616">IF(AQ100=0,"",AP97/AQ100)</f>
        <v>0.46553966189856955</v>
      </c>
      <c r="AR98" s="220"/>
      <c r="AS98" s="254">
        <f t="shared" ref="AS98" si="1617">IF(AS100=0,"",AR97/AS100)</f>
        <v>0.22705882352941176</v>
      </c>
      <c r="AT98" s="220"/>
      <c r="AU98" s="255">
        <f t="shared" ref="AU98" si="1618">IF(AU100=0,"",AT97/AU100)</f>
        <v>0.20322580645161289</v>
      </c>
      <c r="AV98" s="220"/>
      <c r="AW98" s="254">
        <f t="shared" ref="AW98" si="1619">IF(AW100=0,"",AV97/AW100)</f>
        <v>0.87869458128078815</v>
      </c>
      <c r="AX98" s="220"/>
      <c r="AY98" s="255">
        <f t="shared" ref="AY98" si="1620">IF(AY100=0,"",AX97/AY100)</f>
        <v>0.23907615480649189</v>
      </c>
      <c r="AZ98" s="220"/>
      <c r="BA98" s="254">
        <f t="shared" ref="BA98" si="1621">IF(BA100=0,"",AZ97/BA100)</f>
        <v>0.31787260358688929</v>
      </c>
      <c r="BB98" s="220"/>
      <c r="BC98" s="255">
        <f t="shared" ref="BC98" si="1622">IF(BC100=0,"",BB97/BC100)</f>
        <v>0.15</v>
      </c>
      <c r="BD98" s="220"/>
      <c r="BE98" s="254">
        <f t="shared" ref="BE98" si="1623">IF(BE100=0,"",BD97/BE100)</f>
        <v>0.94084329767149155</v>
      </c>
      <c r="BF98" s="220"/>
      <c r="BG98" s="255" t="str">
        <f t="shared" ref="BG98" si="1624">IF(BG100=0,"",BF97/BG100)</f>
        <v/>
      </c>
      <c r="BH98" s="220"/>
      <c r="BI98" s="254">
        <f t="shared" ref="BI98" si="1625">IF(BI100=0,"",BH97/BI100)</f>
        <v>0.24711907810499359</v>
      </c>
      <c r="BJ98" s="220"/>
      <c r="BK98" s="255">
        <f t="shared" ref="BK98" si="1626">IF(BK100=0,"",BJ97/BK100)</f>
        <v>0.33796588755527479</v>
      </c>
      <c r="BL98" s="220"/>
      <c r="BM98" s="254">
        <f t="shared" ref="BM98" si="1627">IF(BM100=0,"",BL97/BM100)</f>
        <v>0.55070603337612323</v>
      </c>
      <c r="BN98" s="220"/>
      <c r="BO98" s="255">
        <f t="shared" ref="BO98" si="1628">IF(BO100=0,"",BN97/BO100)</f>
        <v>0.93044033184428843</v>
      </c>
      <c r="BP98" s="220"/>
      <c r="BQ98" s="254">
        <f t="shared" ref="BQ98" si="1629">IF(BQ100=0,"",BP97/BQ100)</f>
        <v>0.37916950306330838</v>
      </c>
      <c r="BR98" s="220"/>
      <c r="BS98" s="255">
        <f t="shared" ref="BS98" si="1630">IF(BS100=0,"",BR97/BS100)</f>
        <v>0.26337693222354341</v>
      </c>
      <c r="BT98" s="220"/>
      <c r="BU98" s="254">
        <f t="shared" ref="BU98" si="1631">IF(BU100=0,"",BT97/BU100)</f>
        <v>0.19610476830087306</v>
      </c>
      <c r="BV98" s="220"/>
      <c r="BW98" s="255">
        <f t="shared" ref="BW98" si="1632">IF(BW100=0,"",BV97/BW100)</f>
        <v>0.16634920634920636</v>
      </c>
      <c r="BX98" s="220"/>
      <c r="BY98" s="254">
        <f t="shared" ref="BY98" si="1633">IF(BY100=0,"",BX97/BY100)</f>
        <v>0.30032154340836015</v>
      </c>
      <c r="BZ98" s="220"/>
      <c r="CA98" s="255">
        <f t="shared" ref="CA98" si="1634">IF(CA100=0,"",BZ97/CA100)</f>
        <v>0.41204330175913395</v>
      </c>
      <c r="CB98" s="194"/>
      <c r="CC98" s="256">
        <f>CC97/CC100</f>
        <v>0.41339026473099916</v>
      </c>
      <c r="CD98" s="194" t="s">
        <v>172</v>
      </c>
      <c r="CE98" s="208"/>
      <c r="CF98" s="194"/>
      <c r="CG98" s="200"/>
      <c r="CH98" s="194"/>
      <c r="CI98" s="200"/>
      <c r="CJ98" s="194"/>
      <c r="CK98" s="200"/>
      <c r="CL98" s="194"/>
      <c r="CM98" s="194"/>
    </row>
    <row r="99" spans="2:91" ht="15" customHeight="1">
      <c r="B99" s="210" t="s">
        <v>238</v>
      </c>
      <c r="C99" s="210"/>
      <c r="D99" s="288">
        <f>MAX(D19,D21,D23,D25,D27,D29,D31,D33,D35,D37,D39,D41,D43,D45,D47,D49,D51,D53,D55,D57,D59,D61,D63,D65,D67,D69,D71,D73,D75,D77,D79,D81,D83,D85,D87,D89,D91,D93)</f>
        <v>0.62962962962962965</v>
      </c>
      <c r="E99" s="29"/>
      <c r="F99" s="290">
        <f>MAX(F19,F21,F23,F25,F27,F29,F31,F33,F35,F37,F39,F41,F43,F45,F47,F49,F51,F53,F55,F57,F59,F61,F63,F65,F67,F69,F71,F73,F75,F77,F79,F81,F83,F85,F87,F89,F91,F93)</f>
        <v>0.88461538461538458</v>
      </c>
      <c r="G99" s="29"/>
      <c r="H99" s="288">
        <f t="shared" ref="H99" si="1635">MAX(H19,H21,H23,H25,H27,H29,H31,H33,H35,H37,H39,H41,H43,H45,H47,H49,H51,H53,H55,H57,H59,H61,H63,H65,H67,H69,H71,H73,H75,H77,H79,H81,H83,H85,H87,H89,H91,H93)</f>
        <v>0.55882352941176472</v>
      </c>
      <c r="I99" s="29"/>
      <c r="J99" s="290">
        <f t="shared" ref="J99" si="1636">MAX(J19,J21,J23,J25,J27,J29,J31,J33,J35,J37,J39,J41,J43,J45,J47,J49,J51,J53,J55,J57,J59,J61,J63,J65,J67,J69,J71,J73,J75,J77,J79,J81,J83,J85,J87,J89,J91,J93)</f>
        <v>1.1481481481481481</v>
      </c>
      <c r="K99" s="29"/>
      <c r="L99" s="288">
        <f t="shared" ref="L99" si="1637">MAX(L19,L21,L23,L25,L27,L29,L31,L33,L35,L37,L39,L41,L43,L45,L47,L49,L51,L53,L55,L57,L59,L61,L63,L65,L67,L69,L71,L73,L75,L77,L79,L81,L83,L85,L87,L89,L91,L93)</f>
        <v>1.0689655172413792</v>
      </c>
      <c r="M99" s="29"/>
      <c r="N99" s="290">
        <f t="shared" ref="N99" si="1638">MAX(N19,N21,N23,N25,N27,N29,N31,N33,N35,N37,N39,N41,N43,N45,N47,N49,N51,N53,N55,N57,N59,N61,N63,N65,N67,N69,N71,N73,N75,N77,N79,N81,N83,N85,N87,N89,N91,N93)</f>
        <v>1.5161290322580645</v>
      </c>
      <c r="O99" s="29"/>
      <c r="P99" s="288">
        <f t="shared" ref="P99" si="1639">MAX(P19,P21,P23,P25,P27,P29,P31,P33,P35,P37,P39,P41,P43,P45,P47,P49,P51,P53,P55,P57,P59,P61,P63,P65,P67,P69,P71,P73,P75,P77,P79,P81,P83,P85,P87,P89,P91,P93)</f>
        <v>1.35</v>
      </c>
      <c r="Q99" s="29"/>
      <c r="R99" s="290">
        <f t="shared" ref="R99" si="1640">MAX(R19,R21,R23,R25,R27,R29,R31,R33,R35,R37,R39,R41,R43,R45,R47,R49,R51,R53,R55,R57,R59,R61,R63,R65,R67,R69,R71,R73,R75,R77,R79,R81,R83,R85,R87,R89,R91,R93)</f>
        <v>0.625</v>
      </c>
      <c r="S99" s="29"/>
      <c r="T99" s="288">
        <f t="shared" ref="T99" si="1641">MAX(T19,T21,T23,T25,T27,T29,T31,T33,T35,T37,T39,T41,T43,T45,T47,T49,T51,T53,T55,T57,T59,T61,T63,T65,T67,T69,T71,T73,T75,T77,T79,T81,T83,T85,T87,T89,T91,T93)</f>
        <v>0.94736842105263153</v>
      </c>
      <c r="U99" s="29"/>
      <c r="V99" s="290">
        <f t="shared" ref="V99" si="1642">MAX(V19,V21,V23,V25,V27,V29,V31,V33,V35,V37,V39,V41,V43,V45,V47,V49,V51,V53,V55,V57,V59,V61,V63,V65,V67,V69,V71,V73,V75,V77,V79,V81,V83,V85,V87,V89,V91,V93)</f>
        <v>0.96153846153846156</v>
      </c>
      <c r="W99" s="29"/>
      <c r="X99" s="288">
        <f t="shared" ref="X99" si="1643">MAX(X19,X21,X23,X25,X27,X29,X31,X33,X35,X37,X39,X41,X43,X45,X47,X49,X51,X53,X55,X57,X59,X61,X63,X65,X67,X69,X71,X73,X75,X77,X79,X81,X83,X85,X87,X89,X91,X93)</f>
        <v>0.65517241379310343</v>
      </c>
      <c r="Y99" s="29"/>
      <c r="Z99" s="290">
        <f t="shared" ref="Z99" si="1644">MAX(Z19,Z21,Z23,Z25,Z27,Z29,Z31,Z33,Z35,Z37,Z39,Z41,Z43,Z45,Z47,Z49,Z51,Z53,Z55,Z57,Z59,Z61,Z63,Z65,Z67,Z69,Z71,Z73,Z75,Z77,Z79,Z81,Z83,Z85,Z87,Z89,Z91,Z93)</f>
        <v>0.42424242424242425</v>
      </c>
      <c r="AA99" s="29"/>
      <c r="AB99" s="288">
        <f t="shared" ref="AB99" si="1645">MAX(AB19,AB21,AB23,AB25,AB27,AB29,AB31,AB33,AB35,AB37,AB39,AB41,AB43,AB45,AB47,AB49,AB51,AB53,AB55,AB57,AB59,AB61,AB63,AB65,AB67,AB69,AB71,AB73,AB75,AB77,AB79,AB81,AB83,AB85,AB87,AB89,AB91,AB93)</f>
        <v>0.4642857142857143</v>
      </c>
      <c r="AC99" s="29"/>
      <c r="AD99" s="290">
        <f t="shared" ref="AD99" si="1646">MAX(AD19,AD21,AD23,AD25,AD27,AD29,AD31,AD33,AD35,AD37,AD39,AD41,AD43,AD45,AD47,AD49,AD51,AD53,AD55,AD57,AD59,AD61,AD63,AD65,AD67,AD69,AD71,AD73,AD75,AD77,AD79,AD81,AD83,AD85,AD87,AD89,AD91,AD93)</f>
        <v>0.55555555555555558</v>
      </c>
      <c r="AE99" s="29"/>
      <c r="AF99" s="288">
        <f t="shared" ref="AF99" si="1647">MAX(AF19,AF21,AF23,AF25,AF27,AF29,AF31,AF33,AF35,AF37,AF39,AF41,AF43,AF45,AF47,AF49,AF51,AF53,AF55,AF57,AF59,AF61,AF63,AF65,AF67,AF69,AF71,AF73,AF75,AF77,AF79,AF81,AF83,AF85,AF87,AF89,AF91,AF93)</f>
        <v>0.55555555555555558</v>
      </c>
      <c r="AG99" s="29"/>
      <c r="AH99" s="290">
        <f t="shared" ref="AH99" si="1648">MAX(AH19,AH21,AH23,AH25,AH27,AH29,AH31,AH33,AH35,AH37,AH39,AH41,AH43,AH45,AH47,AH49,AH51,AH53,AH55,AH57,AH59,AH61,AH63,AH65,AH67,AH69,AH71,AH73,AH75,AH77,AH79,AH81,AH83,AH85,AH87,AH89,AH91,AH93)</f>
        <v>0.60869565217391308</v>
      </c>
      <c r="AI99" s="29"/>
      <c r="AJ99" s="288">
        <f t="shared" ref="AJ99" si="1649">MAX(AJ19,AJ21,AJ23,AJ25,AJ27,AJ29,AJ31,AJ33,AJ35,AJ37,AJ39,AJ41,AJ43,AJ45,AJ47,AJ49,AJ51,AJ53,AJ55,AJ57,AJ59,AJ61,AJ63,AJ65,AJ67,AJ69,AJ71,AJ73,AJ75,AJ77,AJ79,AJ81,AJ83,AJ85,AJ87,AJ89,AJ91,AJ93)</f>
        <v>1.1388888888888888</v>
      </c>
      <c r="AK99" s="29"/>
      <c r="AL99" s="290">
        <f t="shared" ref="AL99" si="1650">MAX(AL19,AL21,AL23,AL25,AL27,AL29,AL31,AL33,AL35,AL37,AL39,AL41,AL43,AL45,AL47,AL49,AL51,AL53,AL55,AL57,AL59,AL61,AL63,AL65,AL67,AL69,AL71,AL73,AL75,AL77,AL79,AL81,AL83,AL85,AL87,AL89,AL91,AL93)</f>
        <v>0.60869565217391308</v>
      </c>
      <c r="AM99" s="29"/>
      <c r="AN99" s="288">
        <f t="shared" ref="AN99" si="1651">MAX(AN19,AN21,AN23,AN25,AN27,AN29,AN31,AN33,AN35,AN37,AN39,AN41,AN43,AN45,AN47,AN49,AN51,AN53,AN55,AN57,AN59,AN61,AN63,AN65,AN67,AN69,AN71,AN73,AN75,AN77,AN79,AN81,AN83,AN85,AN87,AN89,AN91,AN93)</f>
        <v>0.66666666666666663</v>
      </c>
      <c r="AO99" s="29"/>
      <c r="AP99" s="290">
        <f t="shared" ref="AP99" si="1652">MAX(AP19,AP21,AP23,AP25,AP27,AP29,AP31,AP33,AP35,AP37,AP39,AP41,AP43,AP45,AP47,AP49,AP51,AP53,AP55,AP57,AP59,AP61,AP63,AP65,AP67,AP69,AP71,AP73,AP75,AP77,AP79,AP81,AP83,AP85,AP87,AP89,AP91,AP93)</f>
        <v>0.8214285714285714</v>
      </c>
      <c r="AQ99" s="29"/>
      <c r="AR99" s="288">
        <f t="shared" ref="AR99" si="1653">MAX(AR19,AR21,AR23,AR25,AR27,AR29,AR31,AR33,AR35,AR37,AR39,AR41,AR43,AR45,AR47,AR49,AR51,AR53,AR55,AR57,AR59,AR61,AR63,AR65,AR67,AR69,AR71,AR73,AR75,AR77,AR79,AR81,AR83,AR85,AR87,AR89,AR91,AR93)</f>
        <v>0.48</v>
      </c>
      <c r="AS99" s="29"/>
      <c r="AT99" s="290">
        <f t="shared" ref="AT99" si="1654">MAX(AT19,AT21,AT23,AT25,AT27,AT29,AT31,AT33,AT35,AT37,AT39,AT41,AT43,AT45,AT47,AT49,AT51,AT53,AT55,AT57,AT59,AT61,AT63,AT65,AT67,AT69,AT71,AT73,AT75,AT77,AT79,AT81,AT83,AT85,AT87,AT89,AT91,AT93)</f>
        <v>0.66666666666666663</v>
      </c>
      <c r="AU99" s="29"/>
      <c r="AV99" s="288">
        <f t="shared" ref="AV99" si="1655">MAX(AV19,AV21,AV23,AV25,AV27,AV29,AV31,AV33,AV35,AV37,AV39,AV41,AV43,AV45,AV47,AV49,AV51,AV53,AV55,AV57,AV59,AV61,AV63,AV65,AV67,AV69,AV71,AV73,AV75,AV77,AV79,AV81,AV83,AV85,AV87,AV89,AV91,AV93)</f>
        <v>1.3225806451612903</v>
      </c>
      <c r="AW99" s="29"/>
      <c r="AX99" s="290">
        <f t="shared" ref="AX99" si="1656">MAX(AX19,AX21,AX23,AX25,AX27,AX29,AX31,AX33,AX35,AX37,AX39,AX41,AX43,AX45,AX47,AX49,AX51,AX53,AX55,AX57,AX59,AX61,AX63,AX65,AX67,AX69,AX71,AX73,AX75,AX77,AX79,AX81,AX83,AX85,AX87,AX89,AX91,AX93)</f>
        <v>0.44117647058823528</v>
      </c>
      <c r="AY99" s="29"/>
      <c r="AZ99" s="288">
        <f t="shared" ref="AZ99" si="1657">MAX(AZ19,AZ21,AZ23,AZ25,AZ27,AZ29,AZ31,AZ33,AZ35,AZ37,AZ39,AZ41,AZ43,AZ45,AZ47,AZ49,AZ51,AZ53,AZ55,AZ57,AZ59,AZ61,AZ63,AZ65,AZ67,AZ69,AZ71,AZ73,AZ75,AZ77,AZ79,AZ81,AZ83,AZ85,AZ87,AZ89,AZ91,AZ93)</f>
        <v>0.58620689655172409</v>
      </c>
      <c r="BA99" s="29"/>
      <c r="BB99" s="290">
        <f t="shared" ref="BB99" si="1658">MAX(BB19,BB21,BB23,BB25,BB27,BB29,BB31,BB33,BB35,BB37,BB39,BB41,BB43,BB45,BB47,BB49,BB51,BB53,BB55,BB57,BB59,BB61,BB63,BB65,BB67,BB69,BB71,BB73,BB75,BB77,BB79,BB81,BB83,BB85,BB87,BB89,BB91,BB93)</f>
        <v>0.37037037037037035</v>
      </c>
      <c r="BC99" s="29"/>
      <c r="BD99" s="288">
        <f t="shared" ref="BD99" si="1659">MAX(BD19,BD21,BD23,BD25,BD27,BD29,BD31,BD33,BD35,BD37,BD39,BD41,BD43,BD45,BD47,BD49,BD51,BD53,BD55,BD57,BD59,BD61,BD63,BD65,BD67,BD69,BD71,BD73,BD75,BD77,BD79,BD81,BD83,BD85,BD87,BD89,BD91,BD93)</f>
        <v>1.46875</v>
      </c>
      <c r="BE99" s="29"/>
      <c r="BF99" s="290">
        <f t="shared" ref="BF99" si="1660">MAX(BF19,BF21,BF23,BF25,BF27,BF29,BF31,BF33,BF35,BF37,BF39,BF41,BF43,BF45,BF47,BF49,BF51,BF53,BF55,BF57,BF59,BF61,BF63,BF65,BF67,BF69,BF71,BF73,BF75,BF77,BF79,BF81,BF83,BF85,BF87,BF89,BF91,BF93)</f>
        <v>0</v>
      </c>
      <c r="BG99" s="29"/>
      <c r="BH99" s="288">
        <f t="shared" ref="BH99" si="1661">MAX(BH19,BH21,BH23,BH25,BH27,BH29,BH31,BH33,BH35,BH37,BH39,BH41,BH43,BH45,BH47,BH49,BH51,BH53,BH55,BH57,BH59,BH61,BH63,BH65,BH67,BH69,BH71,BH73,BH75,BH77,BH79,BH81,BH83,BH85,BH87,BH89,BH91,BH93)</f>
        <v>0.5</v>
      </c>
      <c r="BI99" s="29"/>
      <c r="BJ99" s="290">
        <f t="shared" ref="BJ99" si="1662">MAX(BJ19,BJ21,BJ23,BJ25,BJ27,BJ29,BJ31,BJ33,BJ35,BJ37,BJ39,BJ41,BJ43,BJ45,BJ47,BJ49,BJ51,BJ53,BJ55,BJ57,BJ59,BJ61,BJ63,BJ65,BJ67,BJ69,BJ71,BJ73,BJ75,BJ77,BJ79,BJ81,BJ83,BJ85,BJ87,BJ89,BJ91,BJ93)</f>
        <v>0.73913043478260865</v>
      </c>
      <c r="BK99" s="29"/>
      <c r="BL99" s="288">
        <f t="shared" ref="BL99" si="1663">MAX(BL19,BL21,BL23,BL25,BL27,BL29,BL31,BL33,BL35,BL37,BL39,BL41,BL43,BL45,BL47,BL49,BL51,BL53,BL55,BL57,BL59,BL61,BL63,BL65,BL67,BL69,BL71,BL73,BL75,BL77,BL79,BL81,BL83,BL85,BL87,BL89,BL91,BL93)</f>
        <v>0.9</v>
      </c>
      <c r="BM99" s="29"/>
      <c r="BN99" s="290">
        <f t="shared" ref="BN99" si="1664">MAX(BN19,BN21,BN23,BN25,BN27,BN29,BN31,BN33,BN35,BN37,BN39,BN41,BN43,BN45,BN47,BN49,BN51,BN53,BN55,BN57,BN59,BN61,BN63,BN65,BN67,BN69,BN71,BN73,BN75,BN77,BN79,BN81,BN83,BN85,BN87,BN89,BN91,BN93)</f>
        <v>1.3636363636363635</v>
      </c>
      <c r="BO99" s="29"/>
      <c r="BP99" s="288">
        <f t="shared" ref="BP99" si="1665">MAX(BP19,BP21,BP23,BP25,BP27,BP29,BP31,BP33,BP35,BP37,BP39,BP41,BP43,BP45,BP47,BP49,BP51,BP53,BP55,BP57,BP59,BP61,BP63,BP65,BP67,BP69,BP71,BP73,BP75,BP77,BP79,BP81,BP83,BP85,BP87,BP89,BP91,BP93)</f>
        <v>0.72</v>
      </c>
      <c r="BQ99" s="29"/>
      <c r="BR99" s="290">
        <f t="shared" ref="BR99" si="1666">MAX(BR19,BR21,BR23,BR25,BR27,BR29,BR31,BR33,BR35,BR37,BR39,BR41,BR43,BR45,BR47,BR49,BR51,BR53,BR55,BR57,BR59,BR61,BR63,BR65,BR67,BR69,BR71,BR73,BR75,BR77,BR79,BR81,BR83,BR85,BR87,BR89,BR91,BR93)</f>
        <v>0.51724137931034486</v>
      </c>
      <c r="BS99" s="29"/>
      <c r="BT99" s="288">
        <f t="shared" ref="BT99" si="1667">MAX(BT19,BT21,BT23,BT25,BT27,BT29,BT31,BT33,BT35,BT37,BT39,BT41,BT43,BT45,BT47,BT49,BT51,BT53,BT55,BT57,BT59,BT61,BT63,BT65,BT67,BT69,BT71,BT73,BT75,BT77,BT79,BT81,BT83,BT85,BT87,BT89,BT91,BT93)</f>
        <v>0.47619047619047616</v>
      </c>
      <c r="BU99" s="29"/>
      <c r="BV99" s="290">
        <f t="shared" ref="BV99" si="1668">MAX(BV19,BV21,BV23,BV25,BV27,BV29,BV31,BV33,BV35,BV37,BV39,BV41,BV43,BV45,BV47,BV49,BV51,BV53,BV55,BV57,BV59,BV61,BV63,BV65,BV67,BV69,BV71,BV73,BV75,BV77,BV79,BV81,BV83,BV85,BV87,BV89,BV91,BV93)</f>
        <v>0.35714285714285715</v>
      </c>
      <c r="BW99" s="29"/>
      <c r="BX99" s="288">
        <f t="shared" ref="BX99" si="1669">MAX(BX19,BX21,BX23,BX25,BX27,BX29,BX31,BX33,BX35,BX37,BX39,BX41,BX43,BX45,BX47,BX49,BX51,BX53,BX55,BX57,BX59,BX61,BX63,BX65,BX67,BX69,BX71,BX73,BX75,BX77,BX79,BX81,BX83,BX85,BX87,BX89,BX91,BX93)</f>
        <v>0.57692307692307687</v>
      </c>
      <c r="BY99" s="29"/>
      <c r="BZ99" s="290">
        <f t="shared" ref="BZ99" si="1670">MAX(BZ19,BZ21,BZ23,BZ25,BZ27,BZ29,BZ31,BZ33,BZ35,BZ37,BZ39,BZ41,BZ43,BZ45,BZ47,BZ49,BZ51,BZ53,BZ55,BZ57,BZ59,BZ61,BZ63,BZ65,BZ67,BZ69,BZ71,BZ73,BZ75,BZ77,BZ79,BZ81,BZ83,BZ85,BZ87,BZ89,BZ91,BZ93)</f>
        <v>0.78260869565217395</v>
      </c>
      <c r="CA99" s="29"/>
      <c r="CB99" s="194"/>
      <c r="CC99" s="194"/>
      <c r="CD99" s="194"/>
      <c r="CE99" s="208"/>
      <c r="CF99" s="194"/>
      <c r="CG99" s="194"/>
      <c r="CH99" s="194"/>
      <c r="CI99" s="194"/>
      <c r="CJ99" s="194"/>
      <c r="CK99" s="194"/>
      <c r="CL99" s="194"/>
      <c r="CM99" s="194"/>
    </row>
    <row r="100" spans="2:91" ht="15" customHeight="1">
      <c r="B100" s="216" t="s">
        <v>50</v>
      </c>
      <c r="C100" s="216"/>
      <c r="D100" s="216"/>
      <c r="E100" s="217">
        <f>E18+E20+E22+E24+E26+E28+E30+E32+E34+E36+E38+E40+E42+E44+E46+E48+E50+E52+E54+E56+E58+E60+E62+E64+E66+E68+E70+E72+E74+E76+E78+E80+E82+E84+E86+E88+E90+E92</f>
        <v>1544</v>
      </c>
      <c r="F100" s="216"/>
      <c r="G100" s="218">
        <f>G18+G20+G22+G24+G26+G28+G30+G32+G34+G36+G38+G40+G42+G44+G46+G48+G50+G52+G54+G56+G58+G60+G62+G64+G66+G68+G70+G72+G74+G76+G78+G80+G82+G84+G86+G88+G90+G92</f>
        <v>1556</v>
      </c>
      <c r="H100" s="216"/>
      <c r="I100" s="217">
        <f t="shared" ref="I100" si="1671">I18+I20+I22+I24+I26+I28+I30+I32+I34+I36+I38+I40+I42+I44+I46+I48+I50+I52+I54+I56+I58+I60+I62+I64+I66+I68+I70+I72+I74+I76+I78+I80+I82+I84+I86+I88+I90+I92</f>
        <v>1530</v>
      </c>
      <c r="J100" s="216"/>
      <c r="K100" s="218">
        <f t="shared" ref="K100" si="1672">K18+K20+K22+K24+K26+K28+K30+K32+K34+K36+K38+K40+K42+K44+K46+K48+K50+K52+K54+K56+K58+K60+K62+K64+K66+K68+K70+K72+K74+K76+K78+K80+K82+K84+K86+K88+K90+K92</f>
        <v>1564</v>
      </c>
      <c r="L100" s="216"/>
      <c r="M100" s="217">
        <f t="shared" ref="M100" si="1673">M18+M20+M22+M24+M26+M28+M30+M32+M34+M36+M38+M40+M42+M44+M46+M48+M50+M52+M54+M56+M58+M60+M62+M64+M66+M68+M70+M72+M74+M76+M78+M80+M82+M84+M86+M88+M90+M92</f>
        <v>1599</v>
      </c>
      <c r="N100" s="216"/>
      <c r="O100" s="218">
        <f t="shared" ref="O100" si="1674">O18+O20+O22+O24+O26+O28+O30+O32+O34+O36+O38+O40+O42+O44+O46+O48+O50+O52+O54+O56+O58+O60+O62+O64+O66+O68+O70+O72+O74+O76+O78+O80+O82+O84+O86+O88+O90+O92</f>
        <v>1605</v>
      </c>
      <c r="P100" s="216"/>
      <c r="Q100" s="217">
        <f t="shared" ref="Q100" si="1675">Q18+Q20+Q22+Q24+Q26+Q28+Q30+Q32+Q34+Q36+Q38+Q40+Q42+Q44+Q46+Q48+Q50+Q52+Q54+Q56+Q58+Q60+Q62+Q64+Q66+Q68+Q70+Q72+Q74+Q76+Q78+Q80+Q82+Q84+Q86+Q88+Q90+Q92</f>
        <v>1608</v>
      </c>
      <c r="R100" s="216"/>
      <c r="S100" s="218">
        <f t="shared" ref="S100" si="1676">S18+S20+S22+S24+S26+S28+S30+S32+S34+S36+S38+S40+S42+S44+S46+S48+S50+S52+S54+S56+S58+S60+S62+S64+S66+S68+S70+S72+S74+S76+S78+S80+S82+S84+S86+S88+S90+S92</f>
        <v>1699</v>
      </c>
      <c r="T100" s="216"/>
      <c r="U100" s="217">
        <f t="shared" ref="U100" si="1677">U18+U20+U22+U24+U26+U28+U30+U32+U34+U36+U38+U40+U42+U44+U46+U48+U50+U52+U54+U56+U58+U60+U62+U64+U66+U68+U70+U72+U74+U76+U78+U80+U82+U84+U86+U88+U90+U92</f>
        <v>1473</v>
      </c>
      <c r="V100" s="216"/>
      <c r="W100" s="218">
        <f t="shared" ref="W100" si="1678">W18+W20+W22+W24+W26+W28+W30+W32+W34+W36+W38+W40+W42+W44+W46+W48+W50+W52+W54+W56+W58+W60+W62+W64+W66+W68+W70+W72+W74+W76+W78+W80+W82+W84+W86+W88+W90+W92</f>
        <v>1589</v>
      </c>
      <c r="X100" s="216"/>
      <c r="Y100" s="217">
        <f t="shared" ref="Y100" si="1679">Y18+Y20+Y22+Y24+Y26+Y28+Y30+Y32+Y34+Y36+Y38+Y40+Y42+Y44+Y46+Y48+Y50+Y52+Y54+Y56+Y58+Y60+Y62+Y64+Y66+Y68+Y70+Y72+Y74+Y76+Y78+Y80+Y82+Y84+Y86+Y88+Y90+Y92</f>
        <v>1567</v>
      </c>
      <c r="Z100" s="216"/>
      <c r="AA100" s="218">
        <f t="shared" ref="AA100" si="1680">AA18+AA20+AA22+AA24+AA26+AA28+AA30+AA32+AA34+AA36+AA38+AA40+AA42+AA44+AA46+AA48+AA50+AA52+AA54+AA56+AA58+AA60+AA62+AA64+AA66+AA68+AA70+AA72+AA74+AA76+AA78+AA80+AA82+AA84+AA86+AA88+AA90+AA92</f>
        <v>1663</v>
      </c>
      <c r="AB100" s="216"/>
      <c r="AC100" s="217">
        <f t="shared" ref="AC100" si="1681">AC18+AC20+AC22+AC24+AC26+AC28+AC30+AC32+AC34+AC36+AC38+AC40+AC42+AC44+AC46+AC48+AC50+AC52+AC54+AC56+AC58+AC60+AC62+AC64+AC66+AC68+AC70+AC72+AC74+AC76+AC78+AC80+AC82+AC84+AC86+AC88+AC90+AC92</f>
        <v>1632</v>
      </c>
      <c r="AD100" s="216"/>
      <c r="AE100" s="218">
        <f t="shared" ref="AE100" si="1682">AE18+AE20+AE22+AE24+AE26+AE28+AE30+AE32+AE34+AE36+AE38+AE40+AE42+AE44+AE46+AE48+AE50+AE52+AE54+AE56+AE58+AE60+AE62+AE64+AE66+AE68+AE70+AE72+AE74+AE76+AE78+AE80+AE82+AE84+AE86+AE88+AE90+AE92</f>
        <v>1679</v>
      </c>
      <c r="AF100" s="216"/>
      <c r="AG100" s="217">
        <f t="shared" ref="AG100" si="1683">AG18+AG20+AG22+AG24+AG26+AG28+AG30+AG32+AG34+AG36+AG38+AG40+AG42+AG44+AG46+AG48+AG50+AG52+AG54+AG56+AG58+AG60+AG62+AG64+AG66+AG68+AG70+AG72+AG74+AG76+AG78+AG80+AG82+AG84+AG86+AG88+AG90+AG92</f>
        <v>1487</v>
      </c>
      <c r="AH100" s="216"/>
      <c r="AI100" s="218">
        <f t="shared" ref="AI100" si="1684">AI18+AI20+AI22+AI24+AI26+AI28+AI30+AI32+AI34+AI36+AI38+AI40+AI42+AI44+AI46+AI48+AI50+AI52+AI54+AI56+AI58+AI60+AI62+AI64+AI66+AI68+AI70+AI72+AI74+AI76+AI78+AI80+AI82+AI84+AI86+AI88+AI90+AI92</f>
        <v>1641</v>
      </c>
      <c r="AJ100" s="216"/>
      <c r="AK100" s="217">
        <f t="shared" ref="AK100" si="1685">AK18+AK20+AK22+AK24+AK26+AK28+AK30+AK32+AK34+AK36+AK38+AK40+AK42+AK44+AK46+AK48+AK50+AK52+AK54+AK56+AK58+AK60+AK62+AK64+AK66+AK68+AK70+AK72+AK74+AK76+AK78+AK80+AK82+AK84+AK86+AK88+AK90+AK92</f>
        <v>1591</v>
      </c>
      <c r="AL100" s="216"/>
      <c r="AM100" s="218">
        <f t="shared" ref="AM100" si="1686">AM18+AM20+AM22+AM24+AM26+AM28+AM30+AM32+AM34+AM36+AM38+AM40+AM42+AM44+AM46+AM48+AM50+AM52+AM54+AM56+AM58+AM60+AM62+AM64+AM66+AM68+AM70+AM72+AM74+AM76+AM78+AM80+AM82+AM84+AM86+AM88+AM90+AM92</f>
        <v>1574</v>
      </c>
      <c r="AN100" s="216"/>
      <c r="AO100" s="217">
        <f t="shared" ref="AO100" si="1687">AO18+AO20+AO22+AO24+AO26+AO28+AO30+AO32+AO34+AO36+AO38+AO40+AO42+AO44+AO46+AO48+AO50+AO52+AO54+AO56+AO58+AO60+AO62+AO64+AO66+AO68+AO70+AO72+AO74+AO76+AO78+AO80+AO82+AO84+AO86+AO88+AO90+AO92</f>
        <v>1651</v>
      </c>
      <c r="AP100" s="216"/>
      <c r="AQ100" s="218">
        <f t="shared" ref="AQ100" si="1688">AQ18+AQ20+AQ22+AQ24+AQ26+AQ28+AQ30+AQ32+AQ34+AQ36+AQ38+AQ40+AQ42+AQ44+AQ46+AQ48+AQ50+AQ52+AQ54+AQ56+AQ58+AQ60+AQ62+AQ64+AQ66+AQ68+AQ70+AQ72+AQ74+AQ76+AQ78+AQ80+AQ82+AQ84+AQ86+AQ88+AQ90+AQ92</f>
        <v>1538</v>
      </c>
      <c r="AR100" s="216"/>
      <c r="AS100" s="217">
        <f t="shared" ref="AS100" si="1689">AS18+AS20+AS22+AS24+AS26+AS28+AS30+AS32+AS34+AS36+AS38+AS40+AS42+AS44+AS46+AS48+AS50+AS52+AS54+AS56+AS58+AS60+AS62+AS64+AS66+AS68+AS70+AS72+AS74+AS76+AS78+AS80+AS82+AS84+AS86+AS88+AS90+AS92</f>
        <v>1700</v>
      </c>
      <c r="AT100" s="216"/>
      <c r="AU100" s="218">
        <f t="shared" ref="AU100" si="1690">AU18+AU20+AU22+AU24+AU26+AU28+AU30+AU32+AU34+AU36+AU38+AU40+AU42+AU44+AU46+AU48+AU50+AU52+AU54+AU56+AU58+AU60+AU62+AU64+AU66+AU68+AU70+AU72+AU74+AU76+AU78+AU80+AU82+AU84+AU86+AU88+AU90+AU92</f>
        <v>1550</v>
      </c>
      <c r="AV100" s="216"/>
      <c r="AW100" s="217">
        <f t="shared" ref="AW100" si="1691">AW18+AW20+AW22+AW24+AW26+AW28+AW30+AW32+AW34+AW36+AW38+AW40+AW42+AW44+AW46+AW48+AW50+AW52+AW54+AW56+AW58+AW60+AW62+AW64+AW66+AW68+AW70+AW72+AW74+AW76+AW78+AW80+AW82+AW84+AW86+AW88+AW90+AW92</f>
        <v>1624</v>
      </c>
      <c r="AX100" s="216"/>
      <c r="AY100" s="218">
        <f t="shared" ref="AY100" si="1692">AY18+AY20+AY22+AY24+AY26+AY28+AY30+AY32+AY34+AY36+AY38+AY40+AY42+AY44+AY46+AY48+AY50+AY52+AY54+AY56+AY58+AY60+AY62+AY64+AY66+AY68+AY70+AY72+AY74+AY76+AY78+AY80+AY82+AY84+AY86+AY88+AY90+AY92</f>
        <v>1602</v>
      </c>
      <c r="AZ100" s="216"/>
      <c r="BA100" s="217">
        <f t="shared" ref="BA100" si="1693">BA18+BA20+BA22+BA24+BA26+BA28+BA30+BA32+BA34+BA36+BA38+BA40+BA42+BA44+BA46+BA48+BA50+BA52+BA54+BA56+BA58+BA60+BA62+BA64+BA66+BA68+BA70+BA72+BA74+BA76+BA78+BA80+BA82+BA84+BA86+BA88+BA90+BA92</f>
        <v>1617</v>
      </c>
      <c r="BB100" s="216"/>
      <c r="BC100" s="218">
        <f t="shared" ref="BC100" si="1694">BC18+BC20+BC22+BC24+BC26+BC28+BC30+BC32+BC34+BC36+BC38+BC40+BC42+BC44+BC46+BC48+BC50+BC52+BC54+BC56+BC58+BC60+BC62+BC64+BC66+BC68+BC70+BC72+BC74+BC76+BC78+BC80+BC82+BC84+BC86+BC88+BC90+BC92</f>
        <v>1560</v>
      </c>
      <c r="BD100" s="216"/>
      <c r="BE100" s="217">
        <f t="shared" ref="BE100" si="1695">BE18+BE20+BE22+BE24+BE26+BE28+BE30+BE32+BE34+BE36+BE38+BE40+BE42+BE44+BE46+BE48+BE50+BE52+BE54+BE56+BE58+BE60+BE62+BE64+BE66+BE68+BE70+BE72+BE74+BE76+BE78+BE80+BE82+BE84+BE86+BE88+BE90+BE92</f>
        <v>1589</v>
      </c>
      <c r="BF100" s="216"/>
      <c r="BG100" s="218">
        <f t="shared" ref="BG100" si="1696">BG18+BG20+BG22+BG24+BG26+BG28+BG30+BG32+BG34+BG36+BG38+BG40+BG42+BG44+BG46+BG48+BG50+BG52+BG54+BG56+BG58+BG60+BG62+BG64+BG66+BG68+BG70+BG72+BG74+BG76+BG78+BG80+BG82+BG84+BG86+BG88+BG90+BG92</f>
        <v>0</v>
      </c>
      <c r="BH100" s="216"/>
      <c r="BI100" s="217">
        <f t="shared" ref="BI100" si="1697">BI18+BI20+BI22+BI24+BI26+BI28+BI30+BI32+BI34+BI36+BI38+BI40+BI42+BI44+BI46+BI48+BI50+BI52+BI54+BI56+BI58+BI60+BI62+BI64+BI66+BI68+BI70+BI72+BI74+BI76+BI78+BI80+BI82+BI84+BI86+BI88+BI90+BI92</f>
        <v>1562</v>
      </c>
      <c r="BJ100" s="216"/>
      <c r="BK100" s="218">
        <f t="shared" ref="BK100" si="1698">BK18+BK20+BK22+BK24+BK26+BK28+BK30+BK32+BK34+BK36+BK38+BK40+BK42+BK44+BK46+BK48+BK50+BK52+BK54+BK56+BK58+BK60+BK62+BK64+BK66+BK68+BK70+BK72+BK74+BK76+BK78+BK80+BK82+BK84+BK86+BK88+BK90+BK92</f>
        <v>1583</v>
      </c>
      <c r="BL100" s="216"/>
      <c r="BM100" s="217">
        <f t="shared" ref="BM100" si="1699">BM18+BM20+BM22+BM24+BM26+BM28+BM30+BM32+BM34+BM36+BM38+BM40+BM42+BM44+BM46+BM48+BM50+BM52+BM54+BM56+BM58+BM60+BM62+BM64+BM66+BM68+BM70+BM72+BM74+BM76+BM78+BM80+BM82+BM84+BM86+BM88+BM90+BM92</f>
        <v>1558</v>
      </c>
      <c r="BN100" s="216"/>
      <c r="BO100" s="218">
        <f t="shared" ref="BO100" si="1700">BO18+BO20+BO22+BO24+BO26+BO28+BO30+BO32+BO34+BO36+BO38+BO40+BO42+BO44+BO46+BO48+BO50+BO52+BO54+BO56+BO58+BO60+BO62+BO64+BO66+BO68+BO70+BO72+BO74+BO76+BO78+BO80+BO82+BO84+BO86+BO88+BO90+BO92</f>
        <v>1567</v>
      </c>
      <c r="BP100" s="216"/>
      <c r="BQ100" s="217">
        <f t="shared" ref="BQ100" si="1701">BQ18+BQ20+BQ22+BQ24+BQ26+BQ28+BQ30+BQ32+BQ34+BQ36+BQ38+BQ40+BQ42+BQ44+BQ46+BQ48+BQ50+BQ52+BQ54+BQ56+BQ58+BQ60+BQ62+BQ64+BQ66+BQ68+BQ70+BQ72+BQ74+BQ76+BQ78+BQ80+BQ82+BQ84+BQ86+BQ88+BQ90+BQ92</f>
        <v>1469</v>
      </c>
      <c r="BR100" s="216"/>
      <c r="BS100" s="218">
        <f t="shared" ref="BS100" si="1702">BS18+BS20+BS22+BS24+BS26+BS28+BS30+BS32+BS34+BS36+BS38+BS40+BS42+BS44+BS46+BS48+BS50+BS52+BS54+BS56+BS58+BS60+BS62+BS64+BS66+BS68+BS70+BS72+BS74+BS76+BS78+BS80+BS82+BS84+BS86+BS88+BS90+BS92</f>
        <v>1682</v>
      </c>
      <c r="BT100" s="216"/>
      <c r="BU100" s="217">
        <f t="shared" ref="BU100" si="1703">BU18+BU20+BU22+BU24+BU26+BU28+BU30+BU32+BU34+BU36+BU38+BU40+BU42+BU44+BU46+BU48+BU50+BU52+BU54+BU56+BU58+BU60+BU62+BU64+BU66+BU68+BU70+BU72+BU74+BU76+BU78+BU80+BU82+BU84+BU86+BU88+BU90+BU92</f>
        <v>1489</v>
      </c>
      <c r="BV100" s="216"/>
      <c r="BW100" s="218">
        <f t="shared" ref="BW100" si="1704">BW18+BW20+BW22+BW24+BW26+BW28+BW30+BW32+BW34+BW36+BW38+BW40+BW42+BW44+BW46+BW48+BW50+BW52+BW54+BW56+BW58+BW60+BW62+BW64+BW66+BW68+BW70+BW72+BW74+BW76+BW78+BW80+BW82+BW84+BW86+BW88+BW90+BW92</f>
        <v>1575</v>
      </c>
      <c r="BX100" s="216"/>
      <c r="BY100" s="217">
        <f t="shared" ref="BY100" si="1705">BY18+BY20+BY22+BY24+BY26+BY28+BY30+BY32+BY34+BY36+BY38+BY40+BY42+BY44+BY46+BY48+BY50+BY52+BY54+BY56+BY58+BY60+BY62+BY64+BY66+BY68+BY70+BY72+BY74+BY76+BY78+BY80+BY82+BY84+BY86+BY88+BY90+BY92</f>
        <v>1555</v>
      </c>
      <c r="BZ100" s="216"/>
      <c r="CA100" s="218">
        <f t="shared" ref="CA100" si="1706">CA18+CA20+CA22+CA24+CA26+CA28+CA30+CA32+CA34+CA36+CA38+CA40+CA42+CA44+CA46+CA48+CA50+CA52+CA54+CA56+CA58+CA60+CA62+CA64+CA66+CA68+CA70+CA72+CA74+CA76+CA78+CA80+CA82+CA84+CA86+CA88+CA90+CA92</f>
        <v>1478</v>
      </c>
      <c r="CB100" s="194"/>
      <c r="CC100" s="219">
        <f>SUM(D100:CA100)/2</f>
        <v>29275</v>
      </c>
      <c r="CD100" s="194" t="s">
        <v>171</v>
      </c>
      <c r="CE100" s="208"/>
      <c r="CF100" s="194"/>
      <c r="CG100" s="194"/>
      <c r="CH100" s="194"/>
      <c r="CI100" s="194"/>
      <c r="CJ100" s="194"/>
      <c r="CK100" s="194"/>
      <c r="CL100" s="194"/>
      <c r="CM100" s="194"/>
    </row>
    <row r="101" spans="2:91" ht="15" customHeight="1">
      <c r="B101" s="220" t="s">
        <v>112</v>
      </c>
      <c r="C101" s="220"/>
      <c r="D101" s="221">
        <f>IF(E96=0,"",D97/E96)</f>
        <v>0.87179487179487181</v>
      </c>
      <c r="E101" s="220"/>
      <c r="F101" s="222">
        <f>IF(G96=0,"",F97/G96)</f>
        <v>0.88177339901477836</v>
      </c>
      <c r="G101" s="220"/>
      <c r="H101" s="221">
        <f t="shared" ref="H101" si="1707">IF(I96=0,"",H97/I96)</f>
        <v>0.83636363636363631</v>
      </c>
      <c r="I101" s="220"/>
      <c r="J101" s="222">
        <f t="shared" ref="J101" si="1708">IF(K96=0,"",J97/K96)</f>
        <v>0.87822878228782286</v>
      </c>
      <c r="K101" s="220"/>
      <c r="L101" s="221">
        <f t="shared" ref="L101" si="1709">IF(M96=0,"",L97/M96)</f>
        <v>0.79922779922779918</v>
      </c>
      <c r="M101" s="220"/>
      <c r="N101" s="222">
        <f t="shared" ref="N101" si="1710">IF(O96=0,"",N97/O96)</f>
        <v>0.87683284457478006</v>
      </c>
      <c r="O101" s="220"/>
      <c r="P101" s="221">
        <f t="shared" ref="P101" si="1711">IF(Q96=0,"",P97/Q96)</f>
        <v>0.91132075471698115</v>
      </c>
      <c r="Q101" s="220"/>
      <c r="R101" s="222">
        <f t="shared" ref="R101" si="1712">IF(S96=0,"",R97/S96)</f>
        <v>0.90029761904761907</v>
      </c>
      <c r="S101" s="220"/>
      <c r="T101" s="221">
        <f t="shared" ref="T101" si="1713">IF(U96=0,"",T97/U96)</f>
        <v>0.86492890995260663</v>
      </c>
      <c r="U101" s="220"/>
      <c r="V101" s="222">
        <f t="shared" ref="V101" si="1714">IF(W96=0,"",V97/W96)</f>
        <v>0.86155378486055778</v>
      </c>
      <c r="W101" s="220"/>
      <c r="X101" s="221">
        <f t="shared" ref="X101" si="1715">IF(Y96=0,"",X97/Y96)</f>
        <v>0.85818713450292394</v>
      </c>
      <c r="Y101" s="220"/>
      <c r="Z101" s="222">
        <f t="shared" ref="Z101" si="1716">IF(AA96=0,"",Z97/AA96)</f>
        <v>0.77884615384615385</v>
      </c>
      <c r="AA101" s="220"/>
      <c r="AB101" s="221">
        <f t="shared" ref="AB101" si="1717">IF(AC96=0,"",AB97/AC96)</f>
        <v>0.7630434782608696</v>
      </c>
      <c r="AC101" s="220"/>
      <c r="AD101" s="222">
        <f t="shared" ref="AD101" si="1718">IF(AE96=0,"",AD97/AE96)</f>
        <v>0.87589928057553956</v>
      </c>
      <c r="AE101" s="220"/>
      <c r="AF101" s="221">
        <f t="shared" ref="AF101" si="1719">IF(AG96=0,"",AF97/AG96)</f>
        <v>0.82922535211267601</v>
      </c>
      <c r="AG101" s="220"/>
      <c r="AH101" s="222">
        <f t="shared" ref="AH101" si="1720">IF(AI96=0,"",AH97/AI96)</f>
        <v>0.85350318471337583</v>
      </c>
      <c r="AI101" s="220"/>
      <c r="AJ101" s="221">
        <f t="shared" ref="AJ101" si="1721">IF(AK96=0,"",AJ97/AK96)</f>
        <v>0.90826330532212884</v>
      </c>
      <c r="AK101" s="220"/>
      <c r="AL101" s="222">
        <f t="shared" ref="AL101" si="1722">IF(AM96=0,"",AL97/AM96)</f>
        <v>0.763671875</v>
      </c>
      <c r="AM101" s="220"/>
      <c r="AN101" s="221">
        <f t="shared" ref="AN101" si="1723">IF(AO96=0,"",AN97/AO96)</f>
        <v>0.782258064516129</v>
      </c>
      <c r="AO101" s="220"/>
      <c r="AP101" s="222">
        <f t="shared" ref="AP101" si="1724">IF(AQ96=0,"",AP97/AQ96)</f>
        <v>0.89054726368159209</v>
      </c>
      <c r="AQ101" s="220"/>
      <c r="AR101" s="221">
        <f t="shared" ref="AR101" si="1725">IF(AS96=0,"",AR97/AS96)</f>
        <v>0.85398230088495575</v>
      </c>
      <c r="AS101" s="220"/>
      <c r="AT101" s="222">
        <f t="shared" ref="AT101" si="1726">IF(AU96=0,"",AT97/AU96)</f>
        <v>0.85597826086956519</v>
      </c>
      <c r="AU101" s="220"/>
      <c r="AV101" s="221">
        <f t="shared" ref="AV101" si="1727">IF(AW96=0,"",AV97/AW96)</f>
        <v>0.91240409207161122</v>
      </c>
      <c r="AW101" s="220"/>
      <c r="AX101" s="222">
        <f t="shared" ref="AX101" si="1728">IF(AY96=0,"",AX97/AY96)</f>
        <v>0.77845528455284552</v>
      </c>
      <c r="AY101" s="220"/>
      <c r="AZ101" s="221">
        <f t="shared" ref="AZ101" si="1729">IF(BA96=0,"",AZ97/BA96)</f>
        <v>0.86241610738255037</v>
      </c>
      <c r="BA101" s="220"/>
      <c r="BB101" s="222">
        <f t="shared" ref="BB101" si="1730">IF(BC96=0,"",BB97/BC96)</f>
        <v>0.65</v>
      </c>
      <c r="BC101" s="220"/>
      <c r="BD101" s="221">
        <f t="shared" ref="BD101" si="1731">IF(BE96=0,"",BD97/BE96)</f>
        <v>0.9006024096385542</v>
      </c>
      <c r="BE101" s="220"/>
      <c r="BF101" s="222" t="str">
        <f t="shared" ref="BF101" si="1732">IF(BG96=0,"",BF97/BG96)</f>
        <v/>
      </c>
      <c r="BG101" s="220"/>
      <c r="BH101" s="221">
        <f t="shared" ref="BH101" si="1733">IF(BI96=0,"",BH97/BI96)</f>
        <v>0.77822580645161288</v>
      </c>
      <c r="BI101" s="220"/>
      <c r="BJ101" s="222">
        <f t="shared" ref="BJ101" si="1734">IF(BK96=0,"",BJ97/BK96)</f>
        <v>0.88576158940397354</v>
      </c>
      <c r="BK101" s="220"/>
      <c r="BL101" s="221">
        <f t="shared" ref="BL101" si="1735">IF(BM96=0,"",BL97/BM96)</f>
        <v>0.94493392070484583</v>
      </c>
      <c r="BM101" s="220"/>
      <c r="BN101" s="222">
        <f t="shared" ref="BN101" si="1736">IF(BO96=0,"",BN97/BO96)</f>
        <v>0.88686131386861311</v>
      </c>
      <c r="BO101" s="220"/>
      <c r="BP101" s="221">
        <f t="shared" ref="BP101" si="1737">IF(BQ96=0,"",BP97/BQ96)</f>
        <v>0.89262820512820518</v>
      </c>
      <c r="BQ101" s="220"/>
      <c r="BR101" s="222">
        <f t="shared" ref="BR101" si="1738">IF(BS96=0,"",BR97/BS96)</f>
        <v>0.83270676691729328</v>
      </c>
      <c r="BS101" s="220"/>
      <c r="BT101" s="221">
        <f t="shared" ref="BT101" si="1739">IF(BU96=0,"",BT97/BU96)</f>
        <v>0.81111111111111112</v>
      </c>
      <c r="BU101" s="220"/>
      <c r="BV101" s="222">
        <f t="shared" ref="BV101" si="1740">IF(BW96=0,"",BV97/BW96)</f>
        <v>0.72777777777777775</v>
      </c>
      <c r="BW101" s="220"/>
      <c r="BX101" s="221">
        <f t="shared" ref="BX101" si="1741">IF(BY96=0,"",BX97/BY96)</f>
        <v>0.86481481481481481</v>
      </c>
      <c r="BY101" s="220"/>
      <c r="BZ101" s="222">
        <f t="shared" ref="BZ101" si="1742">IF(CA96=0,"",BZ97/CA96)</f>
        <v>0.79712041884816753</v>
      </c>
      <c r="CA101" s="220"/>
      <c r="CB101" s="223"/>
      <c r="CC101" s="224">
        <f>CC97/CC96</f>
        <v>0.8601279317697228</v>
      </c>
      <c r="CD101" s="223" t="s">
        <v>173</v>
      </c>
      <c r="CE101" s="194"/>
      <c r="CF101" s="194"/>
      <c r="CG101" s="194"/>
      <c r="CH101" s="223"/>
      <c r="CI101" s="194"/>
      <c r="CJ101" s="223"/>
      <c r="CK101" s="194"/>
      <c r="CL101" s="194"/>
      <c r="CM101" s="194"/>
    </row>
    <row r="102" spans="2:91" ht="15" customHeight="1">
      <c r="B102" s="210" t="s">
        <v>113</v>
      </c>
      <c r="C102" s="210"/>
      <c r="D102" s="210"/>
      <c r="E102" s="217">
        <f>E19+E21+E23+E25+E27+E29+E31+E33+E35+E37+E39+E41+E43+E45+E47+E49+E51+E53+E55+E57+E59+E61+E63+E65+E67+E69+E71+E73+E75+E77+E79+E81+E83+E85+E87+E89+E91+E93</f>
        <v>60</v>
      </c>
      <c r="F102" s="210"/>
      <c r="G102" s="218">
        <f t="shared" ref="G102" si="1743">G19+G21+G23+G25+G27+G29+G31+G33+G35+G37+G39+G41+G43+G45+G47+G49+G51+G53+G55+G57+G59+G61+G63+G65+G67+G69+G71+G73+G75+G77+G79+G81+G83+G85+G87+G89+G91+G93</f>
        <v>61</v>
      </c>
      <c r="H102" s="210"/>
      <c r="I102" s="217">
        <f t="shared" ref="I102" si="1744">I19+I21+I23+I25+I27+I29+I31+I33+I35+I37+I39+I41+I43+I45+I47+I49+I51+I53+I55+I57+I59+I61+I63+I65+I67+I69+I71+I73+I75+I77+I79+I81+I83+I85+I87+I89+I91+I93</f>
        <v>56</v>
      </c>
      <c r="J102" s="210"/>
      <c r="K102" s="218">
        <f t="shared" ref="K102" si="1745">K19+K21+K23+K25+K27+K29+K31+K33+K35+K37+K39+K41+K43+K45+K47+K49+K51+K53+K55+K57+K59+K61+K63+K65+K67+K69+K71+K73+K75+K77+K79+K81+K83+K85+K87+K89+K91+K93</f>
        <v>60</v>
      </c>
      <c r="L102" s="210"/>
      <c r="M102" s="217">
        <f t="shared" ref="M102" si="1746">M19+M21+M23+M25+M27+M29+M31+M33+M35+M37+M39+M41+M43+M45+M47+M49+M51+M53+M55+M57+M59+M61+M63+M65+M67+M69+M71+M73+M75+M77+M79+M81+M83+M85+M87+M89+M91+M93</f>
        <v>42</v>
      </c>
      <c r="N102" s="210"/>
      <c r="O102" s="218">
        <f t="shared" ref="O102" si="1747">O19+O21+O23+O25+O27+O29+O31+O33+O35+O37+O39+O41+O43+O45+O47+O49+O51+O53+O55+O57+O59+O61+O63+O65+O67+O69+O71+O73+O75+O77+O79+O81+O83+O85+O87+O89+O91+O93</f>
        <v>60</v>
      </c>
      <c r="P102" s="210"/>
      <c r="Q102" s="217">
        <f t="shared" ref="Q102" si="1748">Q19+Q21+Q23+Q25+Q27+Q29+Q31+Q33+Q35+Q37+Q39+Q41+Q43+Q45+Q47+Q49+Q51+Q53+Q55+Q57+Q59+Q61+Q63+Q65+Q67+Q69+Q71+Q73+Q75+Q77+Q79+Q81+Q83+Q85+Q87+Q89+Q91+Q93</f>
        <v>59</v>
      </c>
      <c r="R102" s="210"/>
      <c r="S102" s="218">
        <f t="shared" ref="S102" si="1749">S19+S21+S23+S25+S27+S29+S31+S33+S35+S37+S39+S41+S43+S45+S47+S49+S51+S53+S55+S57+S59+S61+S63+S65+S67+S69+S71+S73+S75+S77+S79+S81+S83+S85+S87+S89+S91+S93</f>
        <v>59</v>
      </c>
      <c r="T102" s="210"/>
      <c r="U102" s="217">
        <f t="shared" ref="U102" si="1750">U19+U21+U23+U25+U27+U29+U31+U33+U35+U37+U39+U41+U43+U45+U47+U49+U51+U53+U55+U57+U59+U61+U63+U65+U67+U69+U71+U73+U75+U77+U79+U81+U83+U85+U87+U89+U91+U93</f>
        <v>62</v>
      </c>
      <c r="V102" s="210"/>
      <c r="W102" s="218">
        <f t="shared" ref="W102" si="1751">W19+W21+W23+W25+W27+W29+W31+W33+W35+W37+W39+W41+W43+W45+W47+W49+W51+W53+W55+W57+W59+W61+W63+W65+W67+W69+W71+W73+W75+W77+W79+W81+W83+W85+W87+W89+W91+W93</f>
        <v>54</v>
      </c>
      <c r="X102" s="210"/>
      <c r="Y102" s="217">
        <f t="shared" ref="Y102" si="1752">Y19+Y21+Y23+Y25+Y27+Y29+Y31+Y33+Y35+Y37+Y39+Y41+Y43+Y45+Y47+Y49+Y51+Y53+Y55+Y57+Y59+Y61+Y63+Y65+Y67+Y69+Y71+Y73+Y75+Y77+Y79+Y81+Y83+Y85+Y87+Y89+Y91+Y93</f>
        <v>62</v>
      </c>
      <c r="Z102" s="210"/>
      <c r="AA102" s="218">
        <f t="shared" ref="AA102" si="1753">AA19+AA21+AA23+AA25+AA27+AA29+AA31+AA33+AA35+AA37+AA39+AA41+AA43+AA45+AA47+AA49+AA51+AA53+AA55+AA57+AA59+AA61+AA63+AA65+AA67+AA69+AA71+AA73+AA75+AA77+AA79+AA81+AA83+AA85+AA87+AA89+AA91+AA93</f>
        <v>38</v>
      </c>
      <c r="AB102" s="210"/>
      <c r="AC102" s="217">
        <f t="shared" ref="AC102" si="1754">AC19+AC21+AC23+AC25+AC27+AC29+AC31+AC33+AC35+AC37+AC39+AC41+AC43+AC45+AC47+AC49+AC51+AC53+AC55+AC57+AC59+AC61+AC63+AC65+AC67+AC69+AC71+AC73+AC75+AC77+AC79+AC81+AC83+AC85+AC87+AC89+AC91+AC93</f>
        <v>36</v>
      </c>
      <c r="AD102" s="210"/>
      <c r="AE102" s="218">
        <f t="shared" ref="AE102" si="1755">AE19+AE21+AE23+AE25+AE27+AE29+AE31+AE33+AE35+AE37+AE39+AE41+AE43+AE45+AE47+AE49+AE51+AE53+AE55+AE57+AE59+AE61+AE63+AE65+AE67+AE69+AE71+AE73+AE75+AE77+AE79+AE81+AE83+AE85+AE87+AE89+AE91+AE93</f>
        <v>48</v>
      </c>
      <c r="AF102" s="210"/>
      <c r="AG102" s="217">
        <f t="shared" ref="AG102" si="1756">AG19+AG21+AG23+AG25+AG27+AG29+AG31+AG33+AG35+AG37+AG39+AG41+AG43+AG45+AG47+AG49+AG51+AG53+AG55+AG57+AG59+AG61+AG63+AG65+AG67+AG69+AG71+AG73+AG75+AG77+AG79+AG81+AG83+AG85+AG87+AG89+AG91+AG93</f>
        <v>53</v>
      </c>
      <c r="AH102" s="210"/>
      <c r="AI102" s="218">
        <f t="shared" ref="AI102" si="1757">AI19+AI21+AI23+AI25+AI27+AI29+AI31+AI33+AI35+AI37+AI39+AI41+AI43+AI45+AI47+AI49+AI51+AI53+AI55+AI57+AI59+AI61+AI63+AI65+AI67+AI69+AI71+AI73+AI75+AI77+AI79+AI81+AI83+AI85+AI87+AI89+AI91+AI93</f>
        <v>52</v>
      </c>
      <c r="AJ102" s="210"/>
      <c r="AK102" s="217">
        <f t="shared" ref="AK102" si="1758">AK19+AK21+AK23+AK25+AK27+AK29+AK31+AK33+AK35+AK37+AK39+AK41+AK43+AK45+AK47+AK49+AK51+AK53+AK55+AK57+AK59+AK61+AK63+AK65+AK67+AK69+AK71+AK73+AK75+AK77+AK79+AK81+AK83+AK85+AK87+AK89+AK91+AK93</f>
        <v>64</v>
      </c>
      <c r="AL102" s="210"/>
      <c r="AM102" s="218">
        <f t="shared" ref="AM102" si="1759">AM19+AM21+AM23+AM25+AM27+AM29+AM31+AM33+AM35+AM37+AM39+AM41+AM43+AM45+AM47+AM49+AM51+AM53+AM55+AM57+AM59+AM61+AM63+AM65+AM67+AM69+AM71+AM73+AM75+AM77+AM79+AM81+AM83+AM85+AM87+AM89+AM91+AM93</f>
        <v>39</v>
      </c>
      <c r="AN102" s="210"/>
      <c r="AO102" s="217">
        <f t="shared" ref="AO102" si="1760">AO19+AO21+AO23+AO25+AO27+AO29+AO31+AO33+AO35+AO37+AO39+AO41+AO43+AO45+AO47+AO49+AO51+AO53+AO55+AO57+AO59+AO61+AO63+AO65+AO67+AO69+AO71+AO73+AO75+AO77+AO79+AO81+AO83+AO85+AO87+AO89+AO91+AO93</f>
        <v>46</v>
      </c>
      <c r="AP102" s="210"/>
      <c r="AQ102" s="218">
        <f t="shared" ref="AQ102" si="1761">AQ19+AQ21+AQ23+AQ25+AQ27+AQ29+AQ31+AQ33+AQ35+AQ37+AQ39+AQ41+AQ43+AQ45+AQ47+AQ49+AQ51+AQ53+AQ55+AQ57+AQ59+AQ61+AQ63+AQ65+AQ67+AQ69+AQ71+AQ73+AQ75+AQ77+AQ79+AQ81+AQ83+AQ85+AQ87+AQ89+AQ91+AQ93</f>
        <v>72</v>
      </c>
      <c r="AR102" s="210"/>
      <c r="AS102" s="217">
        <f t="shared" ref="AS102" si="1762">AS19+AS21+AS23+AS25+AS27+AS29+AS31+AS33+AS35+AS37+AS39+AS41+AS43+AS45+AS47+AS49+AS51+AS53+AS55+AS57+AS59+AS61+AS63+AS65+AS67+AS69+AS71+AS73+AS75+AS77+AS79+AS81+AS83+AS85+AS87+AS89+AS91+AS93</f>
        <v>53</v>
      </c>
      <c r="AT102" s="210"/>
      <c r="AU102" s="218">
        <f t="shared" ref="AU102" si="1763">AU19+AU21+AU23+AU25+AU27+AU29+AU31+AU33+AU35+AU37+AU39+AU41+AU43+AU45+AU47+AU49+AU51+AU53+AU55+AU57+AU59+AU61+AU63+AU65+AU67+AU69+AU71+AU73+AU75+AU77+AU79+AU81+AU83+AU85+AU87+AU89+AU91+AU93</f>
        <v>60</v>
      </c>
      <c r="AV102" s="210"/>
      <c r="AW102" s="217">
        <f t="shared" ref="AW102" si="1764">AW19+AW21+AW23+AW25+AW27+AW29+AW31+AW33+AW35+AW37+AW39+AW41+AW43+AW45+AW47+AW49+AW51+AW53+AW55+AW57+AW59+AW61+AW63+AW65+AW67+AW69+AW71+AW73+AW75+AW77+AW79+AW81+AW83+AW85+AW87+AW89+AW91+AW93</f>
        <v>58</v>
      </c>
      <c r="AX102" s="210"/>
      <c r="AY102" s="218">
        <f t="shared" ref="AY102" si="1765">AY19+AY21+AY23+AY25+AY27+AY29+AY31+AY33+AY35+AY37+AY39+AY41+AY43+AY45+AY47+AY49+AY51+AY53+AY55+AY57+AY59+AY61+AY63+AY65+AY67+AY69+AY71+AY73+AY75+AY77+AY79+AY81+AY83+AY85+AY87+AY89+AY91+AY93</f>
        <v>46</v>
      </c>
      <c r="AZ102" s="210"/>
      <c r="BA102" s="217">
        <f t="shared" ref="BA102" si="1766">BA19+BA21+BA23+BA25+BA27+BA29+BA31+BA33+BA35+BA37+BA39+BA41+BA43+BA45+BA47+BA49+BA51+BA53+BA55+BA57+BA59+BA61+BA63+BA65+BA67+BA69+BA71+BA73+BA75+BA77+BA79+BA81+BA83+BA85+BA87+BA89+BA91+BA93</f>
        <v>50</v>
      </c>
      <c r="BB102" s="210"/>
      <c r="BC102" s="218">
        <f t="shared" ref="BC102" si="1767">BC19+BC21+BC23+BC25+BC27+BC29+BC31+BC33+BC35+BC37+BC39+BC41+BC43+BC45+BC47+BC49+BC51+BC53+BC55+BC57+BC59+BC61+BC63+BC65+BC67+BC69+BC71+BC73+BC75+BC77+BC79+BC81+BC83+BC85+BC87+BC89+BC91+BC93</f>
        <v>37</v>
      </c>
      <c r="BD102" s="210"/>
      <c r="BE102" s="217">
        <f t="shared" ref="BE102" si="1768">BE19+BE21+BE23+BE25+BE27+BE29+BE31+BE33+BE35+BE37+BE39+BE41+BE43+BE45+BE47+BE49+BE51+BE53+BE55+BE57+BE59+BE61+BE63+BE65+BE67+BE69+BE71+BE73+BE75+BE77+BE79+BE81+BE83+BE85+BE87+BE89+BE91+BE93</f>
        <v>58</v>
      </c>
      <c r="BF102" s="210"/>
      <c r="BG102" s="218">
        <f t="shared" ref="BG102" si="1769">BG19+BG21+BG23+BG25+BG27+BG29+BG31+BG33+BG35+BG37+BG39+BG41+BG43+BG45+BG47+BG49+BG51+BG53+BG55+BG57+BG59+BG61+BG63+BG65+BG67+BG69+BG71+BG73+BG75+BG77+BG79+BG81+BG83+BG85+BG87+BG89+BG91+BG93</f>
        <v>0</v>
      </c>
      <c r="BH102" s="210"/>
      <c r="BI102" s="217">
        <f t="shared" ref="BI102" si="1770">BI19+BI21+BI23+BI25+BI27+BI29+BI31+BI33+BI35+BI37+BI39+BI41+BI43+BI45+BI47+BI49+BI51+BI53+BI55+BI57+BI59+BI61+BI63+BI65+BI67+BI69+BI71+BI73+BI75+BI77+BI79+BI81+BI83+BI85+BI87+BI89+BI91+BI93</f>
        <v>45</v>
      </c>
      <c r="BJ102" s="210"/>
      <c r="BK102" s="218">
        <f t="shared" ref="BK102" si="1771">BK19+BK21+BK23+BK25+BK27+BK29+BK31+BK33+BK35+BK37+BK39+BK41+BK43+BK45+BK47+BK49+BK51+BK53+BK55+BK57+BK59+BK61+BK63+BK65+BK67+BK69+BK71+BK73+BK75+BK77+BK79+BK81+BK83+BK85+BK87+BK89+BK91+BK93</f>
        <v>65</v>
      </c>
      <c r="BL102" s="210"/>
      <c r="BM102" s="217">
        <f t="shared" ref="BM102" si="1772">BM19+BM21+BM23+BM25+BM27+BM29+BM31+BM33+BM35+BM37+BM39+BM41+BM43+BM45+BM47+BM49+BM51+BM53+BM55+BM57+BM59+BM61+BM63+BM65+BM67+BM69+BM71+BM73+BM75+BM77+BM79+BM81+BM83+BM85+BM87+BM89+BM91+BM93</f>
        <v>72</v>
      </c>
      <c r="BN102" s="210"/>
      <c r="BO102" s="218">
        <f t="shared" ref="BO102" si="1773">BO19+BO21+BO23+BO25+BO27+BO29+BO31+BO33+BO35+BO37+BO39+BO41+BO43+BO45+BO47+BO49+BO51+BO53+BO55+BO57+BO59+BO61+BO63+BO65+BO67+BO69+BO71+BO73+BO75+BO77+BO79+BO81+BO83+BO85+BO87+BO89+BO91+BO93</f>
        <v>57</v>
      </c>
      <c r="BP102" s="210"/>
      <c r="BQ102" s="217">
        <f t="shared" ref="BQ102" si="1774">BQ19+BQ21+BQ23+BQ25+BQ27+BQ29+BQ31+BQ33+BQ35+BQ37+BQ39+BQ41+BQ43+BQ45+BQ47+BQ49+BQ51+BQ53+BQ55+BQ57+BQ59+BQ61+BQ63+BQ65+BQ67+BQ69+BQ71+BQ73+BQ75+BQ77+BQ79+BQ81+BQ83+BQ85+BQ87+BQ89+BQ91+BQ93</f>
        <v>70</v>
      </c>
      <c r="BR102" s="210"/>
      <c r="BS102" s="218">
        <f t="shared" ref="BS102" si="1775">BS19+BS21+BS23+BS25+BS27+BS29+BS31+BS33+BS35+BS37+BS39+BS41+BS43+BS45+BS47+BS49+BS51+BS53+BS55+BS57+BS59+BS61+BS63+BS65+BS67+BS69+BS71+BS73+BS75+BS77+BS79+BS81+BS83+BS85+BS87+BS89+BS91+BS93</f>
        <v>50</v>
      </c>
      <c r="BT102" s="210"/>
      <c r="BU102" s="217">
        <f t="shared" ref="BU102" si="1776">BU19+BU21+BU23+BU25+BU27+BU29+BU31+BU33+BU35+BU37+BU39+BU41+BU43+BU45+BU47+BU49+BU51+BU53+BU55+BU57+BU59+BU61+BU63+BU65+BU67+BU69+BU71+BU73+BU75+BU77+BU79+BU81+BU83+BU85+BU87+BU89+BU91+BU93</f>
        <v>59</v>
      </c>
      <c r="BV102" s="210"/>
      <c r="BW102" s="218">
        <f t="shared" ref="BW102" si="1777">BW19+BW21+BW23+BW25+BW27+BW29+BW31+BW33+BW35+BW37+BW39+BW41+BW43+BW45+BW47+BW49+BW51+BW53+BW55+BW57+BW59+BW61+BW63+BW65+BW67+BW69+BW71+BW73+BW75+BW77+BW79+BW81+BW83+BW85+BW87+BW89+BW91+BW93</f>
        <v>40</v>
      </c>
      <c r="BX102" s="210"/>
      <c r="BY102" s="217">
        <f t="shared" ref="BY102" si="1778">BY19+BY21+BY23+BY25+BY27+BY29+BY31+BY33+BY35+BY37+BY39+BY41+BY43+BY45+BY47+BY49+BY51+BY53+BY55+BY57+BY59+BY61+BY63+BY65+BY67+BY69+BY71+BY73+BY75+BY77+BY79+BY81+BY83+BY85+BY87+BY89+BY91+BY93</f>
        <v>60</v>
      </c>
      <c r="BZ102" s="210"/>
      <c r="CA102" s="218">
        <f t="shared" ref="CA102" si="1779">CA19+CA21+CA23+CA25+CA27+CA29+CA31+CA33+CA35+CA37+CA39+CA41+CA43+CA45+CA47+CA49+CA51+CA53+CA55+CA57+CA59+CA61+CA63+CA65+CA67+CA69+CA71+CA73+CA75+CA77+CA79+CA81+CA83+CA85+CA87+CA89+CA91+CA93</f>
        <v>47</v>
      </c>
      <c r="CB102" s="194"/>
      <c r="CC102" s="225">
        <f>SUM(D102:CA102)</f>
        <v>2010</v>
      </c>
      <c r="CD102" s="194" t="s">
        <v>114</v>
      </c>
      <c r="CE102" s="194"/>
      <c r="CF102" s="194"/>
      <c r="CG102" s="194"/>
      <c r="CH102" s="194"/>
      <c r="CI102" s="194"/>
      <c r="CJ102" s="194"/>
      <c r="CK102" s="194"/>
      <c r="CL102" s="194"/>
      <c r="CM102" s="194"/>
    </row>
    <row r="103" spans="2:91" ht="15" customHeight="1">
      <c r="B103" s="210" t="s">
        <v>244</v>
      </c>
      <c r="C103" s="210"/>
      <c r="D103" s="226">
        <f>COUNTIF(E18:E93,60)</f>
        <v>4</v>
      </c>
      <c r="E103" s="210"/>
      <c r="F103" s="215">
        <f>COUNTIF(G18:G93,60)</f>
        <v>3</v>
      </c>
      <c r="G103" s="210"/>
      <c r="H103" s="226">
        <f>COUNTIF(I18:I93,60)</f>
        <v>3</v>
      </c>
      <c r="I103" s="210"/>
      <c r="J103" s="215">
        <f>COUNTIF(K18:K93,60)</f>
        <v>4</v>
      </c>
      <c r="K103" s="210"/>
      <c r="L103" s="226">
        <f>COUNTIF(M18:M93,60)</f>
        <v>1</v>
      </c>
      <c r="M103" s="210"/>
      <c r="N103" s="215">
        <f>COUNTIF(O18:O93,60)</f>
        <v>4</v>
      </c>
      <c r="O103" s="210"/>
      <c r="P103" s="226">
        <f>COUNTIF(Q18:Q93,60)</f>
        <v>4</v>
      </c>
      <c r="Q103" s="210"/>
      <c r="R103" s="215">
        <f>COUNTIF(S18:S93,60)</f>
        <v>5</v>
      </c>
      <c r="S103" s="210"/>
      <c r="T103" s="226">
        <f>COUNTIF(U18:U93,60)</f>
        <v>2</v>
      </c>
      <c r="U103" s="210"/>
      <c r="V103" s="215">
        <f>COUNTIF(W18:W93,60)</f>
        <v>3</v>
      </c>
      <c r="W103" s="210"/>
      <c r="X103" s="226">
        <f>COUNTIF(Y18:Y93,60)</f>
        <v>2</v>
      </c>
      <c r="Y103" s="210"/>
      <c r="Z103" s="215">
        <f>COUNTIF(AA18:AA93,60)</f>
        <v>3</v>
      </c>
      <c r="AA103" s="210"/>
      <c r="AB103" s="226">
        <f>COUNTIF(AC18:AC93,60)</f>
        <v>2</v>
      </c>
      <c r="AC103" s="210"/>
      <c r="AD103" s="215">
        <f>COUNTIF(AE18:AE93,60)</f>
        <v>3</v>
      </c>
      <c r="AE103" s="210"/>
      <c r="AF103" s="226">
        <f>COUNTIF(AG18:AG93,60)</f>
        <v>1</v>
      </c>
      <c r="AG103" s="210"/>
      <c r="AH103" s="215">
        <f>COUNTIF(AI18:AI93,60)</f>
        <v>4</v>
      </c>
      <c r="AI103" s="210"/>
      <c r="AJ103" s="226">
        <f>COUNTIF(AK18:AK93,60)</f>
        <v>5</v>
      </c>
      <c r="AK103" s="210"/>
      <c r="AL103" s="215">
        <f>COUNTIF(AM18:AM93,60)</f>
        <v>1</v>
      </c>
      <c r="AM103" s="210"/>
      <c r="AN103" s="226">
        <f>COUNTIF(AO18:AO93,60)</f>
        <v>8</v>
      </c>
      <c r="AO103" s="210"/>
      <c r="AP103" s="215">
        <f>COUNTIF(AQ18:AQ93,60)</f>
        <v>1</v>
      </c>
      <c r="AQ103" s="210"/>
      <c r="AR103" s="226">
        <f>COUNTIF(AS18:AS93,60)</f>
        <v>4</v>
      </c>
      <c r="AS103" s="210"/>
      <c r="AT103" s="215">
        <f>COUNTIF(AU18:AU93,60)</f>
        <v>4</v>
      </c>
      <c r="AU103" s="210"/>
      <c r="AV103" s="226">
        <f>COUNTIF(AW18:AW93,60)</f>
        <v>1</v>
      </c>
      <c r="AW103" s="210"/>
      <c r="AX103" s="215">
        <f>COUNTIF(AY18:AY93,60)</f>
        <v>6</v>
      </c>
      <c r="AY103" s="210"/>
      <c r="AZ103" s="226">
        <f>COUNTIF(BA18:BA93,60)</f>
        <v>1</v>
      </c>
      <c r="BA103" s="210"/>
      <c r="BB103" s="215">
        <f>COUNTIF(BC18:BC93,60)</f>
        <v>2</v>
      </c>
      <c r="BC103" s="210"/>
      <c r="BD103" s="226">
        <f>COUNTIF(BE18:BE93,60)</f>
        <v>1</v>
      </c>
      <c r="BE103" s="210"/>
      <c r="BF103" s="215">
        <f>COUNTIF(BG18:BG93,60)</f>
        <v>0</v>
      </c>
      <c r="BG103" s="210"/>
      <c r="BH103" s="226">
        <f>COUNTIF(BI18:BI93,60)</f>
        <v>4</v>
      </c>
      <c r="BI103" s="210"/>
      <c r="BJ103" s="215">
        <f>COUNTIF(BK18:BK93,60)</f>
        <v>3</v>
      </c>
      <c r="BK103" s="210"/>
      <c r="BL103" s="226">
        <f>COUNTIF(BM18:BM93,60)</f>
        <v>4</v>
      </c>
      <c r="BM103" s="210"/>
      <c r="BN103" s="215">
        <f>COUNTIF(BO18:BO93,60)</f>
        <v>3</v>
      </c>
      <c r="BO103" s="210"/>
      <c r="BP103" s="226">
        <f>COUNTIF(BQ18:BQ93,60)</f>
        <v>4</v>
      </c>
      <c r="BQ103" s="210"/>
      <c r="BR103" s="215">
        <f>COUNTIF(BS18:BS93,60)</f>
        <v>4</v>
      </c>
      <c r="BS103" s="210"/>
      <c r="BT103" s="226">
        <f>COUNTIF(BU18:BU93,60)</f>
        <v>2</v>
      </c>
      <c r="BU103" s="210"/>
      <c r="BV103" s="215">
        <f>COUNTIF(BW18:BW93,60)</f>
        <v>3</v>
      </c>
      <c r="BW103" s="210"/>
      <c r="BX103" s="226">
        <f>COUNTIF(BY18:BY93,60)</f>
        <v>2</v>
      </c>
      <c r="BY103" s="210"/>
      <c r="BZ103" s="215">
        <f>COUNTIF(CA18:CA93,60)</f>
        <v>1</v>
      </c>
      <c r="CA103" s="210"/>
      <c r="CB103" s="194"/>
      <c r="CC103" s="219">
        <f>SUM(D103:CA103)/2</f>
        <v>56</v>
      </c>
      <c r="CD103" s="194" t="s">
        <v>170</v>
      </c>
      <c r="CE103" s="194"/>
      <c r="CF103" s="194"/>
      <c r="CG103" s="194"/>
      <c r="CH103" s="194"/>
      <c r="CI103" s="194"/>
      <c r="CJ103" s="200"/>
      <c r="CK103" s="194"/>
      <c r="CL103" s="194"/>
      <c r="CM103" s="194"/>
    </row>
    <row r="104" spans="2:91" ht="15" customHeight="1">
      <c r="D104" s="226" t="str">
        <f>D3</f>
        <v>Alex Rust</v>
      </c>
      <c r="E104" s="226"/>
      <c r="F104" s="227" t="str">
        <f>F3</f>
        <v>Alex Stolk</v>
      </c>
      <c r="G104" s="215"/>
      <c r="H104" s="226" t="str">
        <f>H3</f>
        <v>Appie Smink</v>
      </c>
      <c r="I104" s="226"/>
      <c r="J104" s="227" t="str">
        <f>J3</f>
        <v>Arthur Brouwer</v>
      </c>
      <c r="K104" s="215"/>
      <c r="L104" s="226" t="str">
        <f>L3</f>
        <v>Berry Grouwstra</v>
      </c>
      <c r="M104" s="226"/>
      <c r="N104" s="227" t="str">
        <f>N3</f>
        <v>Chris Wensveen</v>
      </c>
      <c r="O104" s="215"/>
      <c r="P104" s="226" t="str">
        <f>P3</f>
        <v>Cock Smink</v>
      </c>
      <c r="Q104" s="226"/>
      <c r="R104" s="227" t="str">
        <f>R3</f>
        <v>Cor v Nieuwen.</v>
      </c>
      <c r="S104" s="215"/>
      <c r="T104" s="226" t="str">
        <f>T3</f>
        <v xml:space="preserve">Ed Visser </v>
      </c>
      <c r="U104" s="226"/>
      <c r="V104" s="227" t="str">
        <f>V3</f>
        <v>Frans Kool</v>
      </c>
      <c r="W104" s="215"/>
      <c r="X104" s="226" t="str">
        <f>X3</f>
        <v>Ger Dekker</v>
      </c>
      <c r="Y104" s="226"/>
      <c r="Z104" s="227" t="str">
        <f>Z3</f>
        <v xml:space="preserve">Ger v Velzen </v>
      </c>
      <c r="AA104" s="215"/>
      <c r="AB104" s="226" t="str">
        <f>AB3</f>
        <v xml:space="preserve">Harold Bloem </v>
      </c>
      <c r="AC104" s="226"/>
      <c r="AD104" s="227" t="str">
        <f>AD3</f>
        <v>Jaap vd Sluis</v>
      </c>
      <c r="AE104" s="215"/>
      <c r="AF104" s="226" t="str">
        <f>AF3</f>
        <v xml:space="preserve">Joop Vermeulen </v>
      </c>
      <c r="AG104" s="226"/>
      <c r="AH104" s="227" t="str">
        <f>AH3</f>
        <v>Jos v Esschoten</v>
      </c>
      <c r="AI104" s="215"/>
      <c r="AJ104" s="226" t="str">
        <f>AJ3</f>
        <v>Marcel Boot</v>
      </c>
      <c r="AK104" s="226"/>
      <c r="AL104" s="227" t="str">
        <f>AL3</f>
        <v>Marcel Burg</v>
      </c>
      <c r="AM104" s="215"/>
      <c r="AN104" s="226" t="str">
        <f>AN3</f>
        <v>Marcel Mast</v>
      </c>
      <c r="AO104" s="226"/>
      <c r="AP104" s="227" t="str">
        <f>AP3</f>
        <v>Marcel den Os</v>
      </c>
      <c r="AQ104" s="215"/>
      <c r="AR104" s="226" t="str">
        <f>AR3</f>
        <v>Marco Hessing</v>
      </c>
      <c r="AS104" s="226"/>
      <c r="AT104" s="227" t="str">
        <f>AT3</f>
        <v xml:space="preserve">Micha v Wingeren </v>
      </c>
      <c r="AU104" s="215"/>
      <c r="AV104" s="226" t="str">
        <f>AV3</f>
        <v>Mo Smink</v>
      </c>
      <c r="AW104" s="226"/>
      <c r="AX104" s="227" t="str">
        <f>AX3</f>
        <v>Paul Staak</v>
      </c>
      <c r="AY104" s="215"/>
      <c r="AZ104" s="226" t="str">
        <f>AZ3</f>
        <v>Peet Graafland</v>
      </c>
      <c r="BA104" s="226"/>
      <c r="BB104" s="227" t="str">
        <f>BB3</f>
        <v xml:space="preserve">Peet Hagman </v>
      </c>
      <c r="BC104" s="215"/>
      <c r="BD104" s="226" t="str">
        <f>BD3</f>
        <v>Peet Kosterman</v>
      </c>
      <c r="BE104" s="226"/>
      <c r="BF104" s="227" t="str">
        <f>BF3</f>
        <v>Peet Mannetje</v>
      </c>
      <c r="BG104" s="215"/>
      <c r="BH104" s="226" t="str">
        <f>BH3</f>
        <v xml:space="preserve">Piet v/d Hoeven </v>
      </c>
      <c r="BI104" s="226"/>
      <c r="BJ104" s="227" t="str">
        <f>BJ3</f>
        <v>Pleun vd Vliet</v>
      </c>
      <c r="BK104" s="215"/>
      <c r="BL104" s="226" t="str">
        <f>BL3</f>
        <v>Rene den Os</v>
      </c>
      <c r="BM104" s="226"/>
      <c r="BN104" s="227" t="str">
        <f>BN3</f>
        <v>Richard Venema</v>
      </c>
      <c r="BO104" s="215"/>
      <c r="BP104" s="226" t="str">
        <f>BP3</f>
        <v>Ronald de Vreede</v>
      </c>
      <c r="BQ104" s="226"/>
      <c r="BR104" s="227" t="str">
        <f>BR3</f>
        <v>Ted Boomkens</v>
      </c>
      <c r="BS104" s="215"/>
      <c r="BT104" s="226" t="str">
        <f>BT3</f>
        <v>Theo vd Weide</v>
      </c>
      <c r="BU104" s="226"/>
      <c r="BV104" s="227" t="str">
        <f>BV3</f>
        <v>Thijs van Oosten</v>
      </c>
      <c r="BW104" s="215"/>
      <c r="BX104" s="226" t="str">
        <f>BX3</f>
        <v>Wim Berkien</v>
      </c>
      <c r="BY104" s="226"/>
      <c r="BZ104" s="227" t="str">
        <f>BZ3</f>
        <v>Wout v Luik</v>
      </c>
      <c r="CA104" s="215"/>
      <c r="CB104" s="194"/>
      <c r="CC104" s="194"/>
      <c r="CD104" s="194"/>
      <c r="CE104" s="194"/>
      <c r="CF104" s="194"/>
      <c r="CG104" s="194"/>
      <c r="CH104" s="194"/>
      <c r="CI104" s="228"/>
      <c r="CJ104" s="194"/>
      <c r="CK104" s="194"/>
      <c r="CL104" s="194"/>
      <c r="CM104" s="194"/>
    </row>
    <row r="105" spans="2:91" ht="15" customHeight="1">
      <c r="D105" s="229">
        <f>IF(D95&gt;7,8,D95)</f>
        <v>8</v>
      </c>
      <c r="E105" s="229">
        <f>D105*D4</f>
        <v>144</v>
      </c>
      <c r="F105" s="230">
        <f>IF(F95&gt;7,8,F95)</f>
        <v>8</v>
      </c>
      <c r="G105" s="230">
        <f>F105*F4</f>
        <v>176</v>
      </c>
      <c r="H105" s="229">
        <f>IF(H95&gt;3,4,H95)</f>
        <v>4</v>
      </c>
      <c r="I105" s="229">
        <f>H105*H4</f>
        <v>84</v>
      </c>
      <c r="J105" s="230">
        <f t="shared" ref="J105" si="1780">IF(J95&gt;7,8,J95)</f>
        <v>8</v>
      </c>
      <c r="K105" s="230">
        <f>J105*J4</f>
        <v>232</v>
      </c>
      <c r="L105" s="229">
        <f>IF(L95&gt;3,4,L95)</f>
        <v>4</v>
      </c>
      <c r="M105" s="229">
        <f>L105*L4</f>
        <v>92</v>
      </c>
      <c r="N105" s="230">
        <f t="shared" ref="N105" si="1781">IF(N95&gt;7,8,N95)</f>
        <v>8</v>
      </c>
      <c r="O105" s="230">
        <f>N105*N4</f>
        <v>376</v>
      </c>
      <c r="P105" s="229">
        <f t="shared" ref="P105" si="1782">IF(P95&gt;7,8,P95)</f>
        <v>8</v>
      </c>
      <c r="Q105" s="229">
        <f>P105*P4</f>
        <v>216</v>
      </c>
      <c r="R105" s="230">
        <f t="shared" ref="R105" si="1783">IF(R95&gt;7,8,R95)</f>
        <v>8</v>
      </c>
      <c r="S105" s="230">
        <f>R105*R4</f>
        <v>136</v>
      </c>
      <c r="T105" s="229">
        <f t="shared" ref="T105" si="1784">IF(T95&gt;7,8,T95)</f>
        <v>8</v>
      </c>
      <c r="U105" s="229">
        <f>T105*T4</f>
        <v>184</v>
      </c>
      <c r="V105" s="230">
        <f t="shared" ref="V105" si="1785">IF(V95&gt;7,8,V95)</f>
        <v>8</v>
      </c>
      <c r="W105" s="230">
        <f>V105*V4</f>
        <v>200</v>
      </c>
      <c r="X105" s="229">
        <f t="shared" ref="X105" si="1786">IF(X95&gt;7,8,X95)</f>
        <v>8</v>
      </c>
      <c r="Y105" s="229">
        <f>X105*X4</f>
        <v>152</v>
      </c>
      <c r="Z105" s="230">
        <f t="shared" ref="Z105" si="1787">IF(Z95&gt;7,8,Z95)</f>
        <v>8</v>
      </c>
      <c r="AA105" s="230">
        <f>Z105*Z4</f>
        <v>112</v>
      </c>
      <c r="AB105" s="229">
        <f t="shared" ref="AB105" si="1788">IF(AB95&gt;7,8,AB95)</f>
        <v>8</v>
      </c>
      <c r="AC105" s="229">
        <f>AB105*AB4</f>
        <v>96</v>
      </c>
      <c r="AD105" s="230">
        <f t="shared" ref="AD105" si="1789">IF(AD95&gt;7,8,AD95)</f>
        <v>8</v>
      </c>
      <c r="AE105" s="230">
        <f>AD105*AD4</f>
        <v>128</v>
      </c>
      <c r="AF105" s="229">
        <f t="shared" ref="AF105" si="1790">IF(AF95&gt;7,8,AF95)</f>
        <v>8</v>
      </c>
      <c r="AG105" s="229">
        <f>AF105*AF4</f>
        <v>120</v>
      </c>
      <c r="AH105" s="230">
        <f t="shared" ref="AH105" si="1791">IF(AH95&gt;7,8,AH95)</f>
        <v>8</v>
      </c>
      <c r="AI105" s="230">
        <f>AH105*AH4</f>
        <v>152</v>
      </c>
      <c r="AJ105" s="229">
        <f t="shared" ref="AJ105" si="1792">IF(AJ95&gt;7,8,AJ95)</f>
        <v>8</v>
      </c>
      <c r="AK105" s="229">
        <f>AJ105*AJ4</f>
        <v>296</v>
      </c>
      <c r="AL105" s="230">
        <f t="shared" ref="AL105" si="1793">IF(AL95&gt;7,8,AL95)</f>
        <v>8</v>
      </c>
      <c r="AM105" s="230">
        <f>AL105*AL4</f>
        <v>112</v>
      </c>
      <c r="AN105" s="229">
        <f>IF(AN95&gt;3,4,AN95)</f>
        <v>4</v>
      </c>
      <c r="AO105" s="229">
        <f>AN105*AN4</f>
        <v>40</v>
      </c>
      <c r="AP105" s="230">
        <f t="shared" ref="AP105" si="1794">IF(AP95&gt;7,8,AP95)</f>
        <v>8</v>
      </c>
      <c r="AQ105" s="230">
        <f>AP105*AP4</f>
        <v>168</v>
      </c>
      <c r="AR105" s="229">
        <f t="shared" ref="AR105" si="1795">IF(AR95&gt;7,8,AR95)</f>
        <v>8</v>
      </c>
      <c r="AS105" s="229">
        <f>AR105*AR4</f>
        <v>96</v>
      </c>
      <c r="AT105" s="230">
        <f t="shared" ref="AT105" si="1796">IF(AT95&gt;7,8,AT95)</f>
        <v>8</v>
      </c>
      <c r="AU105" s="230">
        <f>AT105*AT4</f>
        <v>80</v>
      </c>
      <c r="AV105" s="229">
        <f t="shared" ref="AV105" si="1797">IF(AV95&gt;7,8,AV95)</f>
        <v>8</v>
      </c>
      <c r="AW105" s="229">
        <f>AV105*AV4</f>
        <v>328</v>
      </c>
      <c r="AX105" s="230">
        <f t="shared" ref="AX105" si="1798">IF(AX95&gt;7,8,AX95)</f>
        <v>8</v>
      </c>
      <c r="AY105" s="230">
        <f>AX105*AX4</f>
        <v>80</v>
      </c>
      <c r="AZ105" s="229">
        <f t="shared" ref="AZ105" si="1799">IF(AZ95&gt;7,8,AZ95)</f>
        <v>8</v>
      </c>
      <c r="BA105" s="229">
        <f>AZ105*AZ4</f>
        <v>120</v>
      </c>
      <c r="BB105" s="230">
        <f t="shared" ref="BB105" si="1800">IF(BB95&gt;7,8,BB95)</f>
        <v>8</v>
      </c>
      <c r="BC105" s="230">
        <f>BB105*BB4</f>
        <v>80</v>
      </c>
      <c r="BD105" s="229">
        <f t="shared" ref="BD105" si="1801">IF(BD95&gt;7,8,BD95)</f>
        <v>8</v>
      </c>
      <c r="BE105" s="229">
        <f>BD105*BD4</f>
        <v>344</v>
      </c>
      <c r="BF105" s="230">
        <f t="shared" ref="BF105" si="1802">IF(BF95&gt;7,8,BF95)</f>
        <v>0</v>
      </c>
      <c r="BG105" s="230">
        <f>BF105*BF4</f>
        <v>0</v>
      </c>
      <c r="BH105" s="229">
        <f t="shared" ref="BH105" si="1803">IF(BH95&gt;7,8,BH95)</f>
        <v>8</v>
      </c>
      <c r="BI105" s="229">
        <f>BH105*BH4</f>
        <v>96</v>
      </c>
      <c r="BJ105" s="230">
        <f t="shared" ref="BJ105" si="1804">IF(BJ95&gt;7,8,BJ95)</f>
        <v>8</v>
      </c>
      <c r="BK105" s="230">
        <f>BJ105*BJ4</f>
        <v>128</v>
      </c>
      <c r="BL105" s="229">
        <f t="shared" ref="BL105" si="1805">IF(BL95&gt;7,8,BL95)</f>
        <v>8</v>
      </c>
      <c r="BM105" s="229">
        <f>BL105*BL4</f>
        <v>184</v>
      </c>
      <c r="BN105" s="230">
        <f t="shared" ref="BN105" si="1806">IF(BN95&gt;7,8,BN95)</f>
        <v>8</v>
      </c>
      <c r="BO105" s="230">
        <f>BN105*BN4</f>
        <v>360</v>
      </c>
      <c r="BP105" s="229">
        <f t="shared" ref="BP105" si="1807">IF(BP95&gt;7,8,BP95)</f>
        <v>8</v>
      </c>
      <c r="BQ105" s="229">
        <f>BP105*BP4</f>
        <v>144</v>
      </c>
      <c r="BR105" s="230">
        <f t="shared" ref="BR105" si="1808">IF(BR95&gt;7,8,BR95)</f>
        <v>8</v>
      </c>
      <c r="BS105" s="230">
        <f>BR105*BR4</f>
        <v>120</v>
      </c>
      <c r="BT105" s="229">
        <f t="shared" ref="BT105" si="1809">IF(BT95&gt;7,8,BT95)</f>
        <v>8</v>
      </c>
      <c r="BU105" s="229">
        <f>BT105*BT4</f>
        <v>80</v>
      </c>
      <c r="BV105" s="230">
        <f>IF(BV95&gt;3,4,BV95)</f>
        <v>4</v>
      </c>
      <c r="BW105" s="230">
        <f>BV105*BV4</f>
        <v>40</v>
      </c>
      <c r="BX105" s="229">
        <f t="shared" ref="BX105" si="1810">IF(BX95&gt;7,8,BX95)</f>
        <v>8</v>
      </c>
      <c r="BY105" s="229">
        <f>BX105*BX4</f>
        <v>120</v>
      </c>
      <c r="BZ105" s="230">
        <f t="shared" ref="BZ105" si="1811">IF(BZ95&gt;7,8,BZ95)</f>
        <v>8</v>
      </c>
      <c r="CA105" s="230">
        <f>BZ105*BZ4</f>
        <v>152</v>
      </c>
      <c r="CB105" s="194"/>
      <c r="CC105" s="225">
        <f>'Actuele Stand'!D48</f>
        <v>703</v>
      </c>
      <c r="CD105" s="194" t="s">
        <v>174</v>
      </c>
      <c r="CE105" s="194"/>
      <c r="CF105" s="194"/>
      <c r="CG105" s="194"/>
      <c r="CH105" s="194"/>
      <c r="CI105" s="194"/>
      <c r="CJ105" s="194"/>
      <c r="CK105" s="194"/>
      <c r="CL105" s="194"/>
      <c r="CM105" s="194"/>
    </row>
    <row r="106" spans="2:91" ht="15" customHeight="1">
      <c r="D106" s="229">
        <f>IF(D95&lt;9,0,IF(D95&gt;15,8,D95-8))</f>
        <v>8</v>
      </c>
      <c r="E106" s="229">
        <f>D106*D7</f>
        <v>128</v>
      </c>
      <c r="F106" s="230">
        <f>IF(F95&lt;9,0,IF(F95&gt;15,8,F95-8))</f>
        <v>8</v>
      </c>
      <c r="G106" s="230">
        <f>F106*F7</f>
        <v>176</v>
      </c>
      <c r="H106" s="229">
        <f>IF(H95&lt;5,0,IF(H95&gt;7,4,H95-4))</f>
        <v>4</v>
      </c>
      <c r="I106" s="229">
        <f>H106*H5</f>
        <v>60</v>
      </c>
      <c r="J106" s="230">
        <f t="shared" ref="J106" si="1812">IF(J95&lt;9,0,IF(J95&gt;15,8,J95-8))</f>
        <v>8</v>
      </c>
      <c r="K106" s="230">
        <f>J106*J7</f>
        <v>232</v>
      </c>
      <c r="L106" s="229">
        <f>IF(L95&lt;5,0,IF(L95&gt;7,4,L95-4))</f>
        <v>4</v>
      </c>
      <c r="M106" s="229">
        <f>L106*L5</f>
        <v>124</v>
      </c>
      <c r="N106" s="230">
        <f t="shared" ref="N106" si="1813">IF(N95&lt;9,0,IF(N95&gt;15,8,N95-8))</f>
        <v>8</v>
      </c>
      <c r="O106" s="230">
        <f>N106*N7</f>
        <v>264</v>
      </c>
      <c r="P106" s="229">
        <f t="shared" ref="P106" si="1814">IF(P95&lt;9,0,IF(P95&gt;15,8,P95-8))</f>
        <v>8</v>
      </c>
      <c r="Q106" s="229">
        <f>P106*P7</f>
        <v>248</v>
      </c>
      <c r="R106" s="230">
        <f t="shared" ref="R106" si="1815">IF(R95&lt;9,0,IF(R95&gt;15,8,R95-8))</f>
        <v>8</v>
      </c>
      <c r="S106" s="230">
        <f>R106*R7</f>
        <v>160</v>
      </c>
      <c r="T106" s="229">
        <f t="shared" ref="T106" si="1816">IF(T95&lt;9,0,IF(T95&gt;15,8,T95-8))</f>
        <v>8</v>
      </c>
      <c r="U106" s="229">
        <f>T106*T7</f>
        <v>176</v>
      </c>
      <c r="V106" s="230">
        <f t="shared" ref="V106" si="1817">IF(V95&lt;9,0,IF(V95&gt;15,8,V95-8))</f>
        <v>8</v>
      </c>
      <c r="W106" s="230">
        <f>V106*V7</f>
        <v>248</v>
      </c>
      <c r="X106" s="229">
        <f t="shared" ref="X106" si="1818">IF(X95&lt;9,0,IF(X95&gt;15,8,X95-8))</f>
        <v>8</v>
      </c>
      <c r="Y106" s="229">
        <f>X106*X7</f>
        <v>152</v>
      </c>
      <c r="Z106" s="230">
        <f t="shared" ref="Z106" si="1819">IF(Z95&lt;9,0,IF(Z95&gt;15,8,Z95-8))</f>
        <v>8</v>
      </c>
      <c r="AA106" s="230">
        <f>Z106*Z7</f>
        <v>120</v>
      </c>
      <c r="AB106" s="229">
        <f t="shared" ref="AB106" si="1820">IF(AB95&lt;9,0,IF(AB95&gt;15,8,AB95-8))</f>
        <v>8</v>
      </c>
      <c r="AC106" s="229">
        <f>AB106*AB7</f>
        <v>104</v>
      </c>
      <c r="AD106" s="230">
        <f t="shared" ref="AD106" si="1821">IF(AD95&lt;9,0,IF(AD95&gt;15,8,AD95-8))</f>
        <v>8</v>
      </c>
      <c r="AE106" s="230">
        <f>AD106*AD7</f>
        <v>128</v>
      </c>
      <c r="AF106" s="229">
        <f t="shared" ref="AF106" si="1822">IF(AF95&lt;9,0,IF(AF95&gt;15,8,AF95-8))</f>
        <v>8</v>
      </c>
      <c r="AG106" s="229">
        <f>AF106*AF7</f>
        <v>120</v>
      </c>
      <c r="AH106" s="230">
        <f t="shared" ref="AH106" si="1823">IF(AH95&lt;9,0,IF(AH95&gt;15,8,AH95-8))</f>
        <v>8</v>
      </c>
      <c r="AI106" s="230">
        <f>AH106*AH7</f>
        <v>128</v>
      </c>
      <c r="AJ106" s="229">
        <f t="shared" ref="AJ106" si="1824">IF(AJ95&lt;9,0,IF(AJ95&gt;15,8,AJ95-8))</f>
        <v>8</v>
      </c>
      <c r="AK106" s="229">
        <f>AJ106*AJ7</f>
        <v>312</v>
      </c>
      <c r="AL106" s="230">
        <f t="shared" ref="AL106" si="1825">IF(AL95&lt;9,0,IF(AL95&gt;15,8,AL95-8))</f>
        <v>8</v>
      </c>
      <c r="AM106" s="230">
        <f>AL106*AL7</f>
        <v>120</v>
      </c>
      <c r="AN106" s="229">
        <f>IF(AN95&lt;5,0,IF(AN95&gt;7,4,AN95-4))</f>
        <v>4</v>
      </c>
      <c r="AO106" s="229">
        <f>AN106*AN5</f>
        <v>64</v>
      </c>
      <c r="AP106" s="230">
        <f t="shared" ref="AP106" si="1826">IF(AP95&lt;9,0,IF(AP95&gt;15,8,AP95-8))</f>
        <v>8</v>
      </c>
      <c r="AQ106" s="230">
        <f>AP106*AP7</f>
        <v>176</v>
      </c>
      <c r="AR106" s="229">
        <f t="shared" ref="AR106" si="1827">IF(AR95&lt;9,0,IF(AR95&gt;15,8,AR95-8))</f>
        <v>8</v>
      </c>
      <c r="AS106" s="229">
        <f>AR106*AR7</f>
        <v>96</v>
      </c>
      <c r="AT106" s="230">
        <f t="shared" ref="AT106" si="1828">IF(AT95&lt;9,0,IF(AT95&gt;15,8,AT95-8))</f>
        <v>8</v>
      </c>
      <c r="AU106" s="230">
        <f>AT106*AT7</f>
        <v>80</v>
      </c>
      <c r="AV106" s="229">
        <f t="shared" ref="AV106" si="1829">IF(AV95&lt;9,0,IF(AV95&gt;15,8,AV95-8))</f>
        <v>8</v>
      </c>
      <c r="AW106" s="229">
        <f>AV106*AV7</f>
        <v>360</v>
      </c>
      <c r="AX106" s="230">
        <f t="shared" ref="AX106" si="1830">IF(AX95&lt;9,0,IF(AX95&gt;15,8,AX95-8))</f>
        <v>8</v>
      </c>
      <c r="AY106" s="230">
        <f>AX106*AX7</f>
        <v>120</v>
      </c>
      <c r="AZ106" s="229">
        <f t="shared" ref="AZ106" si="1831">IF(AZ95&lt;9,0,IF(AZ95&gt;15,8,AZ95-8))</f>
        <v>8</v>
      </c>
      <c r="BA106" s="229">
        <f>AZ106*AZ7</f>
        <v>136</v>
      </c>
      <c r="BB106" s="230">
        <f t="shared" ref="BB106" si="1832">IF(BB95&lt;9,0,IF(BB95&gt;15,8,BB95-8))</f>
        <v>8</v>
      </c>
      <c r="BC106" s="230">
        <f>BB106*BB7</f>
        <v>80</v>
      </c>
      <c r="BD106" s="229">
        <f t="shared" ref="BD106" si="1833">IF(BD95&lt;9,0,IF(BD95&gt;15,8,BD95-8))</f>
        <v>8</v>
      </c>
      <c r="BE106" s="229">
        <f>BD106*BD7</f>
        <v>376</v>
      </c>
      <c r="BF106" s="230">
        <f t="shared" ref="BF106" si="1834">IF(BF95&lt;9,0,IF(BF95&gt;15,8,BF95-8))</f>
        <v>0</v>
      </c>
      <c r="BG106" s="230">
        <f>BF106*BF7</f>
        <v>0</v>
      </c>
      <c r="BH106" s="229">
        <f t="shared" ref="BH106" si="1835">IF(BH95&lt;9,0,IF(BH95&gt;15,8,BH95-8))</f>
        <v>8</v>
      </c>
      <c r="BI106" s="229">
        <f>BH106*BH7</f>
        <v>112</v>
      </c>
      <c r="BJ106" s="230">
        <f t="shared" ref="BJ106" si="1836">IF(BJ95&lt;9,0,IF(BJ95&gt;15,8,BJ95-8))</f>
        <v>8</v>
      </c>
      <c r="BK106" s="230">
        <f>BJ106*BJ7</f>
        <v>136</v>
      </c>
      <c r="BL106" s="229">
        <f t="shared" ref="BL106" si="1837">IF(BL95&lt;9,0,IF(BL95&gt;15,8,BL95-8))</f>
        <v>8</v>
      </c>
      <c r="BM106" s="229">
        <f>BL106*BL7</f>
        <v>200</v>
      </c>
      <c r="BN106" s="230">
        <f t="shared" ref="BN106" si="1838">IF(BN95&lt;9,0,IF(BN95&gt;15,8,BN95-8))</f>
        <v>8</v>
      </c>
      <c r="BO106" s="230">
        <f>BN106*BN7</f>
        <v>376</v>
      </c>
      <c r="BP106" s="229">
        <f t="shared" ref="BP106" si="1839">IF(BP95&lt;9,0,IF(BP95&gt;15,8,BP95-8))</f>
        <v>8</v>
      </c>
      <c r="BQ106" s="229">
        <f>BP106*BP7</f>
        <v>120</v>
      </c>
      <c r="BR106" s="230">
        <f t="shared" ref="BR106" si="1840">IF(BR95&lt;9,0,IF(BR95&gt;15,8,BR95-8))</f>
        <v>8</v>
      </c>
      <c r="BS106" s="230">
        <f>BR106*BR7</f>
        <v>112</v>
      </c>
      <c r="BT106" s="229">
        <f t="shared" ref="BT106" si="1841">IF(BT95&lt;9,0,IF(BT95&gt;15,8,BT95-8))</f>
        <v>8</v>
      </c>
      <c r="BU106" s="229">
        <f>BT106*BT7</f>
        <v>80</v>
      </c>
      <c r="BV106" s="230">
        <f>IF(BV95&lt;5,0,IF(BV95&gt;7,4,BV95-4))</f>
        <v>4</v>
      </c>
      <c r="BW106" s="230">
        <f>BV106*BV5</f>
        <v>40</v>
      </c>
      <c r="BX106" s="229">
        <f t="shared" ref="BX106" si="1842">IF(BX95&lt;9,0,IF(BX95&gt;15,8,BX95-8))</f>
        <v>8</v>
      </c>
      <c r="BY106" s="229">
        <f>BX106*BX7</f>
        <v>120</v>
      </c>
      <c r="BZ106" s="230">
        <f t="shared" ref="BZ106" si="1843">IF(BZ95&lt;9,0,IF(BZ95&gt;15,8,BZ95-8))</f>
        <v>8</v>
      </c>
      <c r="CA106" s="230">
        <f>BZ106*BZ7</f>
        <v>184</v>
      </c>
      <c r="CB106" s="194"/>
      <c r="CC106" s="194"/>
      <c r="CD106" s="194"/>
      <c r="CE106" s="194"/>
      <c r="CF106" s="194"/>
      <c r="CG106" s="194"/>
      <c r="CH106" s="194"/>
      <c r="CI106" s="194"/>
      <c r="CJ106" s="194"/>
      <c r="CK106" s="194"/>
      <c r="CL106" s="194"/>
      <c r="CM106" s="194"/>
    </row>
    <row r="107" spans="2:91" ht="15" customHeight="1">
      <c r="D107" s="229">
        <f>IF(D95&lt;17,0,IF(D95&gt;23,8,D95-16))</f>
        <v>8</v>
      </c>
      <c r="E107" s="232">
        <f>D107*D9</f>
        <v>136</v>
      </c>
      <c r="F107" s="230">
        <f>IF(F95&lt;17,0,IF(F95&gt;23,8,F95-16))</f>
        <v>8</v>
      </c>
      <c r="G107" s="233">
        <f>F107*F9</f>
        <v>184</v>
      </c>
      <c r="H107" s="229">
        <f>IF(H95&lt;9,0,IF(H95&gt;15,8,H95-8))</f>
        <v>8</v>
      </c>
      <c r="I107" s="232">
        <f>H107*H7</f>
        <v>136</v>
      </c>
      <c r="J107" s="230">
        <f t="shared" ref="J107" si="1844">IF(J95&lt;17,0,IF(J95&gt;23,8,J95-16))</f>
        <v>8</v>
      </c>
      <c r="K107" s="233">
        <f>J107*J9</f>
        <v>248</v>
      </c>
      <c r="L107" s="229">
        <f>IF(L95&lt;9,0,IF(L95&gt;15,8,L95-8))</f>
        <v>8</v>
      </c>
      <c r="M107" s="232">
        <f>L107*L7</f>
        <v>264</v>
      </c>
      <c r="N107" s="230">
        <f t="shared" ref="N107" si="1845">IF(N95&lt;17,0,IF(N95&gt;23,8,N95-16))</f>
        <v>8</v>
      </c>
      <c r="O107" s="233">
        <f>N107*N9</f>
        <v>280</v>
      </c>
      <c r="P107" s="229">
        <f t="shared" ref="P107" si="1846">IF(P95&lt;17,0,IF(P95&gt;23,8,P95-16))</f>
        <v>8</v>
      </c>
      <c r="Q107" s="232">
        <f>P107*P9</f>
        <v>248</v>
      </c>
      <c r="R107" s="230">
        <f t="shared" ref="R107" si="1847">IF(R95&lt;17,0,IF(R95&gt;23,8,R95-16))</f>
        <v>8</v>
      </c>
      <c r="S107" s="233">
        <f>R107*R9</f>
        <v>152</v>
      </c>
      <c r="T107" s="229">
        <f t="shared" ref="T107" si="1848">IF(T95&lt;17,0,IF(T95&gt;23,8,T95-16))</f>
        <v>8</v>
      </c>
      <c r="U107" s="232">
        <f>T107*T9</f>
        <v>184</v>
      </c>
      <c r="V107" s="230">
        <f t="shared" ref="V107" si="1849">IF(V95&lt;17,0,IF(V95&gt;23,8,V95-16))</f>
        <v>8</v>
      </c>
      <c r="W107" s="233">
        <f>V107*V9</f>
        <v>232</v>
      </c>
      <c r="X107" s="229">
        <f t="shared" ref="X107" si="1850">IF(X95&lt;17,0,IF(X95&gt;23,8,X95-16))</f>
        <v>8</v>
      </c>
      <c r="Y107" s="232">
        <f>X107*X9</f>
        <v>152</v>
      </c>
      <c r="Z107" s="230">
        <f t="shared" ref="Z107" si="1851">IF(Z95&lt;17,0,IF(Z95&gt;23,8,Z95-16))</f>
        <v>8</v>
      </c>
      <c r="AA107" s="233">
        <f>Z107*Z9</f>
        <v>120</v>
      </c>
      <c r="AB107" s="229">
        <f t="shared" ref="AB107" si="1852">IF(AB95&lt;17,0,IF(AB95&gt;23,8,AB95-16))</f>
        <v>8</v>
      </c>
      <c r="AC107" s="232">
        <f>AB107*AB9</f>
        <v>104</v>
      </c>
      <c r="AD107" s="230">
        <f t="shared" ref="AD107" si="1853">IF(AD95&lt;17,0,IF(AD95&gt;23,8,AD95-16))</f>
        <v>8</v>
      </c>
      <c r="AE107" s="233">
        <f>AD107*AD9</f>
        <v>120</v>
      </c>
      <c r="AF107" s="229">
        <f t="shared" ref="AF107" si="1854">IF(AF95&lt;17,0,IF(AF95&gt;23,8,AF95-16))</f>
        <v>8</v>
      </c>
      <c r="AG107" s="232">
        <f>AF107*AF9</f>
        <v>136</v>
      </c>
      <c r="AH107" s="230">
        <f t="shared" ref="AH107" si="1855">IF(AH95&lt;17,0,IF(AH95&gt;23,8,AH95-16))</f>
        <v>8</v>
      </c>
      <c r="AI107" s="233">
        <f>AH107*AH9</f>
        <v>136</v>
      </c>
      <c r="AJ107" s="229">
        <f t="shared" ref="AJ107" si="1856">IF(AJ95&lt;17,0,IF(AJ95&gt;23,8,AJ95-16))</f>
        <v>8</v>
      </c>
      <c r="AK107" s="232">
        <f>AJ107*AJ9</f>
        <v>328</v>
      </c>
      <c r="AL107" s="230">
        <f t="shared" ref="AL107" si="1857">IF(AL95&lt;17,0,IF(AL95&gt;23,8,AL95-16))</f>
        <v>8</v>
      </c>
      <c r="AM107" s="233">
        <f>AL107*AL9</f>
        <v>112</v>
      </c>
      <c r="AN107" s="229">
        <f>IF(AN95&lt;9,0,IF(AN95&gt;15,8,AN95-8))</f>
        <v>8</v>
      </c>
      <c r="AO107" s="232">
        <f>AN107*AN7</f>
        <v>112</v>
      </c>
      <c r="AP107" s="230">
        <f t="shared" ref="AP107" si="1858">IF(AP95&lt;17,0,IF(AP95&gt;23,8,AP95-16))</f>
        <v>8</v>
      </c>
      <c r="AQ107" s="233">
        <f>AP107*AP9</f>
        <v>184</v>
      </c>
      <c r="AR107" s="229">
        <f t="shared" ref="AR107" si="1859">IF(AR95&lt;17,0,IF(AR95&gt;23,8,AR95-16))</f>
        <v>8</v>
      </c>
      <c r="AS107" s="232">
        <f>AR107*AR9</f>
        <v>104</v>
      </c>
      <c r="AT107" s="230">
        <f t="shared" ref="AT107" si="1860">IF(AT95&lt;17,0,IF(AT95&gt;23,8,AT95-16))</f>
        <v>8</v>
      </c>
      <c r="AU107" s="233">
        <f>AT107*AT9</f>
        <v>80</v>
      </c>
      <c r="AV107" s="229">
        <f t="shared" ref="AV107" si="1861">IF(AV95&lt;17,0,IF(AV95&gt;23,8,AV95-16))</f>
        <v>8</v>
      </c>
      <c r="AW107" s="232">
        <f>AV107*AV9</f>
        <v>360</v>
      </c>
      <c r="AX107" s="230">
        <f t="shared" ref="AX107" si="1862">IF(AX95&lt;17,0,IF(AX95&gt;23,8,AX95-16))</f>
        <v>8</v>
      </c>
      <c r="AY107" s="233">
        <f>AX107*AX9</f>
        <v>120</v>
      </c>
      <c r="AZ107" s="229">
        <f t="shared" ref="AZ107" si="1863">IF(AZ95&lt;17,0,IF(AZ95&gt;23,8,AZ95-16))</f>
        <v>8</v>
      </c>
      <c r="BA107" s="232">
        <f>AZ107*AZ9</f>
        <v>136</v>
      </c>
      <c r="BB107" s="230">
        <f t="shared" ref="BB107" si="1864">IF(BB95&lt;17,0,IF(BB95&gt;23,8,BB95-16))</f>
        <v>8</v>
      </c>
      <c r="BC107" s="233">
        <f>BB107*BB9</f>
        <v>80</v>
      </c>
      <c r="BD107" s="229">
        <f t="shared" ref="BD107" si="1865">IF(BD95&lt;17,0,IF(BD95&gt;23,8,BD95-16))</f>
        <v>8</v>
      </c>
      <c r="BE107" s="232">
        <f>BD107*BD9</f>
        <v>376</v>
      </c>
      <c r="BF107" s="230">
        <f t="shared" ref="BF107" si="1866">IF(BF95&lt;17,0,IF(BF95&gt;23,8,BF95-16))</f>
        <v>0</v>
      </c>
      <c r="BG107" s="233">
        <f>BF107*BF9</f>
        <v>0</v>
      </c>
      <c r="BH107" s="229">
        <f t="shared" ref="BH107" si="1867">IF(BH95&lt;17,0,IF(BH95&gt;23,8,BH95-16))</f>
        <v>8</v>
      </c>
      <c r="BI107" s="232">
        <f>BH107*BH9</f>
        <v>120</v>
      </c>
      <c r="BJ107" s="230">
        <f t="shared" ref="BJ107" si="1868">IF(BJ95&lt;17,0,IF(BJ95&gt;23,8,BJ95-16))</f>
        <v>8</v>
      </c>
      <c r="BK107" s="233">
        <f>BJ107*BJ9</f>
        <v>136</v>
      </c>
      <c r="BL107" s="229">
        <f t="shared" ref="BL107" si="1869">IF(BL95&lt;17,0,IF(BL95&gt;23,8,BL95-16))</f>
        <v>8</v>
      </c>
      <c r="BM107" s="232">
        <f>BL107*BL9</f>
        <v>200</v>
      </c>
      <c r="BN107" s="230">
        <f t="shared" ref="BN107" si="1870">IF(BN95&lt;17,0,IF(BN95&gt;23,8,BN95-16))</f>
        <v>8</v>
      </c>
      <c r="BO107" s="233">
        <f>BN107*BN9</f>
        <v>360</v>
      </c>
      <c r="BP107" s="229">
        <f t="shared" ref="BP107" si="1871">IF(BP95&lt;17,0,IF(BP95&gt;23,8,BP95-16))</f>
        <v>8</v>
      </c>
      <c r="BQ107" s="232">
        <f>BP107*BP9</f>
        <v>136</v>
      </c>
      <c r="BR107" s="230">
        <f t="shared" ref="BR107" si="1872">IF(BR95&lt;17,0,IF(BR95&gt;23,8,BR95-16))</f>
        <v>8</v>
      </c>
      <c r="BS107" s="233">
        <f>BR107*BR9</f>
        <v>120</v>
      </c>
      <c r="BT107" s="229">
        <f t="shared" ref="BT107" si="1873">IF(BT95&lt;17,0,IF(BT95&gt;23,8,BT95-16))</f>
        <v>8</v>
      </c>
      <c r="BU107" s="232">
        <f>BT107*BT9</f>
        <v>80</v>
      </c>
      <c r="BV107" s="230">
        <f>IF(BV95&lt;9,0,IF(BV95&gt;15,8,BV95-8))</f>
        <v>8</v>
      </c>
      <c r="BW107" s="233">
        <f>BV107*BV7</f>
        <v>80</v>
      </c>
      <c r="BX107" s="229">
        <f t="shared" ref="BX107" si="1874">IF(BX95&lt;17,0,IF(BX95&gt;23,8,BX95-16))</f>
        <v>8</v>
      </c>
      <c r="BY107" s="232">
        <f>BX107*BX9</f>
        <v>120</v>
      </c>
      <c r="BZ107" s="230">
        <f t="shared" ref="BZ107" si="1875">IF(BZ95&lt;17,0,IF(BZ95&gt;23,8,BZ95-16))</f>
        <v>8</v>
      </c>
      <c r="CA107" s="233">
        <f>BZ107*BZ9</f>
        <v>176</v>
      </c>
      <c r="CB107" s="194"/>
      <c r="CC107" s="194"/>
      <c r="CD107" s="194"/>
      <c r="CE107" s="194"/>
      <c r="CF107" s="194"/>
      <c r="CG107" s="194"/>
      <c r="CH107" s="194"/>
      <c r="CI107" s="194"/>
      <c r="CJ107" s="231"/>
      <c r="CK107" s="194"/>
      <c r="CL107" s="194"/>
      <c r="CM107" s="194"/>
    </row>
    <row r="108" spans="2:91" ht="15" customHeight="1">
      <c r="D108" s="229">
        <f>IF(D95&lt;25,0,IF(D95&gt;31,8,D95-24))</f>
        <v>8</v>
      </c>
      <c r="E108" s="232">
        <f>D108*D11</f>
        <v>144</v>
      </c>
      <c r="F108" s="230">
        <f>IF(F95&lt;25,0,IF(F95&gt;31,8,F95-24))</f>
        <v>8</v>
      </c>
      <c r="G108" s="233">
        <f>F108*F11</f>
        <v>184</v>
      </c>
      <c r="H108" s="229">
        <f>IF(H95&lt;17,0,IF(H95&gt;23,8,H95-16))</f>
        <v>8</v>
      </c>
      <c r="I108" s="232">
        <f>H108*H9</f>
        <v>152</v>
      </c>
      <c r="J108" s="230">
        <f t="shared" ref="J108" si="1876">IF(J95&lt;25,0,IF(J95&gt;31,8,J95-24))</f>
        <v>8</v>
      </c>
      <c r="K108" s="233">
        <f>J108*J11</f>
        <v>248</v>
      </c>
      <c r="L108" s="229">
        <f>IF(L95&lt;17,0,IF(L95&gt;23,8,L95-16))</f>
        <v>8</v>
      </c>
      <c r="M108" s="232">
        <f>L108*L9</f>
        <v>216</v>
      </c>
      <c r="N108" s="230">
        <f t="shared" ref="N108" si="1877">IF(N95&lt;25,0,IF(N95&gt;31,8,N95-24))</f>
        <v>8</v>
      </c>
      <c r="O108" s="233">
        <f>N108*N11</f>
        <v>296</v>
      </c>
      <c r="P108" s="229">
        <f t="shared" ref="P108" si="1878">IF(P95&lt;25,0,IF(P95&gt;31,8,P95-24))</f>
        <v>8</v>
      </c>
      <c r="Q108" s="232">
        <f>P108*P11</f>
        <v>232</v>
      </c>
      <c r="R108" s="230">
        <f t="shared" ref="R108" si="1879">IF(R95&lt;25,0,IF(R95&gt;31,8,R95-24))</f>
        <v>8</v>
      </c>
      <c r="S108" s="233">
        <f>R108*R11</f>
        <v>152</v>
      </c>
      <c r="T108" s="229">
        <f t="shared" ref="T108" si="1880">IF(T95&lt;25,0,IF(T95&gt;31,8,T95-24))</f>
        <v>8</v>
      </c>
      <c r="U108" s="232">
        <f>T108*T11</f>
        <v>200</v>
      </c>
      <c r="V108" s="230">
        <f t="shared" ref="V108" si="1881">IF(V95&lt;25,0,IF(V95&gt;31,8,V95-24))</f>
        <v>8</v>
      </c>
      <c r="W108" s="233">
        <f>V108*V11</f>
        <v>216</v>
      </c>
      <c r="X108" s="229">
        <f t="shared" ref="X108" si="1882">IF(X95&lt;25,0,IF(X95&gt;31,8,X95-24))</f>
        <v>8</v>
      </c>
      <c r="Y108" s="232">
        <f>X108*X11</f>
        <v>152</v>
      </c>
      <c r="Z108" s="230">
        <f t="shared" ref="Z108" si="1883">IF(Z95&lt;25,0,IF(Z95&gt;31,8,Z95-24))</f>
        <v>8</v>
      </c>
      <c r="AA108" s="233">
        <f>Z108*Z11</f>
        <v>112</v>
      </c>
      <c r="AB108" s="229">
        <f t="shared" ref="AB108" si="1884">IF(AB95&lt;25,0,IF(AB95&gt;31,8,AB95-24))</f>
        <v>8</v>
      </c>
      <c r="AC108" s="232">
        <f>AB108*AB11</f>
        <v>104</v>
      </c>
      <c r="AD108" s="230">
        <f t="shared" ref="AD108" si="1885">IF(AD95&lt;25,0,IF(AD95&gt;31,8,AD95-24))</f>
        <v>8</v>
      </c>
      <c r="AE108" s="233">
        <f>AD108*AD11</f>
        <v>120</v>
      </c>
      <c r="AF108" s="229">
        <f t="shared" ref="AF108" si="1886">IF(AF95&lt;25,0,IF(AF95&gt;31,8,AF95-24))</f>
        <v>8</v>
      </c>
      <c r="AG108" s="232">
        <f>AF108*AF11</f>
        <v>128</v>
      </c>
      <c r="AH108" s="230">
        <f t="shared" ref="AH108" si="1887">IF(AH95&lt;25,0,IF(AH95&gt;31,8,AH95-24))</f>
        <v>8</v>
      </c>
      <c r="AI108" s="233">
        <f>AH108*AH11</f>
        <v>144</v>
      </c>
      <c r="AJ108" s="229">
        <f t="shared" ref="AJ108" si="1888">IF(AJ95&lt;25,0,IF(AJ95&gt;31,8,AJ95-24))</f>
        <v>8</v>
      </c>
      <c r="AK108" s="232">
        <f>AJ108*AJ11</f>
        <v>328</v>
      </c>
      <c r="AL108" s="230">
        <f t="shared" ref="AL108" si="1889">IF(AL95&lt;25,0,IF(AL95&gt;31,8,AL95-24))</f>
        <v>8</v>
      </c>
      <c r="AM108" s="233">
        <f>AL108*AL11</f>
        <v>112</v>
      </c>
      <c r="AN108" s="229">
        <f>IF(AN95&lt;17,0,IF(AN95&gt;23,8,AN95-16))</f>
        <v>8</v>
      </c>
      <c r="AO108" s="232">
        <f>AN108*AN9</f>
        <v>112</v>
      </c>
      <c r="AP108" s="230">
        <f t="shared" ref="AP108" si="1890">IF(AP95&lt;25,0,IF(AP95&gt;31,8,AP95-24))</f>
        <v>8</v>
      </c>
      <c r="AQ108" s="233">
        <f>AP108*AP11</f>
        <v>184</v>
      </c>
      <c r="AR108" s="229">
        <f t="shared" ref="AR108" si="1891">IF(AR95&lt;25,0,IF(AR95&gt;31,8,AR95-24))</f>
        <v>8</v>
      </c>
      <c r="AS108" s="232">
        <f>AR108*AR11</f>
        <v>104</v>
      </c>
      <c r="AT108" s="230">
        <f t="shared" ref="AT108" si="1892">IF(AT95&lt;25,0,IF(AT95&gt;31,8,AT95-24))</f>
        <v>8</v>
      </c>
      <c r="AU108" s="233">
        <f>AT108*AT11</f>
        <v>80</v>
      </c>
      <c r="AV108" s="229">
        <f t="shared" ref="AV108" si="1893">IF(AV95&lt;25,0,IF(AV95&gt;31,8,AV95-24))</f>
        <v>8</v>
      </c>
      <c r="AW108" s="232">
        <f>AV108*AV11</f>
        <v>344</v>
      </c>
      <c r="AX108" s="230">
        <f t="shared" ref="AX108" si="1894">IF(AX95&lt;25,0,IF(AX95&gt;31,8,AX95-24))</f>
        <v>8</v>
      </c>
      <c r="AY108" s="233">
        <f>AX108*AX11</f>
        <v>112</v>
      </c>
      <c r="AZ108" s="229">
        <f t="shared" ref="AZ108" si="1895">IF(AZ95&lt;25,0,IF(AZ95&gt;31,8,AZ95-24))</f>
        <v>8</v>
      </c>
      <c r="BA108" s="232">
        <f>AZ108*AZ11</f>
        <v>136</v>
      </c>
      <c r="BB108" s="230">
        <f t="shared" ref="BB108" si="1896">IF(BB95&lt;25,0,IF(BB95&gt;31,8,BB95-24))</f>
        <v>8</v>
      </c>
      <c r="BC108" s="233">
        <f>BB108*BB11</f>
        <v>80</v>
      </c>
      <c r="BD108" s="229">
        <f t="shared" ref="BD108" si="1897">IF(BD95&lt;25,0,IF(BD95&gt;31,8,BD95-24))</f>
        <v>8</v>
      </c>
      <c r="BE108" s="232">
        <f>BD108*BD11</f>
        <v>376</v>
      </c>
      <c r="BF108" s="230">
        <f t="shared" ref="BF108" si="1898">IF(BF95&lt;25,0,IF(BF95&gt;31,8,BF95-24))</f>
        <v>0</v>
      </c>
      <c r="BG108" s="233">
        <f>BF108*BF11</f>
        <v>0</v>
      </c>
      <c r="BH108" s="229">
        <f t="shared" ref="BH108" si="1899">IF(BH95&lt;25,0,IF(BH95&gt;31,8,BH95-24))</f>
        <v>8</v>
      </c>
      <c r="BI108" s="232">
        <f>BH108*BH11</f>
        <v>112</v>
      </c>
      <c r="BJ108" s="230">
        <f t="shared" ref="BJ108" si="1900">IF(BJ95&lt;25,0,IF(BJ95&gt;31,8,BJ95-24))</f>
        <v>8</v>
      </c>
      <c r="BK108" s="233">
        <f>BJ108*BJ11</f>
        <v>136</v>
      </c>
      <c r="BL108" s="229">
        <f t="shared" ref="BL108" si="1901">IF(BL95&lt;25,0,IF(BL95&gt;31,8,BL95-24))</f>
        <v>8</v>
      </c>
      <c r="BM108" s="232">
        <f>BL108*BL11</f>
        <v>216</v>
      </c>
      <c r="BN108" s="230">
        <f t="shared" ref="BN108" si="1902">IF(BN95&lt;25,0,IF(BN95&gt;31,8,BN95-24))</f>
        <v>8</v>
      </c>
      <c r="BO108" s="233">
        <f>BN108*BN11</f>
        <v>360</v>
      </c>
      <c r="BP108" s="229">
        <f t="shared" ref="BP108" si="1903">IF(BP95&lt;25,0,IF(BP95&gt;31,8,BP95-24))</f>
        <v>8</v>
      </c>
      <c r="BQ108" s="232">
        <f>BP108*BP11</f>
        <v>144</v>
      </c>
      <c r="BR108" s="230">
        <f t="shared" ref="BR108" si="1904">IF(BR95&lt;25,0,IF(BR95&gt;31,8,BR95-24))</f>
        <v>8</v>
      </c>
      <c r="BS108" s="233">
        <f>BR108*BR11</f>
        <v>120</v>
      </c>
      <c r="BT108" s="229">
        <f t="shared" ref="BT108" si="1905">IF(BT95&lt;25,0,IF(BT95&gt;31,8,BT95-24))</f>
        <v>8</v>
      </c>
      <c r="BU108" s="232">
        <f>BT108*BT11</f>
        <v>80</v>
      </c>
      <c r="BV108" s="230">
        <f>IF(BV95&lt;17,0,IF(BV95&gt;23,8,BV95-16))</f>
        <v>8</v>
      </c>
      <c r="BW108" s="233">
        <f>BV108*BV9</f>
        <v>80</v>
      </c>
      <c r="BX108" s="229">
        <f t="shared" ref="BX108" si="1906">IF(BX95&lt;25,0,IF(BX95&gt;31,8,BX95-24))</f>
        <v>8</v>
      </c>
      <c r="BY108" s="232">
        <f>BX108*BX11</f>
        <v>120</v>
      </c>
      <c r="BZ108" s="230">
        <f t="shared" ref="BZ108" si="1907">IF(BZ95&lt;25,0,IF(BZ95&gt;31,8,BZ95-24))</f>
        <v>8</v>
      </c>
      <c r="CA108" s="233">
        <f>BZ108*BZ11</f>
        <v>168</v>
      </c>
      <c r="CB108" s="194"/>
      <c r="CC108" s="194"/>
      <c r="CD108" s="194"/>
      <c r="CE108" s="194"/>
      <c r="CF108" s="194"/>
      <c r="CG108" s="194"/>
      <c r="CH108" s="194"/>
      <c r="CI108" s="194"/>
      <c r="CJ108" s="231"/>
      <c r="CK108" s="194"/>
      <c r="CL108" s="194"/>
      <c r="CM108" s="194"/>
    </row>
    <row r="109" spans="2:91" ht="15" customHeight="1">
      <c r="D109" s="229">
        <f>IF(D95&lt;33,0,IF(D95&gt;39,8,D95-32))</f>
        <v>4</v>
      </c>
      <c r="E109" s="232">
        <f>D109*D13</f>
        <v>72</v>
      </c>
      <c r="F109" s="230">
        <f>IF(F95&lt;33,0,IF(F95&gt;39,8,F95-32))</f>
        <v>4</v>
      </c>
      <c r="G109" s="233">
        <f>F109*F13</f>
        <v>92</v>
      </c>
      <c r="H109" s="229">
        <f>IF(H95&lt;25,0,IF(H95&gt;31,8,H95-24))</f>
        <v>8</v>
      </c>
      <c r="I109" s="232">
        <f>H109*H11</f>
        <v>152</v>
      </c>
      <c r="J109" s="230">
        <f t="shared" ref="J109" si="1908">IF(J95&lt;33,0,IF(J95&gt;39,8,J95-32))</f>
        <v>4</v>
      </c>
      <c r="K109" s="233">
        <f>J109*J13</f>
        <v>124</v>
      </c>
      <c r="L109" s="229">
        <f>IF(L95&lt;25,0,IF(L95&gt;31,8,L95-24))</f>
        <v>8</v>
      </c>
      <c r="M109" s="232">
        <f>L109*L11</f>
        <v>232</v>
      </c>
      <c r="N109" s="230">
        <f t="shared" ref="N109" si="1909">IF(N95&lt;33,0,IF(N95&gt;39,8,N95-32))</f>
        <v>4</v>
      </c>
      <c r="O109" s="233">
        <f>N109*N13</f>
        <v>148</v>
      </c>
      <c r="P109" s="229">
        <f t="shared" ref="P109" si="1910">IF(P95&lt;33,0,IF(P95&gt;39,8,P95-32))</f>
        <v>4</v>
      </c>
      <c r="Q109" s="232">
        <f>P109*P13</f>
        <v>116</v>
      </c>
      <c r="R109" s="230">
        <f t="shared" ref="R109" si="1911">IF(R95&lt;33,0,IF(R95&gt;39,8,R95-32))</f>
        <v>4</v>
      </c>
      <c r="S109" s="233">
        <f>R109*R13</f>
        <v>72</v>
      </c>
      <c r="T109" s="229">
        <f t="shared" ref="T109" si="1912">IF(T95&lt;33,0,IF(T95&gt;39,8,T95-32))</f>
        <v>4</v>
      </c>
      <c r="U109" s="232">
        <f>T109*T13</f>
        <v>100</v>
      </c>
      <c r="V109" s="230">
        <f t="shared" ref="V109" si="1913">IF(V95&lt;33,0,IF(V95&gt;39,8,V95-32))</f>
        <v>4</v>
      </c>
      <c r="W109" s="233">
        <f>V109*V13</f>
        <v>108</v>
      </c>
      <c r="X109" s="229">
        <f t="shared" ref="X109" si="1914">IF(X95&lt;33,0,IF(X95&gt;39,8,X95-32))</f>
        <v>4</v>
      </c>
      <c r="Y109" s="232">
        <f>X109*X13</f>
        <v>76</v>
      </c>
      <c r="Z109" s="230">
        <f t="shared" ref="Z109" si="1915">IF(Z95&lt;33,0,IF(Z95&gt;39,8,Z95-32))</f>
        <v>4</v>
      </c>
      <c r="AA109" s="233">
        <f>Z109*Z13</f>
        <v>56</v>
      </c>
      <c r="AB109" s="229">
        <f t="shared" ref="AB109" si="1916">IF(AB95&lt;33,0,IF(AB95&gt;39,8,AB95-32))</f>
        <v>4</v>
      </c>
      <c r="AC109" s="232">
        <f>AB109*AB13</f>
        <v>52</v>
      </c>
      <c r="AD109" s="230">
        <f t="shared" ref="AD109" si="1917">IF(AD95&lt;33,0,IF(AD95&gt;39,8,AD95-32))</f>
        <v>4</v>
      </c>
      <c r="AE109" s="233">
        <f>AD109*AD13</f>
        <v>60</v>
      </c>
      <c r="AF109" s="229">
        <f t="shared" ref="AF109" si="1918">IF(AF95&lt;33,0,IF(AF95&gt;39,8,AF95-32))</f>
        <v>4</v>
      </c>
      <c r="AG109" s="232">
        <f>AF109*AF13</f>
        <v>64</v>
      </c>
      <c r="AH109" s="230">
        <f t="shared" ref="AH109" si="1919">IF(AH95&lt;33,0,IF(AH95&gt;39,8,AH95-32))</f>
        <v>4</v>
      </c>
      <c r="AI109" s="233">
        <f>AH109*AH13</f>
        <v>68</v>
      </c>
      <c r="AJ109" s="229">
        <f t="shared" ref="AJ109" si="1920">IF(AJ95&lt;33,0,IF(AJ95&gt;39,8,AJ95-32))</f>
        <v>4</v>
      </c>
      <c r="AK109" s="232">
        <f>AJ109*AJ13</f>
        <v>164</v>
      </c>
      <c r="AL109" s="230">
        <f t="shared" ref="AL109" si="1921">IF(AL95&lt;33,0,IF(AL95&gt;39,8,AL95-32))</f>
        <v>4</v>
      </c>
      <c r="AM109" s="233">
        <f>AL109*AL13</f>
        <v>56</v>
      </c>
      <c r="AN109" s="229">
        <f>IF(AN95&lt;25,0,IF(AN95&gt;31,8,AN95-24))</f>
        <v>8</v>
      </c>
      <c r="AO109" s="232">
        <f>AN109*AN11</f>
        <v>112</v>
      </c>
      <c r="AP109" s="230">
        <f t="shared" ref="AP109" si="1922">IF(AP95&lt;33,0,IF(AP95&gt;39,8,AP95-32))</f>
        <v>4</v>
      </c>
      <c r="AQ109" s="233">
        <f>AP109*AP13</f>
        <v>92</v>
      </c>
      <c r="AR109" s="229">
        <f t="shared" ref="AR109" si="1923">IF(AR95&lt;33,0,IF(AR95&gt;39,8,AR95-32))</f>
        <v>4</v>
      </c>
      <c r="AS109" s="232">
        <f>AR109*AR13</f>
        <v>52</v>
      </c>
      <c r="AT109" s="230">
        <f t="shared" ref="AT109" si="1924">IF(AT95&lt;33,0,IF(AT95&gt;39,8,AT95-32))</f>
        <v>4</v>
      </c>
      <c r="AU109" s="233">
        <f>AT109*AT13</f>
        <v>48</v>
      </c>
      <c r="AV109" s="229">
        <f t="shared" ref="AV109" si="1925">IF(AV95&lt;33,0,IF(AV95&gt;39,8,AV95-32))</f>
        <v>4</v>
      </c>
      <c r="AW109" s="232">
        <f>AV109*AV13</f>
        <v>172</v>
      </c>
      <c r="AX109" s="230">
        <f t="shared" ref="AX109" si="1926">IF(AX95&lt;33,0,IF(AX95&gt;39,8,AX95-32))</f>
        <v>4</v>
      </c>
      <c r="AY109" s="233">
        <f>AX109*AX13</f>
        <v>60</v>
      </c>
      <c r="AZ109" s="229">
        <f t="shared" ref="AZ109" si="1927">IF(AZ95&lt;33,0,IF(AZ95&gt;39,8,AZ95-32))</f>
        <v>4</v>
      </c>
      <c r="BA109" s="232">
        <f>AZ109*AZ13</f>
        <v>68</v>
      </c>
      <c r="BB109" s="230">
        <f t="shared" ref="BB109" si="1928">IF(BB95&lt;33,0,IF(BB95&gt;39,8,BB95-32))</f>
        <v>4</v>
      </c>
      <c r="BC109" s="233">
        <f>BB109*BB13</f>
        <v>40</v>
      </c>
      <c r="BD109" s="229">
        <f t="shared" ref="BD109" si="1929">IF(BD95&lt;33,0,IF(BD95&gt;39,8,BD95-32))</f>
        <v>4</v>
      </c>
      <c r="BE109" s="232">
        <f>BD109*BD13</f>
        <v>188</v>
      </c>
      <c r="BF109" s="230">
        <f t="shared" ref="BF109" si="1930">IF(BF95&lt;33,0,IF(BF95&gt;39,8,BF95-32))</f>
        <v>0</v>
      </c>
      <c r="BG109" s="233">
        <f>BF109*BF13</f>
        <v>0</v>
      </c>
      <c r="BH109" s="229">
        <f t="shared" ref="BH109" si="1931">IF(BH95&lt;33,0,IF(BH95&gt;39,8,BH95-32))</f>
        <v>4</v>
      </c>
      <c r="BI109" s="232">
        <f>BH109*BH13</f>
        <v>56</v>
      </c>
      <c r="BJ109" s="230">
        <f t="shared" ref="BJ109" si="1932">IF(BJ95&lt;33,0,IF(BJ95&gt;39,8,BJ95-32))</f>
        <v>4</v>
      </c>
      <c r="BK109" s="233">
        <f>BJ109*BJ13</f>
        <v>68</v>
      </c>
      <c r="BL109" s="229">
        <f t="shared" ref="BL109" si="1933">IF(BL95&lt;33,0,IF(BL95&gt;39,8,BL95-32))</f>
        <v>4</v>
      </c>
      <c r="BM109" s="232">
        <f>BL109*BL13</f>
        <v>108</v>
      </c>
      <c r="BN109" s="230">
        <f t="shared" ref="BN109" si="1934">IF(BN95&lt;33,0,IF(BN95&gt;39,8,BN95-32))</f>
        <v>4</v>
      </c>
      <c r="BO109" s="233">
        <f>BN109*BN13</f>
        <v>188</v>
      </c>
      <c r="BP109" s="229">
        <f t="shared" ref="BP109" si="1935">IF(BP95&lt;33,0,IF(BP95&gt;39,8,BP95-32))</f>
        <v>4</v>
      </c>
      <c r="BQ109" s="232">
        <f>BP109*BP13</f>
        <v>80</v>
      </c>
      <c r="BR109" s="230">
        <f t="shared" ref="BR109" si="1936">IF(BR95&lt;33,0,IF(BR95&gt;39,8,BR95-32))</f>
        <v>4</v>
      </c>
      <c r="BS109" s="233">
        <f>BR109*BR13</f>
        <v>60</v>
      </c>
      <c r="BT109" s="229">
        <f t="shared" ref="BT109" si="1937">IF(BT95&lt;33,0,IF(BT95&gt;39,8,BT95-32))</f>
        <v>4</v>
      </c>
      <c r="BU109" s="232">
        <f>BT109*BT13</f>
        <v>40</v>
      </c>
      <c r="BV109" s="230">
        <f>IF(BV95&lt;25,0,IF(BV95&gt;31,8,BV95-24))</f>
        <v>8</v>
      </c>
      <c r="BW109" s="233">
        <f>BV109*BV11</f>
        <v>80</v>
      </c>
      <c r="BX109" s="229">
        <f t="shared" ref="BX109" si="1938">IF(BX95&lt;33,0,IF(BX95&gt;39,8,BX95-32))</f>
        <v>4</v>
      </c>
      <c r="BY109" s="232">
        <f>BX109*BX13</f>
        <v>60</v>
      </c>
      <c r="BZ109" s="230">
        <f t="shared" ref="BZ109" si="1939">IF(BZ95&lt;33,0,IF(BZ95&gt;39,8,BZ95-32))</f>
        <v>4</v>
      </c>
      <c r="CA109" s="233">
        <f>BZ109*BZ13</f>
        <v>84</v>
      </c>
      <c r="CB109" s="194"/>
      <c r="CC109" s="194"/>
      <c r="CD109" s="194"/>
      <c r="CE109" s="194"/>
      <c r="CF109" s="194"/>
      <c r="CG109" s="194"/>
      <c r="CH109" s="194"/>
      <c r="CI109" s="194"/>
      <c r="CJ109" s="231"/>
      <c r="CK109" s="194"/>
      <c r="CL109" s="194"/>
      <c r="CM109" s="194"/>
    </row>
    <row r="110" spans="2:91" ht="15" customHeight="1">
      <c r="D110" s="220"/>
      <c r="E110" s="234"/>
      <c r="F110" s="235"/>
      <c r="G110" s="236"/>
      <c r="H110" s="220">
        <f>IF(H95&lt;33,0,IF(H95&gt;39,8,H95-32))</f>
        <v>4</v>
      </c>
      <c r="I110" s="237">
        <f>H110*H13</f>
        <v>76</v>
      </c>
      <c r="J110" s="235"/>
      <c r="K110" s="236"/>
      <c r="L110" s="220">
        <f>IF(L95&lt;33,0,IF(L95&gt;39,8,L95-32))</f>
        <v>4</v>
      </c>
      <c r="M110" s="237">
        <f>L110*L13</f>
        <v>108</v>
      </c>
      <c r="N110" s="235"/>
      <c r="O110" s="236"/>
      <c r="P110" s="220"/>
      <c r="Q110" s="234"/>
      <c r="R110" s="235"/>
      <c r="S110" s="236"/>
      <c r="T110" s="220"/>
      <c r="U110" s="234"/>
      <c r="V110" s="235"/>
      <c r="W110" s="236"/>
      <c r="X110" s="220"/>
      <c r="Y110" s="234"/>
      <c r="Z110" s="235"/>
      <c r="AA110" s="236"/>
      <c r="AB110" s="220"/>
      <c r="AC110" s="234"/>
      <c r="AD110" s="235"/>
      <c r="AE110" s="236"/>
      <c r="AF110" s="220"/>
      <c r="AG110" s="234"/>
      <c r="AH110" s="235"/>
      <c r="AI110" s="236"/>
      <c r="AJ110" s="220"/>
      <c r="AK110" s="234"/>
      <c r="AL110" s="235"/>
      <c r="AM110" s="236"/>
      <c r="AN110" s="220">
        <f>IF(AN95&lt;33,0,IF(AN95&gt;39,8,AN95-32))</f>
        <v>4</v>
      </c>
      <c r="AO110" s="237">
        <f>AN110*AN13</f>
        <v>56</v>
      </c>
      <c r="AP110" s="235"/>
      <c r="AQ110" s="236"/>
      <c r="AR110" s="220"/>
      <c r="AS110" s="237"/>
      <c r="AT110" s="235"/>
      <c r="AU110" s="236"/>
      <c r="AV110" s="220"/>
      <c r="AW110" s="237"/>
      <c r="AX110" s="235"/>
      <c r="AY110" s="236"/>
      <c r="AZ110" s="220"/>
      <c r="BA110" s="237"/>
      <c r="BB110" s="235"/>
      <c r="BC110" s="236"/>
      <c r="BD110" s="220"/>
      <c r="BE110" s="237"/>
      <c r="BF110" s="235"/>
      <c r="BG110" s="236"/>
      <c r="BH110" s="220"/>
      <c r="BI110" s="237"/>
      <c r="BJ110" s="235"/>
      <c r="BK110" s="236"/>
      <c r="BL110" s="220"/>
      <c r="BM110" s="237"/>
      <c r="BN110" s="235"/>
      <c r="BO110" s="236"/>
      <c r="BP110" s="220"/>
      <c r="BQ110" s="237"/>
      <c r="BR110" s="235"/>
      <c r="BS110" s="236"/>
      <c r="BT110" s="220"/>
      <c r="BU110" s="237"/>
      <c r="BV110" s="235">
        <f>IF(BV95&lt;33,0,IF(BV95&gt;39,8,BV95-32))</f>
        <v>4</v>
      </c>
      <c r="BW110" s="236">
        <f>BV110*BV13</f>
        <v>40</v>
      </c>
      <c r="BX110" s="220"/>
      <c r="BY110" s="237"/>
      <c r="BZ110" s="235"/>
      <c r="CA110" s="236"/>
      <c r="CB110" s="194"/>
      <c r="CC110" s="194"/>
      <c r="CD110" s="194"/>
      <c r="CE110" s="194"/>
      <c r="CF110" s="194"/>
      <c r="CG110" s="194"/>
      <c r="CH110" s="194"/>
      <c r="CI110" s="194"/>
      <c r="CJ110" s="231"/>
      <c r="CK110" s="194"/>
      <c r="CL110" s="194"/>
      <c r="CM110" s="194"/>
    </row>
    <row r="111" spans="2:91" ht="15" customHeight="1">
      <c r="E111" s="226">
        <f>SUM(E105:E110)</f>
        <v>624</v>
      </c>
      <c r="G111" s="215">
        <f>SUM(G105:G110)</f>
        <v>812</v>
      </c>
      <c r="I111" s="226">
        <f t="shared" ref="I111" si="1940">SUM(I105:I110)</f>
        <v>660</v>
      </c>
      <c r="K111" s="215">
        <f t="shared" ref="K111" si="1941">SUM(K105:K110)</f>
        <v>1084</v>
      </c>
      <c r="M111" s="226">
        <f t="shared" ref="M111" si="1942">SUM(M105:M110)</f>
        <v>1036</v>
      </c>
      <c r="O111" s="215">
        <f t="shared" ref="O111" si="1943">SUM(O105:O110)</f>
        <v>1364</v>
      </c>
      <c r="Q111" s="226">
        <f t="shared" ref="Q111" si="1944">SUM(Q105:Q110)</f>
        <v>1060</v>
      </c>
      <c r="S111" s="215">
        <f t="shared" ref="S111" si="1945">SUM(S105:S110)</f>
        <v>672</v>
      </c>
      <c r="U111" s="226">
        <f t="shared" ref="U111" si="1946">SUM(U105:U110)</f>
        <v>844</v>
      </c>
      <c r="W111" s="215">
        <f t="shared" ref="W111" si="1947">SUM(W105:W110)</f>
        <v>1004</v>
      </c>
      <c r="Y111" s="226">
        <f t="shared" ref="Y111" si="1948">SUM(Y105:Y110)</f>
        <v>684</v>
      </c>
      <c r="AA111" s="215">
        <f t="shared" ref="AA111" si="1949">SUM(AA105:AA110)</f>
        <v>520</v>
      </c>
      <c r="AB111" s="129"/>
      <c r="AC111" s="226">
        <f t="shared" ref="AC111" si="1950">SUM(AC105:AC110)</f>
        <v>460</v>
      </c>
      <c r="AE111" s="215">
        <f t="shared" ref="AE111" si="1951">SUM(AE105:AE110)</f>
        <v>556</v>
      </c>
      <c r="AG111" s="226">
        <f t="shared" ref="AG111" si="1952">SUM(AG105:AG110)</f>
        <v>568</v>
      </c>
      <c r="AI111" s="215">
        <f t="shared" ref="AI111" si="1953">SUM(AI105:AI110)</f>
        <v>628</v>
      </c>
      <c r="AK111" s="226">
        <f t="shared" ref="AK111" si="1954">SUM(AK105:AK110)</f>
        <v>1428</v>
      </c>
      <c r="AM111" s="215">
        <f t="shared" ref="AM111" si="1955">SUM(AM105:AM110)</f>
        <v>512</v>
      </c>
      <c r="AO111" s="226">
        <f t="shared" ref="AO111" si="1956">SUM(AO105:AO110)</f>
        <v>496</v>
      </c>
      <c r="AQ111" s="215">
        <f t="shared" ref="AQ111" si="1957">SUM(AQ105:AQ110)</f>
        <v>804</v>
      </c>
      <c r="AS111" s="226">
        <f t="shared" ref="AS111" si="1958">SUM(AS105:AS110)</f>
        <v>452</v>
      </c>
      <c r="AU111" s="215">
        <f t="shared" ref="AU111" si="1959">SUM(AU105:AU110)</f>
        <v>368</v>
      </c>
      <c r="AW111" s="226">
        <f t="shared" ref="AW111" si="1960">SUM(AW105:AW110)</f>
        <v>1564</v>
      </c>
      <c r="AY111" s="215">
        <f t="shared" ref="AY111" si="1961">SUM(AY105:AY110)</f>
        <v>492</v>
      </c>
      <c r="BA111" s="226">
        <f t="shared" ref="BA111" si="1962">SUM(BA105:BA110)</f>
        <v>596</v>
      </c>
      <c r="BC111" s="215">
        <f t="shared" ref="BC111" si="1963">SUM(BC105:BC110)</f>
        <v>360</v>
      </c>
      <c r="BE111" s="226">
        <f t="shared" ref="BE111" si="1964">SUM(BE105:BE110)</f>
        <v>1660</v>
      </c>
      <c r="BG111" s="215">
        <f t="shared" ref="BG111" si="1965">SUM(BG105:BG110)</f>
        <v>0</v>
      </c>
      <c r="BI111" s="226">
        <f t="shared" ref="BI111" si="1966">SUM(BI105:BI110)</f>
        <v>496</v>
      </c>
      <c r="BK111" s="215">
        <f t="shared" ref="BK111" si="1967">SUM(BK105:BK110)</f>
        <v>604</v>
      </c>
      <c r="BM111" s="226">
        <f t="shared" ref="BM111" si="1968">SUM(BM105:BM110)</f>
        <v>908</v>
      </c>
      <c r="BO111" s="215">
        <f t="shared" ref="BO111" si="1969">SUM(BO105:BO110)</f>
        <v>1644</v>
      </c>
      <c r="BQ111" s="226">
        <f t="shared" ref="BQ111" si="1970">SUM(BQ105:BQ110)</f>
        <v>624</v>
      </c>
      <c r="BS111" s="215">
        <f t="shared" ref="BS111" si="1971">SUM(BS105:BS110)</f>
        <v>532</v>
      </c>
      <c r="BU111" s="226">
        <f t="shared" ref="BU111" si="1972">SUM(BU105:BU110)</f>
        <v>360</v>
      </c>
      <c r="BW111" s="215">
        <f t="shared" ref="BW111" si="1973">SUM(BW105:BW110)</f>
        <v>360</v>
      </c>
      <c r="BY111" s="226">
        <f t="shared" ref="BY111" si="1974">SUM(BY105:BY110)</f>
        <v>540</v>
      </c>
      <c r="CA111" s="215">
        <f t="shared" ref="CA111" si="1975">SUM(CA105:CA110)</f>
        <v>764</v>
      </c>
      <c r="CB111" s="194"/>
      <c r="CC111" s="194"/>
      <c r="CE111" s="194"/>
      <c r="CF111" s="194"/>
    </row>
    <row r="112" spans="2:91" ht="15" customHeight="1">
      <c r="AB112" s="129"/>
      <c r="AC112" s="129"/>
      <c r="CB112" s="194"/>
      <c r="CC112" s="194"/>
      <c r="CD112" s="231"/>
      <c r="CE112" s="194"/>
      <c r="CF112" s="194"/>
      <c r="CG112" s="194"/>
      <c r="CH112" s="231"/>
      <c r="CI112" s="194"/>
      <c r="CJ112" s="194"/>
      <c r="CK112" s="194"/>
      <c r="CL112" s="194"/>
      <c r="CM112" s="194"/>
    </row>
    <row r="113" spans="2:97" ht="15" customHeight="1">
      <c r="B113" s="210" t="s">
        <v>104</v>
      </c>
      <c r="C113" s="210"/>
      <c r="D113" s="210">
        <v>18</v>
      </c>
      <c r="E113" s="238">
        <v>0.35899999999999999</v>
      </c>
      <c r="F113" s="210">
        <v>22</v>
      </c>
      <c r="G113" s="238">
        <v>0.42599999999999999</v>
      </c>
      <c r="H113" s="210">
        <v>21</v>
      </c>
      <c r="I113" s="238">
        <v>0.4</v>
      </c>
      <c r="J113" s="210">
        <v>29</v>
      </c>
      <c r="K113" s="238">
        <v>0.56799999999999995</v>
      </c>
      <c r="L113" s="210">
        <v>23</v>
      </c>
      <c r="M113" s="238">
        <v>0.44</v>
      </c>
      <c r="N113" s="210">
        <v>47</v>
      </c>
      <c r="O113" s="238">
        <v>1.0189999999999999</v>
      </c>
      <c r="P113" s="210">
        <v>27</v>
      </c>
      <c r="Q113" s="238">
        <v>0.54600000000000004</v>
      </c>
      <c r="R113" s="210">
        <v>17</v>
      </c>
      <c r="S113" s="238">
        <v>0.33700000000000002</v>
      </c>
      <c r="T113" s="216">
        <v>23</v>
      </c>
      <c r="U113" s="238">
        <v>0.46800000000000003</v>
      </c>
      <c r="V113" s="210">
        <v>25</v>
      </c>
      <c r="W113" s="238">
        <v>0.51600000000000001</v>
      </c>
      <c r="X113" s="210">
        <v>19</v>
      </c>
      <c r="Y113" s="238">
        <v>0.36799999999999999</v>
      </c>
      <c r="Z113" s="239">
        <v>14</v>
      </c>
      <c r="AA113" s="238">
        <v>0.23599999999999999</v>
      </c>
      <c r="AB113" s="210">
        <v>12</v>
      </c>
      <c r="AC113" s="238">
        <v>0.2</v>
      </c>
      <c r="AD113" s="210">
        <v>16</v>
      </c>
      <c r="AE113" s="238">
        <v>0.30599999999999999</v>
      </c>
      <c r="AF113" s="210">
        <v>15</v>
      </c>
      <c r="AG113" s="238">
        <v>0.28000000000000003</v>
      </c>
      <c r="AH113" s="210">
        <v>19</v>
      </c>
      <c r="AI113" s="238">
        <v>0.37</v>
      </c>
      <c r="AJ113" s="210">
        <v>37</v>
      </c>
      <c r="AK113" s="238">
        <v>0.748</v>
      </c>
      <c r="AL113" s="210">
        <v>14</v>
      </c>
      <c r="AM113" s="238">
        <v>0.24299999999999999</v>
      </c>
      <c r="AN113" s="210">
        <v>10</v>
      </c>
      <c r="AO113" s="238">
        <v>0.18</v>
      </c>
      <c r="AP113" s="129">
        <v>21</v>
      </c>
      <c r="AQ113" s="238">
        <v>0.41199999999999998</v>
      </c>
      <c r="AR113" s="210">
        <v>12</v>
      </c>
      <c r="AS113" s="238">
        <v>0.20200000000000001</v>
      </c>
      <c r="AT113" s="216">
        <v>10</v>
      </c>
      <c r="AU113" s="238">
        <v>0.161</v>
      </c>
      <c r="AV113" s="210">
        <v>41</v>
      </c>
      <c r="AW113" s="238">
        <v>0.82499999999999996</v>
      </c>
      <c r="AX113" s="210">
        <v>10</v>
      </c>
      <c r="AY113" s="238">
        <v>0.185</v>
      </c>
      <c r="AZ113" s="210">
        <v>15</v>
      </c>
      <c r="BA113" s="238">
        <v>0.29199999999999998</v>
      </c>
      <c r="BB113" s="216">
        <v>10</v>
      </c>
      <c r="BC113" s="238">
        <v>0.122</v>
      </c>
      <c r="BD113" s="210">
        <v>43</v>
      </c>
      <c r="BE113" s="238">
        <v>0.84899999999999998</v>
      </c>
      <c r="BF113" s="210">
        <v>14</v>
      </c>
      <c r="BG113" s="238">
        <v>0.245</v>
      </c>
      <c r="BH113" s="216">
        <v>12</v>
      </c>
      <c r="BI113" s="238">
        <v>0.20899999999999999</v>
      </c>
      <c r="BJ113" s="210">
        <v>16</v>
      </c>
      <c r="BK113" s="238">
        <v>0.31900000000000001</v>
      </c>
      <c r="BL113" s="210">
        <v>23</v>
      </c>
      <c r="BM113" s="238">
        <v>0.46700000000000003</v>
      </c>
      <c r="BN113" s="210">
        <v>45</v>
      </c>
      <c r="BO113" s="238">
        <v>0.90900000000000003</v>
      </c>
      <c r="BP113" s="210">
        <v>18</v>
      </c>
      <c r="BQ113" s="238">
        <v>0.35</v>
      </c>
      <c r="BR113" s="210">
        <v>15</v>
      </c>
      <c r="BS113" s="238">
        <v>0.26800000000000002</v>
      </c>
      <c r="BT113" s="210">
        <v>10</v>
      </c>
      <c r="BU113" s="238">
        <v>0.185</v>
      </c>
      <c r="BV113" s="216">
        <v>10</v>
      </c>
      <c r="BW113" s="238">
        <v>0.16</v>
      </c>
      <c r="BX113" s="210">
        <v>15</v>
      </c>
      <c r="BY113" s="238">
        <v>0.27100000000000002</v>
      </c>
      <c r="BZ113" s="210">
        <v>19</v>
      </c>
      <c r="CA113" s="238">
        <v>0.376</v>
      </c>
      <c r="CB113" s="194"/>
      <c r="CC113" s="194"/>
      <c r="CD113" s="200"/>
      <c r="CE113" s="194"/>
      <c r="CF113" s="194"/>
      <c r="CG113" s="194"/>
      <c r="CH113" s="194"/>
      <c r="CI113" s="194"/>
      <c r="CJ113" s="194"/>
    </row>
    <row r="114" spans="2:97" ht="15" customHeight="1">
      <c r="B114" s="209" t="s">
        <v>148</v>
      </c>
      <c r="C114" s="210"/>
      <c r="D114" s="271"/>
      <c r="E114" s="271"/>
      <c r="F114" s="271"/>
      <c r="G114" s="271"/>
      <c r="H114" s="31">
        <v>15</v>
      </c>
      <c r="I114" s="32">
        <v>0.29399999999999998</v>
      </c>
      <c r="J114" s="271"/>
      <c r="K114" s="271"/>
      <c r="L114" s="31">
        <v>31</v>
      </c>
      <c r="M114" s="32">
        <v>0.621</v>
      </c>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31">
        <v>16</v>
      </c>
      <c r="AO114" s="32">
        <v>0.30499999999999999</v>
      </c>
      <c r="AP114" s="271"/>
      <c r="AQ114" s="271"/>
      <c r="AR114" s="271"/>
      <c r="AS114" s="271"/>
      <c r="AT114" s="271"/>
      <c r="AU114" s="271"/>
      <c r="AV114" s="271"/>
      <c r="AW114" s="271"/>
      <c r="AX114" s="271"/>
      <c r="AY114" s="271"/>
      <c r="AZ114" s="271"/>
      <c r="BA114" s="271"/>
      <c r="BB114" s="271"/>
      <c r="BC114" s="271"/>
      <c r="BD114" s="271"/>
      <c r="BE114" s="271"/>
      <c r="BF114" s="271"/>
      <c r="BG114" s="271"/>
      <c r="BH114" s="271"/>
      <c r="BI114" s="271"/>
      <c r="BJ114" s="271"/>
      <c r="BK114" s="271"/>
      <c r="BL114" s="271"/>
      <c r="BM114" s="271"/>
      <c r="BN114" s="271"/>
      <c r="BO114" s="271"/>
      <c r="BP114" s="271"/>
      <c r="BQ114" s="271"/>
      <c r="BR114" s="271"/>
      <c r="BS114" s="271"/>
      <c r="BT114" s="271"/>
      <c r="BU114" s="271"/>
      <c r="BV114" s="31">
        <v>10</v>
      </c>
      <c r="BW114" s="32">
        <v>0.13400000000000001</v>
      </c>
      <c r="BX114" s="271"/>
      <c r="BY114" s="271"/>
      <c r="BZ114" s="271"/>
      <c r="CA114" s="271"/>
      <c r="CB114" s="194"/>
      <c r="CC114" s="194"/>
      <c r="CD114" s="200"/>
      <c r="CG114" s="194"/>
      <c r="CH114" s="194"/>
      <c r="CI114" s="194"/>
      <c r="CJ114" s="194"/>
    </row>
    <row r="115" spans="2:97" ht="15" customHeight="1">
      <c r="B115" s="210"/>
      <c r="C115" s="210"/>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1" t="s">
        <v>149</v>
      </c>
      <c r="C116" s="210"/>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0"/>
      <c r="CG116" s="194"/>
      <c r="CH116" s="194"/>
      <c r="CI116" s="194"/>
      <c r="CJ116" s="194"/>
    </row>
    <row r="117" spans="2:97" ht="15" customHeight="1">
      <c r="B117" s="210"/>
      <c r="C117" s="210"/>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2" t="s">
        <v>150</v>
      </c>
      <c r="C118" s="210"/>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0"/>
      <c r="CG118" s="194"/>
      <c r="CH118" s="194"/>
      <c r="CI118" s="194"/>
      <c r="CJ118" s="194"/>
    </row>
    <row r="119" spans="2:97" ht="15" customHeight="1">
      <c r="B119" s="210"/>
      <c r="C119" s="210"/>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13" t="s">
        <v>151</v>
      </c>
      <c r="C120" s="210"/>
      <c r="D120" s="38">
        <v>18</v>
      </c>
      <c r="E120" s="292">
        <v>0.35199999999999998</v>
      </c>
      <c r="F120" s="38">
        <v>23</v>
      </c>
      <c r="G120" s="292">
        <v>0.443</v>
      </c>
      <c r="H120" s="38">
        <v>19</v>
      </c>
      <c r="I120" s="292">
        <v>0.372</v>
      </c>
      <c r="J120" s="38">
        <v>31</v>
      </c>
      <c r="K120" s="292">
        <v>0.621</v>
      </c>
      <c r="L120" s="38">
        <v>29</v>
      </c>
      <c r="M120" s="292">
        <v>0.56599999999999995</v>
      </c>
      <c r="N120" s="38">
        <v>37</v>
      </c>
      <c r="O120" s="292">
        <v>0.73699999999999999</v>
      </c>
      <c r="P120" s="38">
        <v>29</v>
      </c>
      <c r="Q120" s="292">
        <v>0.57999999999999996</v>
      </c>
      <c r="R120" s="38">
        <v>19</v>
      </c>
      <c r="S120" s="292">
        <v>0.36</v>
      </c>
      <c r="T120" s="38">
        <v>25</v>
      </c>
      <c r="U120" s="292">
        <v>0.502</v>
      </c>
      <c r="V120" s="38">
        <v>27</v>
      </c>
      <c r="W120" s="292">
        <v>0.55800000000000005</v>
      </c>
      <c r="X120" s="38">
        <v>19</v>
      </c>
      <c r="Y120" s="292">
        <v>0.36899999999999999</v>
      </c>
      <c r="Z120" s="38">
        <v>14</v>
      </c>
      <c r="AA120" s="292">
        <v>0.246</v>
      </c>
      <c r="AB120" s="38">
        <v>13</v>
      </c>
      <c r="AC120" s="292">
        <v>0.214</v>
      </c>
      <c r="AD120" s="38">
        <v>15</v>
      </c>
      <c r="AE120" s="292">
        <v>0.28699999999999998</v>
      </c>
      <c r="AF120" s="38">
        <v>16</v>
      </c>
      <c r="AG120" s="292">
        <v>0.316</v>
      </c>
      <c r="AH120" s="38">
        <v>18</v>
      </c>
      <c r="AI120" s="292">
        <v>0.35399999999999998</v>
      </c>
      <c r="AJ120" s="38">
        <v>41</v>
      </c>
      <c r="AK120" s="292">
        <v>0.83099999999999996</v>
      </c>
      <c r="AL120" s="38">
        <v>14</v>
      </c>
      <c r="AM120" s="292">
        <v>0.246</v>
      </c>
      <c r="AN120" s="38">
        <v>14</v>
      </c>
      <c r="AO120" s="292">
        <v>0.23699999999999999</v>
      </c>
      <c r="AP120" s="38">
        <v>23</v>
      </c>
      <c r="AQ120" s="292">
        <v>0.46400000000000002</v>
      </c>
      <c r="AR120" s="38">
        <v>13</v>
      </c>
      <c r="AS120" s="292">
        <v>0.22500000000000001</v>
      </c>
      <c r="AT120" s="38">
        <v>10</v>
      </c>
      <c r="AU120" s="292">
        <v>0.19</v>
      </c>
      <c r="AV120" s="38">
        <v>43</v>
      </c>
      <c r="AW120" s="292">
        <v>0.86899999999999999</v>
      </c>
      <c r="AX120" s="38">
        <v>14</v>
      </c>
      <c r="AY120" s="292">
        <v>0.24099999999999999</v>
      </c>
      <c r="AZ120" s="38">
        <v>17</v>
      </c>
      <c r="BA120" s="292">
        <v>0.33600000000000002</v>
      </c>
      <c r="BB120" s="38">
        <v>10</v>
      </c>
      <c r="BC120" s="292">
        <v>0.14399999999999999</v>
      </c>
      <c r="BD120" s="38">
        <v>47</v>
      </c>
      <c r="BE120" s="292">
        <v>0.94799999999999995</v>
      </c>
      <c r="BF120" s="38">
        <v>15</v>
      </c>
      <c r="BG120" s="292">
        <v>0.27500000000000002</v>
      </c>
      <c r="BH120" s="38">
        <v>14</v>
      </c>
      <c r="BI120" s="292">
        <v>0.24099999999999999</v>
      </c>
      <c r="BJ120" s="38">
        <v>17</v>
      </c>
      <c r="BK120" s="292">
        <v>0.33100000000000002</v>
      </c>
      <c r="BL120" s="38">
        <v>27</v>
      </c>
      <c r="BM120" s="292">
        <v>0.53200000000000003</v>
      </c>
      <c r="BN120" s="38">
        <v>45</v>
      </c>
      <c r="BO120" s="292">
        <v>0.90500000000000003</v>
      </c>
      <c r="BP120" s="38">
        <v>18</v>
      </c>
      <c r="BQ120" s="292">
        <v>0.34799999999999998</v>
      </c>
      <c r="BR120" s="38">
        <v>15</v>
      </c>
      <c r="BS120" s="292">
        <v>0.27200000000000002</v>
      </c>
      <c r="BT120" s="38">
        <v>10</v>
      </c>
      <c r="BU120" s="292">
        <v>0.191</v>
      </c>
      <c r="BV120" s="38">
        <v>10</v>
      </c>
      <c r="BW120" s="292">
        <v>0.16</v>
      </c>
      <c r="BX120" s="38">
        <v>15</v>
      </c>
      <c r="BY120" s="292">
        <v>0.29599999999999999</v>
      </c>
      <c r="BZ120" s="38">
        <v>21</v>
      </c>
      <c r="CA120" s="292">
        <v>0.41799999999999998</v>
      </c>
      <c r="CB120" s="194"/>
      <c r="CC120" s="194"/>
      <c r="CD120" s="200"/>
      <c r="CG120" s="194"/>
      <c r="CH120" s="194"/>
      <c r="CI120" s="194"/>
      <c r="CJ120" s="194"/>
    </row>
    <row r="121" spans="2:97" ht="15" customHeight="1">
      <c r="B121" s="210"/>
      <c r="C121" s="210"/>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14" t="s">
        <v>152</v>
      </c>
      <c r="C122" s="210"/>
      <c r="D122" s="39">
        <v>18</v>
      </c>
      <c r="E122" s="293">
        <v>0.35499999999999998</v>
      </c>
      <c r="F122" s="39">
        <v>23</v>
      </c>
      <c r="G122" s="293">
        <v>0.44400000000000001</v>
      </c>
      <c r="H122" s="39">
        <v>19</v>
      </c>
      <c r="I122" s="293">
        <v>0.36499999999999999</v>
      </c>
      <c r="J122" s="39">
        <v>31</v>
      </c>
      <c r="K122" s="293">
        <v>0.61399999999999999</v>
      </c>
      <c r="L122" s="39">
        <v>27</v>
      </c>
      <c r="M122" s="293">
        <v>0.54700000000000004</v>
      </c>
      <c r="N122" s="39">
        <v>37</v>
      </c>
      <c r="O122" s="293">
        <v>0.73199999999999998</v>
      </c>
      <c r="P122" s="39">
        <v>29</v>
      </c>
      <c r="Q122" s="293">
        <v>0.58499999999999996</v>
      </c>
      <c r="R122" s="39">
        <v>18</v>
      </c>
      <c r="S122" s="293">
        <v>0.34699999999999998</v>
      </c>
      <c r="T122" s="39">
        <v>25</v>
      </c>
      <c r="U122" s="293">
        <v>0.48899999999999999</v>
      </c>
      <c r="V122" s="39">
        <v>27</v>
      </c>
      <c r="W122" s="293">
        <v>0.55900000000000005</v>
      </c>
      <c r="X122" s="39">
        <v>19</v>
      </c>
      <c r="Y122" s="293">
        <v>0.372</v>
      </c>
      <c r="Z122" s="39">
        <v>14</v>
      </c>
      <c r="AA122" s="293">
        <v>0.24</v>
      </c>
      <c r="AB122" s="39">
        <v>13</v>
      </c>
      <c r="AC122" s="293">
        <v>0.21299999999999999</v>
      </c>
      <c r="AD122" s="39">
        <v>15</v>
      </c>
      <c r="AE122" s="293">
        <v>0.29799999999999999</v>
      </c>
      <c r="AF122" s="39">
        <v>16</v>
      </c>
      <c r="AG122" s="293">
        <v>0.316</v>
      </c>
      <c r="AH122" s="39">
        <v>17</v>
      </c>
      <c r="AI122" s="293">
        <v>0.33300000000000002</v>
      </c>
      <c r="AJ122" s="39">
        <v>41</v>
      </c>
      <c r="AK122" s="293">
        <v>0.81599999999999995</v>
      </c>
      <c r="AL122" s="39">
        <v>14</v>
      </c>
      <c r="AM122" s="293">
        <v>0.249</v>
      </c>
      <c r="AN122" s="39">
        <v>14</v>
      </c>
      <c r="AO122" s="293">
        <v>0.23899999999999999</v>
      </c>
      <c r="AP122" s="39">
        <v>23</v>
      </c>
      <c r="AQ122" s="293">
        <v>0.47199999999999998</v>
      </c>
      <c r="AR122" s="39">
        <v>13</v>
      </c>
      <c r="AS122" s="293">
        <v>0.22800000000000001</v>
      </c>
      <c r="AT122" s="39">
        <v>12</v>
      </c>
      <c r="AU122" s="293">
        <v>0.20399999999999999</v>
      </c>
      <c r="AV122" s="39">
        <v>43</v>
      </c>
      <c r="AW122" s="293">
        <v>0.874</v>
      </c>
      <c r="AX122" s="39">
        <v>15</v>
      </c>
      <c r="AY122" s="293">
        <v>0.25</v>
      </c>
      <c r="AZ122" s="39">
        <v>17</v>
      </c>
      <c r="BA122" s="293">
        <v>0.32600000000000001</v>
      </c>
      <c r="BB122" s="39">
        <v>10</v>
      </c>
      <c r="BC122" s="293">
        <v>0.152</v>
      </c>
      <c r="BD122" s="39">
        <v>47</v>
      </c>
      <c r="BE122" s="293">
        <v>0.95499999999999996</v>
      </c>
      <c r="BF122" s="39">
        <v>15</v>
      </c>
      <c r="BG122" s="293">
        <v>0.28699999999999998</v>
      </c>
      <c r="BH122" s="39">
        <v>14</v>
      </c>
      <c r="BI122" s="293">
        <v>0.24299999999999999</v>
      </c>
      <c r="BJ122" s="39">
        <v>17</v>
      </c>
      <c r="BK122" s="293">
        <v>0.33</v>
      </c>
      <c r="BL122" s="39">
        <v>27</v>
      </c>
      <c r="BM122" s="293">
        <v>0.55000000000000004</v>
      </c>
      <c r="BN122" s="39">
        <v>47</v>
      </c>
      <c r="BO122" s="293">
        <v>0.93899999999999995</v>
      </c>
      <c r="BP122" s="39">
        <v>20</v>
      </c>
      <c r="BQ122" s="293">
        <v>0.38600000000000001</v>
      </c>
      <c r="BR122" s="39">
        <v>15</v>
      </c>
      <c r="BS122" s="293">
        <v>0.26</v>
      </c>
      <c r="BT122" s="39">
        <v>10</v>
      </c>
      <c r="BU122" s="293">
        <v>0.19600000000000001</v>
      </c>
      <c r="BV122" s="39">
        <v>10</v>
      </c>
      <c r="BW122" s="293">
        <v>0.16300000000000001</v>
      </c>
      <c r="BX122" s="39">
        <v>15</v>
      </c>
      <c r="BY122" s="293">
        <v>0.26900000000000002</v>
      </c>
      <c r="BZ122" s="39">
        <v>21</v>
      </c>
      <c r="CA122" s="293">
        <v>0.41699999999999998</v>
      </c>
      <c r="CB122" s="194"/>
      <c r="CC122" s="194"/>
      <c r="CD122" s="200"/>
      <c r="CG122" s="194"/>
      <c r="CH122" s="194"/>
      <c r="CI122" s="194"/>
      <c r="CJ122" s="194"/>
    </row>
    <row r="123" spans="2:97" ht="15" customHeight="1">
      <c r="B123" s="210"/>
      <c r="C123" s="210"/>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15" t="s">
        <v>105</v>
      </c>
      <c r="C124" s="215"/>
      <c r="D124" s="31">
        <v>18</v>
      </c>
      <c r="E124" s="32">
        <v>0.35599999999999998</v>
      </c>
      <c r="F124" s="31">
        <v>27</v>
      </c>
      <c r="G124" s="32">
        <v>0.45900000000000002</v>
      </c>
      <c r="H124" s="31">
        <v>19</v>
      </c>
      <c r="I124" s="32">
        <v>0.36</v>
      </c>
      <c r="J124" s="31">
        <v>31</v>
      </c>
      <c r="K124" s="32">
        <v>0.60899999999999999</v>
      </c>
      <c r="L124" s="31">
        <v>25</v>
      </c>
      <c r="M124" s="32">
        <v>0.51800000000000002</v>
      </c>
      <c r="N124" s="31">
        <v>37</v>
      </c>
      <c r="O124" s="32">
        <v>0.745</v>
      </c>
      <c r="P124" s="31">
        <v>29</v>
      </c>
      <c r="Q124" s="32">
        <v>0.59499999999999997</v>
      </c>
      <c r="R124" s="31">
        <v>18</v>
      </c>
      <c r="S124" s="32">
        <v>0.35599999999999998</v>
      </c>
      <c r="T124" s="31">
        <v>25</v>
      </c>
      <c r="U124" s="32">
        <v>0.497</v>
      </c>
      <c r="V124" s="31">
        <v>27</v>
      </c>
      <c r="W124" s="32">
        <v>0.55000000000000004</v>
      </c>
      <c r="X124" s="31">
        <v>19</v>
      </c>
      <c r="Y124" s="32">
        <v>0.375</v>
      </c>
      <c r="Z124" s="31">
        <v>14</v>
      </c>
      <c r="AA124" s="32">
        <v>0.24099999999999999</v>
      </c>
      <c r="AB124" s="31"/>
      <c r="AC124" s="32">
        <v>0.218</v>
      </c>
      <c r="AD124" s="31">
        <v>15</v>
      </c>
      <c r="AE124" s="32">
        <v>0.29199999999999998</v>
      </c>
      <c r="AF124" s="31">
        <v>17</v>
      </c>
      <c r="AG124" s="32">
        <v>0.32</v>
      </c>
      <c r="AH124" s="31">
        <v>17</v>
      </c>
      <c r="AI124" s="32">
        <v>0.32800000000000001</v>
      </c>
      <c r="AJ124" s="31">
        <v>41</v>
      </c>
      <c r="AK124" s="32">
        <v>0.80700000000000005</v>
      </c>
      <c r="AL124" s="31"/>
      <c r="AM124" s="32">
        <v>0.248</v>
      </c>
      <c r="AN124" s="31">
        <v>14</v>
      </c>
      <c r="AO124" s="32">
        <v>0.23599999999999999</v>
      </c>
      <c r="AP124" s="31">
        <v>23</v>
      </c>
      <c r="AQ124" s="32">
        <v>0.46300000000000002</v>
      </c>
      <c r="AR124" s="31">
        <v>13</v>
      </c>
      <c r="AS124" s="32">
        <v>0.22700000000000001</v>
      </c>
      <c r="AT124" s="31">
        <v>12</v>
      </c>
      <c r="AU124" s="32">
        <v>0.20300000000000001</v>
      </c>
      <c r="AV124" s="31">
        <v>43</v>
      </c>
      <c r="AW124" s="32">
        <v>0.878</v>
      </c>
      <c r="AX124" s="31">
        <v>14</v>
      </c>
      <c r="AY124" s="32">
        <v>0.24199999999999999</v>
      </c>
      <c r="AZ124" s="31">
        <v>17</v>
      </c>
      <c r="BA124" s="32">
        <v>0.32200000000000001</v>
      </c>
      <c r="BB124" s="31">
        <v>10</v>
      </c>
      <c r="BC124" s="32">
        <v>0.153</v>
      </c>
      <c r="BD124" s="31">
        <v>47</v>
      </c>
      <c r="BE124" s="32">
        <v>0.94499999999999995</v>
      </c>
      <c r="BF124" s="31"/>
      <c r="BG124" s="32"/>
      <c r="BH124" s="31">
        <v>15</v>
      </c>
      <c r="BI124" s="32">
        <v>0.247</v>
      </c>
      <c r="BJ124" s="31">
        <v>18</v>
      </c>
      <c r="BK124" s="32">
        <v>0.34100000000000003</v>
      </c>
      <c r="BL124" s="31">
        <v>27</v>
      </c>
      <c r="BM124" s="32">
        <v>0.54800000000000004</v>
      </c>
      <c r="BN124" s="31">
        <v>47</v>
      </c>
      <c r="BO124" s="32">
        <v>0.93</v>
      </c>
      <c r="BP124" s="31">
        <v>19</v>
      </c>
      <c r="BQ124" s="32">
        <v>0.377</v>
      </c>
      <c r="BR124" s="31">
        <v>15</v>
      </c>
      <c r="BS124" s="32">
        <v>0.26200000000000001</v>
      </c>
      <c r="BT124" s="31">
        <v>10</v>
      </c>
      <c r="BU124" s="32">
        <v>0.19400000000000001</v>
      </c>
      <c r="BV124" s="31">
        <v>10</v>
      </c>
      <c r="BW124" s="32">
        <v>0.16600000000000001</v>
      </c>
      <c r="BX124" s="31">
        <v>16</v>
      </c>
      <c r="BY124" s="32">
        <v>0.3</v>
      </c>
      <c r="BZ124" s="31">
        <v>21</v>
      </c>
      <c r="CA124" s="32">
        <v>0.41099999999999998</v>
      </c>
      <c r="CB124" s="194"/>
      <c r="CC124" s="194"/>
      <c r="CD124" s="200"/>
      <c r="CG124" s="194"/>
      <c r="CH124" s="194"/>
      <c r="CI124" s="194"/>
      <c r="CJ124" s="194"/>
    </row>
    <row r="125" spans="2:97" s="194" customFormat="1" ht="15" customHeight="1">
      <c r="BK125" s="199"/>
      <c r="BR125" s="200"/>
      <c r="CE125" s="129"/>
      <c r="CF125" s="129"/>
      <c r="CN125" s="129"/>
      <c r="CO125" s="129"/>
      <c r="CP125" s="129"/>
      <c r="CQ125" s="129"/>
    </row>
    <row r="126" spans="2:97" s="194" customFormat="1" ht="15" customHeight="1" thickBot="1">
      <c r="BK126" s="199"/>
      <c r="CE126" s="129"/>
      <c r="CF126" s="129"/>
      <c r="CN126" s="129"/>
      <c r="CO126" s="129"/>
      <c r="CP126" s="129"/>
      <c r="CQ126" s="129"/>
    </row>
    <row r="127" spans="2:97" s="194" customFormat="1" ht="15" customHeight="1">
      <c r="D127" s="40" t="s">
        <v>254</v>
      </c>
      <c r="E127" s="41"/>
      <c r="F127" s="42"/>
      <c r="G127" s="42"/>
      <c r="H127" s="42"/>
      <c r="I127" s="43"/>
      <c r="L127" s="201" t="s">
        <v>7</v>
      </c>
      <c r="M127" s="202" t="s">
        <v>9</v>
      </c>
      <c r="N127" s="203" t="s">
        <v>12</v>
      </c>
      <c r="O127" s="203">
        <v>0.2</v>
      </c>
      <c r="P127" s="203">
        <v>0.21</v>
      </c>
      <c r="Q127" s="203">
        <v>0.23</v>
      </c>
      <c r="R127" s="203">
        <v>0.25</v>
      </c>
      <c r="S127" s="204">
        <v>0.3</v>
      </c>
      <c r="T127" s="203">
        <v>0.32</v>
      </c>
      <c r="U127" s="203">
        <v>0.34</v>
      </c>
      <c r="V127" s="203">
        <v>0.36</v>
      </c>
      <c r="W127" s="203">
        <v>0.38</v>
      </c>
      <c r="X127" s="203">
        <v>0.4</v>
      </c>
      <c r="Y127" s="203">
        <v>0.42</v>
      </c>
      <c r="Z127" s="203">
        <v>0.44</v>
      </c>
      <c r="AA127" s="203">
        <v>0.48</v>
      </c>
      <c r="AB127" s="203">
        <v>0.52</v>
      </c>
      <c r="AC127" s="203">
        <v>0.56000000000000005</v>
      </c>
      <c r="AD127" s="203">
        <v>0.6</v>
      </c>
      <c r="AE127" s="203">
        <v>0.64</v>
      </c>
      <c r="AF127" s="203">
        <v>0.68</v>
      </c>
      <c r="AG127" s="203">
        <v>0.72</v>
      </c>
      <c r="AH127" s="203">
        <v>0.76</v>
      </c>
      <c r="AI127" s="203">
        <v>0.8</v>
      </c>
      <c r="AJ127" s="203">
        <v>0.84</v>
      </c>
      <c r="AK127" s="203">
        <v>0.88</v>
      </c>
      <c r="AL127" s="203">
        <v>0.92</v>
      </c>
      <c r="AO127" s="201" t="s">
        <v>7</v>
      </c>
      <c r="AP127" s="202" t="s">
        <v>9</v>
      </c>
      <c r="AQ127" s="203" t="s">
        <v>12</v>
      </c>
      <c r="AR127" s="203">
        <v>0.2</v>
      </c>
      <c r="AS127" s="203">
        <v>0.21</v>
      </c>
      <c r="AT127" s="203">
        <v>0.23</v>
      </c>
      <c r="AU127" s="203">
        <v>0.25</v>
      </c>
      <c r="AV127" s="204">
        <v>0.3</v>
      </c>
      <c r="AW127" s="203">
        <v>0.32</v>
      </c>
      <c r="AX127" s="203">
        <v>0.34</v>
      </c>
      <c r="AY127" s="203">
        <v>0.36</v>
      </c>
      <c r="AZ127" s="203">
        <v>0.38</v>
      </c>
      <c r="BA127" s="203">
        <v>0.4</v>
      </c>
      <c r="BB127" s="203">
        <v>0.42</v>
      </c>
      <c r="BC127" s="203">
        <v>0.44</v>
      </c>
      <c r="BD127" s="203">
        <v>0.48</v>
      </c>
      <c r="BE127" s="203">
        <v>0.52</v>
      </c>
      <c r="BF127" s="203">
        <v>0.56000000000000005</v>
      </c>
      <c r="BG127" s="203">
        <v>0.6</v>
      </c>
      <c r="BH127" s="203">
        <v>0.64</v>
      </c>
      <c r="BI127" s="203">
        <v>0.68</v>
      </c>
      <c r="BJ127" s="203">
        <v>0.72</v>
      </c>
      <c r="BK127" s="203">
        <v>0.76</v>
      </c>
      <c r="BL127" s="203">
        <v>0.8</v>
      </c>
      <c r="BM127" s="203">
        <v>0.84</v>
      </c>
      <c r="BN127" s="203">
        <v>0.88</v>
      </c>
      <c r="BO127" s="203">
        <v>0.92</v>
      </c>
      <c r="CE127" s="129"/>
      <c r="CF127" s="129"/>
      <c r="CP127" s="129"/>
      <c r="CQ127" s="129"/>
      <c r="CR127" s="129"/>
      <c r="CS127" s="129"/>
    </row>
    <row r="128" spans="2:97" s="194" customFormat="1" ht="15" customHeight="1">
      <c r="D128" s="44" t="s">
        <v>255</v>
      </c>
      <c r="E128" s="45"/>
      <c r="F128" s="46"/>
      <c r="G128" s="46"/>
      <c r="H128" s="46"/>
      <c r="I128" s="47"/>
      <c r="L128" s="202"/>
      <c r="M128" s="201" t="s">
        <v>10</v>
      </c>
      <c r="N128" s="203">
        <v>10</v>
      </c>
      <c r="O128" s="203">
        <v>12</v>
      </c>
      <c r="P128" s="203">
        <v>13</v>
      </c>
      <c r="Q128" s="203">
        <v>14</v>
      </c>
      <c r="R128" s="203">
        <v>15</v>
      </c>
      <c r="S128" s="204">
        <v>16</v>
      </c>
      <c r="T128" s="203">
        <v>17</v>
      </c>
      <c r="U128" s="203">
        <v>18</v>
      </c>
      <c r="V128" s="203">
        <v>19</v>
      </c>
      <c r="W128" s="203">
        <v>20</v>
      </c>
      <c r="X128" s="203">
        <v>21</v>
      </c>
      <c r="Y128" s="203">
        <v>22</v>
      </c>
      <c r="Z128" s="203">
        <v>23</v>
      </c>
      <c r="AA128" s="203">
        <v>25</v>
      </c>
      <c r="AB128" s="203">
        <v>27</v>
      </c>
      <c r="AC128" s="203">
        <v>29</v>
      </c>
      <c r="AD128" s="203">
        <v>31</v>
      </c>
      <c r="AE128" s="203">
        <v>33</v>
      </c>
      <c r="AF128" s="203">
        <v>35</v>
      </c>
      <c r="AG128" s="203">
        <v>37</v>
      </c>
      <c r="AH128" s="203">
        <v>39</v>
      </c>
      <c r="AI128" s="203">
        <v>41</v>
      </c>
      <c r="AJ128" s="203">
        <v>43</v>
      </c>
      <c r="AK128" s="203">
        <v>45</v>
      </c>
      <c r="AL128" s="203">
        <v>47</v>
      </c>
      <c r="AO128" s="202"/>
      <c r="AP128" s="201" t="s">
        <v>10</v>
      </c>
      <c r="AQ128" s="203">
        <v>10</v>
      </c>
      <c r="AR128" s="203">
        <v>12</v>
      </c>
      <c r="AS128" s="203">
        <v>13</v>
      </c>
      <c r="AT128" s="203">
        <v>14</v>
      </c>
      <c r="AU128" s="203">
        <v>15</v>
      </c>
      <c r="AV128" s="204">
        <v>16</v>
      </c>
      <c r="AW128" s="203">
        <v>17</v>
      </c>
      <c r="AX128" s="203">
        <v>18</v>
      </c>
      <c r="AY128" s="203">
        <v>19</v>
      </c>
      <c r="AZ128" s="203">
        <v>20</v>
      </c>
      <c r="BA128" s="203">
        <v>21</v>
      </c>
      <c r="BB128" s="203">
        <v>22</v>
      </c>
      <c r="BC128" s="203">
        <v>23</v>
      </c>
      <c r="BD128" s="203">
        <v>25</v>
      </c>
      <c r="BE128" s="203">
        <v>27</v>
      </c>
      <c r="BF128" s="203">
        <v>29</v>
      </c>
      <c r="BG128" s="203">
        <v>31</v>
      </c>
      <c r="BH128" s="203">
        <v>33</v>
      </c>
      <c r="BI128" s="203">
        <v>35</v>
      </c>
      <c r="BJ128" s="203">
        <v>37</v>
      </c>
      <c r="BK128" s="203">
        <v>39</v>
      </c>
      <c r="BL128" s="203">
        <v>41</v>
      </c>
      <c r="BM128" s="203">
        <v>43</v>
      </c>
      <c r="BN128" s="203">
        <v>45</v>
      </c>
      <c r="BO128" s="203">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199"/>
      <c r="CE130" s="129"/>
      <c r="CF130" s="129"/>
    </row>
    <row r="131" spans="2:101" s="194" customFormat="1" ht="15" customHeight="1">
      <c r="BK131" s="199"/>
      <c r="CE131" s="129"/>
      <c r="CF131" s="129"/>
    </row>
    <row r="132" spans="2:101" s="194" customFormat="1" ht="15" customHeight="1">
      <c r="BK132" s="199"/>
      <c r="CE132" s="129"/>
      <c r="CF132" s="129"/>
    </row>
    <row r="133" spans="2:101" s="194" customFormat="1" ht="15" customHeight="1">
      <c r="BK133" s="199"/>
      <c r="BR133" s="200"/>
      <c r="CE133" s="129"/>
      <c r="CF133" s="129"/>
    </row>
    <row r="134" spans="2:101" s="194" customFormat="1" ht="15" customHeight="1">
      <c r="BK134" s="199"/>
      <c r="CE134" s="129"/>
      <c r="CF134" s="129"/>
    </row>
    <row r="135" spans="2:101" s="194" customFormat="1" ht="15" customHeight="1">
      <c r="BK135" s="199"/>
      <c r="BR135" s="200"/>
      <c r="CE135" s="129"/>
      <c r="CF135" s="129"/>
    </row>
    <row r="136" spans="2:101" s="194" customFormat="1" ht="15" customHeight="1">
      <c r="BK136" s="199"/>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199"/>
      <c r="BL137" s="129"/>
      <c r="BM137" s="129"/>
      <c r="BR137" s="129"/>
      <c r="BS137" s="129"/>
      <c r="BV137" s="129"/>
      <c r="BW137" s="129"/>
      <c r="BX137" s="129"/>
      <c r="BY137" s="129"/>
      <c r="CE137" s="129"/>
      <c r="CF137" s="129"/>
    </row>
    <row r="138" spans="2:101" ht="15" customHeight="1">
      <c r="G138" s="205"/>
      <c r="Q138" s="205"/>
      <c r="AB138" s="194"/>
      <c r="AC138" s="199"/>
    </row>
    <row r="139" spans="2:101" ht="15" customHeight="1">
      <c r="F139" s="206"/>
      <c r="G139" s="206"/>
      <c r="AB139" s="194"/>
      <c r="AC139" s="194"/>
      <c r="BK139" s="206"/>
    </row>
    <row r="140" spans="2:101" ht="15" customHeight="1">
      <c r="AB140" s="194"/>
      <c r="AC140" s="194"/>
    </row>
    <row r="141" spans="2:101" ht="15" customHeight="1">
      <c r="AB141" s="194"/>
      <c r="AC141" s="194"/>
      <c r="AR141" s="207"/>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199"/>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199"/>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05"/>
      <c r="Q144" s="205"/>
      <c r="AB144" s="194"/>
      <c r="AC144" s="199"/>
    </row>
    <row r="145" spans="6:71" ht="15" customHeight="1">
      <c r="F145" s="206"/>
      <c r="G145" s="206"/>
      <c r="AB145" s="194"/>
      <c r="AC145" s="194"/>
      <c r="BK145" s="206"/>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0"/>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
      </c>
      <c r="B3" s="67" t="str">
        <f>NogTeSpelen!J6</f>
        <v/>
      </c>
      <c r="C3" s="67" t="str">
        <f>NogTeSpelen!K6</f>
        <v/>
      </c>
      <c r="D3" s="67" t="str">
        <f>NogTeSpelen!L6</f>
        <v/>
      </c>
      <c r="E3" s="79" t="str">
        <f>NogTeSpelen!M6</f>
        <v/>
      </c>
    </row>
    <row r="4" spans="1:41" ht="25" customHeight="1">
      <c r="A4" s="78" t="str">
        <f>NogTeSpelen!N6</f>
        <v/>
      </c>
      <c r="B4" s="67" t="str">
        <f>NogTeSpelen!O6</f>
        <v/>
      </c>
      <c r="C4" s="67" t="str">
        <f>NogTeSpelen!P6</f>
        <v/>
      </c>
      <c r="D4" s="67" t="str">
        <f>NogTeSpelen!Q6</f>
        <v/>
      </c>
      <c r="E4" s="79" t="str">
        <f>NogTeSpelen!R6</f>
        <v/>
      </c>
    </row>
    <row r="5" spans="1:41" s="68" customFormat="1" ht="25" customHeight="1">
      <c r="A5" s="78" t="str">
        <f>NogTeSpelen!S6</f>
        <v/>
      </c>
      <c r="B5" s="67" t="str">
        <f>NogTeSpelen!T6</f>
        <v/>
      </c>
      <c r="C5" s="67" t="str">
        <f>NogTeSpelen!U6</f>
        <v/>
      </c>
      <c r="D5" s="67" t="str">
        <f>NogTeSpelen!V6</f>
        <v/>
      </c>
      <c r="E5" s="79" t="str">
        <f>NogTeSpelen!W6</f>
        <v/>
      </c>
      <c r="Z5" s="66"/>
      <c r="AA5" s="66"/>
      <c r="AB5" s="66"/>
      <c r="AC5" s="66"/>
      <c r="AD5" s="66"/>
      <c r="AO5" s="68">
        <f>Gespeeld!AP6</f>
        <v>0</v>
      </c>
    </row>
    <row r="6" spans="1:41" ht="25" customHeight="1">
      <c r="A6" s="78" t="str">
        <f>NogTeSpelen!X6</f>
        <v/>
      </c>
      <c r="B6" s="101"/>
      <c r="C6" s="101"/>
      <c r="D6" s="67" t="str">
        <f>NogTeSpelen!Y6</f>
        <v/>
      </c>
      <c r="E6" s="79" t="str">
        <f>NogTeSpelen!Z6</f>
        <v/>
      </c>
    </row>
    <row r="7" spans="1:41" ht="25" customHeight="1">
      <c r="A7" s="78" t="str">
        <f>NogTeSpelen!AA6</f>
        <v/>
      </c>
      <c r="B7" s="67" t="str">
        <f>NogTeSpelen!AB6</f>
        <v/>
      </c>
      <c r="C7" s="67" t="str">
        <f>NogTeSpelen!AC6</f>
        <v/>
      </c>
      <c r="D7" s="67" t="str">
        <f>NogTeSpelen!AD6</f>
        <v/>
      </c>
      <c r="E7" s="79" t="str">
        <f>NogTeSpelen!AE6</f>
        <v>peet m</v>
      </c>
    </row>
    <row r="8" spans="1:41" ht="25" customHeight="1">
      <c r="A8" s="78" t="str">
        <f>NogTeSpelen!AF6</f>
        <v/>
      </c>
      <c r="B8" s="67" t="str">
        <f>NogTeSpelen!AG6</f>
        <v/>
      </c>
      <c r="C8" s="67" t="str">
        <f>NogTeSpelen!AH6</f>
        <v/>
      </c>
      <c r="D8" s="67" t="str">
        <f>NogTeSpelen!AI6</f>
        <v/>
      </c>
      <c r="E8" s="79" t="str">
        <f>NogTeSpelen!AJ6</f>
        <v/>
      </c>
    </row>
    <row r="9" spans="1:41" ht="25" customHeight="1" thickBot="1">
      <c r="A9" s="80" t="str">
        <f>NogTeSpelen!AK6</f>
        <v/>
      </c>
      <c r="B9" s="81" t="str">
        <f>NogTeSpelen!AL6</f>
        <v/>
      </c>
      <c r="C9" s="81" t="str">
        <f>NogTeSpelen!AM6</f>
        <v/>
      </c>
      <c r="D9" s="81" t="str">
        <f>NogTeSpelen!AN6</f>
        <v/>
      </c>
      <c r="E9" s="82" t="str">
        <f>NogTeSpelen!AO6</f>
        <v/>
      </c>
    </row>
    <row r="11" spans="1:41" s="72" customFormat="1" ht="25" customHeight="1" thickBot="1">
      <c r="A11" s="74" t="str">
        <f>A1</f>
        <v>Alex R</v>
      </c>
      <c r="B11" s="74">
        <f>Gespeeld!AQ6</f>
        <v>36</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chris</v>
      </c>
      <c r="B13" s="69" t="str">
        <f>Gespeeld!J6</f>
        <v>cock</v>
      </c>
      <c r="C13" s="69" t="str">
        <f>Gespeeld!K6</f>
        <v>cor</v>
      </c>
      <c r="D13" s="69" t="str">
        <f>Gespeeld!L6</f>
        <v>ed</v>
      </c>
      <c r="E13" s="87" t="str">
        <f>Gespeeld!M6</f>
        <v>frans</v>
      </c>
    </row>
    <row r="14" spans="1:41" ht="25" customHeight="1">
      <c r="A14" s="86" t="str">
        <f>Gespeeld!N6</f>
        <v>ger d</v>
      </c>
      <c r="B14" s="69" t="str">
        <f>Gespeeld!O6</f>
        <v>ger v</v>
      </c>
      <c r="C14" s="69" t="str">
        <f>Gespeeld!P6</f>
        <v>harold</v>
      </c>
      <c r="D14" s="69" t="str">
        <f>Gespeeld!Q6</f>
        <v>jaap</v>
      </c>
      <c r="E14" s="87" t="str">
        <f>Gespeeld!R6</f>
        <v>joop</v>
      </c>
    </row>
    <row r="15" spans="1:41" ht="25" customHeight="1">
      <c r="A15" s="86" t="str">
        <f>Gespeeld!S6</f>
        <v>jos</v>
      </c>
      <c r="B15" s="69" t="str">
        <f>Gespeeld!T6</f>
        <v>mars bo</v>
      </c>
      <c r="C15" s="69" t="str">
        <f>Gespeeld!U6</f>
        <v>mars bu</v>
      </c>
      <c r="D15" s="69" t="str">
        <f>Gespeeld!V6</f>
        <v>mars ma</v>
      </c>
      <c r="E15" s="87" t="str">
        <f>Gespeeld!W6</f>
        <v>mars os</v>
      </c>
    </row>
    <row r="16" spans="1:41" ht="25" customHeight="1">
      <c r="A16" s="86" t="str">
        <f>Gespeeld!X6</f>
        <v>marco</v>
      </c>
      <c r="B16" s="333"/>
      <c r="C16" s="333"/>
      <c r="D16" s="69" t="str">
        <f>Gespeeld!Y6</f>
        <v>micha</v>
      </c>
      <c r="E16" s="87" t="str">
        <f>Gespeeld!Z6</f>
        <v>mo</v>
      </c>
    </row>
    <row r="17" spans="1:5" ht="25" customHeight="1">
      <c r="A17" s="86" t="str">
        <f>Gespeeld!AA6</f>
        <v>paul</v>
      </c>
      <c r="B17" s="69" t="str">
        <f>Gespeeld!AB6</f>
        <v>peet g</v>
      </c>
      <c r="C17" s="69" t="str">
        <f>Gespeeld!AC6</f>
        <v>peet h</v>
      </c>
      <c r="D17" s="69" t="str">
        <f>Gespeeld!AD6</f>
        <v>peet k</v>
      </c>
      <c r="E17" s="87" t="str">
        <f>Gespeeld!AE6</f>
        <v/>
      </c>
    </row>
    <row r="18" spans="1:5" ht="25" customHeight="1">
      <c r="A18" s="86" t="str">
        <f>Gespeeld!AF6</f>
        <v>piet</v>
      </c>
      <c r="B18" s="69" t="str">
        <f>Gespeeld!AG6</f>
        <v>pleun</v>
      </c>
      <c r="C18" s="69" t="str">
        <f>Gespeeld!AH6</f>
        <v>rene</v>
      </c>
      <c r="D18" s="69" t="str">
        <f>Gespeeld!AI6</f>
        <v>richard</v>
      </c>
      <c r="E18" s="87" t="str">
        <f>Gespeeld!AJ6</f>
        <v>ronald</v>
      </c>
    </row>
    <row r="19" spans="1:5" ht="25" customHeight="1" thickBot="1">
      <c r="A19" s="88" t="str">
        <f>Gespeeld!AK6</f>
        <v>ted</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1</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peet m</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36</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33"/>
      <c r="C16" s="333"/>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1</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peet m</v>
      </c>
    </row>
    <row r="8" spans="1:41" ht="25" customHeight="1">
      <c r="A8" s="78" t="str">
        <f>NogTeSpelen!AF8</f>
        <v/>
      </c>
      <c r="B8" s="67" t="str">
        <f>NogTeSpelen!AG8</f>
        <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36</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33"/>
      <c r="C16" s="333"/>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
      </c>
    </row>
    <row r="18" spans="1:5" ht="25" customHeight="1">
      <c r="A18" s="86" t="str">
        <f>Gespeeld!AF8</f>
        <v>piet</v>
      </c>
      <c r="B18" s="69" t="str">
        <f>Gespeeld!AG8</f>
        <v>pleun</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2026-06-02T18:08:03Z</dcterms:modified>
</cp:coreProperties>
</file>