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abroair-my.sharepoint.com/personal/info_abro-air_nl/Documents/Documenten/ABRO-AIR/Biljarten/Roostercompetitie 2026-2027/"/>
    </mc:Choice>
  </mc:AlternateContent>
  <xr:revisionPtr revIDLastSave="0" documentId="8_{AE1A1C3A-A3FD-49D4-AABB-59203D881DEA}" xr6:coauthVersionLast="47" xr6:coauthVersionMax="47" xr10:uidLastSave="{00000000-0000-0000-0000-000000000000}"/>
  <bookViews>
    <workbookView xWindow="-110" yWindow="-110" windowWidth="22780" windowHeight="14540" xr2:uid="{00000000-000D-0000-FFFF-FFFF00000000}"/>
  </bookViews>
  <sheets>
    <sheet name="Deelnemers-moyenne-aantal" sheetId="9" r:id="rId1"/>
    <sheet name="Actuele Stand" sheetId="8" r:id="rId2"/>
    <sheet name="Virtuele Stand" sheetId="10" r:id="rId3"/>
    <sheet name="NogTeSpelen" sheetId="12" r:id="rId4"/>
    <sheet name="Gespeeld" sheetId="7" r:id="rId5"/>
    <sheet name="Rooster " sheetId="1" r:id="rId6"/>
    <sheet name="Alex R" sheetId="14" r:id="rId7"/>
    <sheet name="Alex S" sheetId="15" r:id="rId8"/>
    <sheet name="Appie" sheetId="17" r:id="rId9"/>
    <sheet name="Arthur" sheetId="18" r:id="rId10"/>
    <sheet name="Berry" sheetId="19" r:id="rId11"/>
    <sheet name="Chris" sheetId="20" r:id="rId12"/>
    <sheet name="Cock" sheetId="21" r:id="rId13"/>
    <sheet name="Cor" sheetId="22" r:id="rId14"/>
    <sheet name="Ed" sheetId="23" r:id="rId15"/>
    <sheet name="Frans" sheetId="24" r:id="rId16"/>
    <sheet name="Ger D" sheetId="25" r:id="rId17"/>
    <sheet name="Ger V" sheetId="26" r:id="rId18"/>
    <sheet name="Harold B" sheetId="27" r:id="rId19"/>
    <sheet name="Harrold N," sheetId="28" r:id="rId20"/>
    <sheet name="Jaap," sheetId="29" r:id="rId21"/>
    <sheet name="Joop," sheetId="30" r:id="rId22"/>
    <sheet name="Jos," sheetId="31" r:id="rId23"/>
    <sheet name="Mars Bo," sheetId="32" r:id="rId24"/>
    <sheet name="Mars Bu," sheetId="33" r:id="rId25"/>
    <sheet name="Mars Mast" sheetId="34" r:id="rId26"/>
    <sheet name="Mars Os," sheetId="35" r:id="rId27"/>
    <sheet name="Marco," sheetId="38" r:id="rId28"/>
    <sheet name="Micha," sheetId="39" r:id="rId29"/>
    <sheet name="Mo," sheetId="40" r:id="rId30"/>
    <sheet name="Patrick" sheetId="41" r:id="rId31"/>
    <sheet name="Paul," sheetId="42" r:id="rId32"/>
    <sheet name="Peet G," sheetId="43" r:id="rId33"/>
    <sheet name="Peet H," sheetId="44" r:id="rId34"/>
    <sheet name="Peet M," sheetId="45" r:id="rId35"/>
    <sheet name="Piet," sheetId="46" r:id="rId36"/>
    <sheet name="Pleun," sheetId="47" r:id="rId37"/>
    <sheet name="Rene," sheetId="48" r:id="rId38"/>
    <sheet name="Richard," sheetId="49" r:id="rId39"/>
    <sheet name="Ronald," sheetId="50" r:id="rId40"/>
    <sheet name="Ted," sheetId="51" r:id="rId41"/>
    <sheet name="Theo A " sheetId="52" r:id="rId42"/>
    <sheet name="Theo W" sheetId="53" r:id="rId43"/>
    <sheet name="Thijs," sheetId="54" r:id="rId44"/>
    <sheet name="Walter" sheetId="55" r:id="rId45"/>
    <sheet name="Wim," sheetId="56" r:id="rId46"/>
    <sheet name="Wout," sheetId="57" r:id="rId47"/>
  </sheets>
  <definedNames>
    <definedName name="_xlnm.Print_Area" localSheetId="1">'Actuele Stand'!$A$1:$L$54</definedName>
    <definedName name="_xlnm.Print_Area" localSheetId="6">'Alex R'!$A$1:$F$22</definedName>
    <definedName name="_xlnm.Print_Area" localSheetId="7">'Alex S'!$A$1:$F$22</definedName>
    <definedName name="_xlnm.Print_Area" localSheetId="8">Appie!$A$1:$F$22</definedName>
    <definedName name="_xlnm.Print_Area" localSheetId="9">Arthur!$A$1:$F$22</definedName>
    <definedName name="_xlnm.Print_Area" localSheetId="10">Berry!$A$1:$F$22</definedName>
    <definedName name="_xlnm.Print_Area" localSheetId="11">Chris!$A$1:$F$22</definedName>
    <definedName name="_xlnm.Print_Area" localSheetId="12">Cock!$A$1:$F$22</definedName>
    <definedName name="_xlnm.Print_Area" localSheetId="13">Cor!$A$1:$F$22</definedName>
    <definedName name="_xlnm.Print_Area" localSheetId="0">'Deelnemers-moyenne-aantal'!$A$1:$I$47</definedName>
    <definedName name="_xlnm.Print_Area" localSheetId="14">Ed!$A$1:$F$22</definedName>
    <definedName name="_xlnm.Print_Area" localSheetId="15">Frans!$A$1:$F$22</definedName>
    <definedName name="_xlnm.Print_Area" localSheetId="16">'Ger D'!$A$1:$F$22</definedName>
    <definedName name="_xlnm.Print_Area" localSheetId="17">'Ger V'!$A$1:$F$22</definedName>
    <definedName name="_xlnm.Print_Area" localSheetId="4">Gespeeld!$A$1:$AU$49</definedName>
    <definedName name="_xlnm.Print_Area" localSheetId="18">'Harold B'!$A$1:$F$22</definedName>
    <definedName name="_xlnm.Print_Area" localSheetId="19">'Harrold N,'!$A$1:$F$22</definedName>
    <definedName name="_xlnm.Print_Area" localSheetId="20">'Jaap,'!$A$1:$F$22</definedName>
    <definedName name="_xlnm.Print_Area" localSheetId="21">'Joop,'!$A$1:$F$22</definedName>
    <definedName name="_xlnm.Print_Area" localSheetId="22">'Jos,'!$A$1:$F$22</definedName>
    <definedName name="_xlnm.Print_Area" localSheetId="27">'Marco,'!$A$1:$F$22</definedName>
    <definedName name="_xlnm.Print_Area" localSheetId="23">'Mars Bo,'!$A$1:$F$22</definedName>
    <definedName name="_xlnm.Print_Area" localSheetId="24">'Mars Bu,'!$A$1:$F$22</definedName>
    <definedName name="_xlnm.Print_Area" localSheetId="25">'Mars Mast'!$A$1:$F$22</definedName>
    <definedName name="_xlnm.Print_Area" localSheetId="26">'Mars Os,'!$A$1:$F$22</definedName>
    <definedName name="_xlnm.Print_Area" localSheetId="28">'Micha,'!$A$1:$F$22</definedName>
    <definedName name="_xlnm.Print_Area" localSheetId="29">'Mo,'!$A$1:$F$22</definedName>
    <definedName name="_xlnm.Print_Area" localSheetId="3">NogTeSpelen!$A$1:$AU$49</definedName>
    <definedName name="_xlnm.Print_Area" localSheetId="30">Patrick!$A$1:$F$22</definedName>
    <definedName name="_xlnm.Print_Area" localSheetId="31">'Paul,'!$A$1:$F$22</definedName>
    <definedName name="_xlnm.Print_Area" localSheetId="32">'Peet G,'!$A$1:$F$22</definedName>
    <definedName name="_xlnm.Print_Area" localSheetId="33">'Peet H,'!$A$1:$F$22</definedName>
    <definedName name="_xlnm.Print_Area" localSheetId="34">'Peet M,'!$A$1:$F$22</definedName>
    <definedName name="_xlnm.Print_Area" localSheetId="35">'Piet,'!$A$1:$F$22</definedName>
    <definedName name="_xlnm.Print_Area" localSheetId="36">'Pleun,'!$A$1:$F$22</definedName>
    <definedName name="_xlnm.Print_Area" localSheetId="37">'Rene,'!$A$1:$F$22</definedName>
    <definedName name="_xlnm.Print_Area" localSheetId="38">'Richard,'!$A$1:$F$22</definedName>
    <definedName name="_xlnm.Print_Area" localSheetId="39">'Ronald,'!$A$1:$F$22</definedName>
    <definedName name="_xlnm.Print_Area" localSheetId="5">'Rooster '!$A$1:$CA$110</definedName>
    <definedName name="_xlnm.Print_Area" localSheetId="40">'Ted,'!$A$1:$F$22</definedName>
    <definedName name="_xlnm.Print_Area" localSheetId="41">'Theo A '!$A$1:$F$22</definedName>
    <definedName name="_xlnm.Print_Area" localSheetId="42">'Theo W'!$A$1:$F$22</definedName>
    <definedName name="_xlnm.Print_Area" localSheetId="43">'Thijs,'!$A$1:$F$22</definedName>
    <definedName name="_xlnm.Print_Area" localSheetId="2">'Virtuele Stand'!$A$1:$L$47</definedName>
    <definedName name="_xlnm.Print_Area" localSheetId="44">Walter!$A$1:$F$22</definedName>
    <definedName name="_xlnm.Print_Area" localSheetId="45">'Wim,'!$A$1:$F$22</definedName>
    <definedName name="_xlnm.Print_Area" localSheetId="46">'Wout,'!$A$1:$F$22</definedName>
    <definedName name="_xlnm.Print_Titles" localSheetId="5">'Rooster '!$A:$C,'Rooster '!$14:$17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57" l="1"/>
  <c r="A21" i="57"/>
  <c r="CG13" i="1" l="1"/>
  <c r="CG11" i="1"/>
  <c r="CG9" i="1"/>
  <c r="CF9" i="1"/>
  <c r="CF11" i="1"/>
  <c r="CF13" i="1"/>
  <c r="CE11" i="1"/>
  <c r="CE9" i="1"/>
  <c r="CE7" i="1"/>
  <c r="CD7" i="1"/>
  <c r="CD9" i="1"/>
  <c r="CD11" i="1"/>
  <c r="CE13" i="1"/>
  <c r="CD13" i="1"/>
  <c r="CC13" i="1"/>
  <c r="CB13" i="1"/>
  <c r="CC11" i="1"/>
  <c r="CB11" i="1"/>
  <c r="CC9" i="1"/>
  <c r="CB9" i="1"/>
  <c r="CG7" i="1"/>
  <c r="CF7" i="1"/>
  <c r="AP40" i="12" l="1"/>
  <c r="BB95" i="1" l="1"/>
  <c r="CC7" i="1" l="1"/>
  <c r="CB7" i="1"/>
  <c r="L109" i="1" l="1"/>
  <c r="M108" i="1"/>
  <c r="M106" i="1"/>
  <c r="L103" i="1"/>
  <c r="K106" i="1"/>
  <c r="J103" i="1"/>
  <c r="AD116" i="1"/>
  <c r="AE116" i="1" s="1"/>
  <c r="AD115" i="1"/>
  <c r="AD114" i="1"/>
  <c r="G7" i="8" l="1"/>
  <c r="I13" i="10"/>
  <c r="F10" i="10"/>
  <c r="D13" i="8"/>
  <c r="I10" i="10"/>
  <c r="G13" i="8"/>
  <c r="D7" i="8"/>
  <c r="F13" i="10"/>
  <c r="K10" i="10"/>
  <c r="J13" i="8"/>
  <c r="M104" i="1"/>
  <c r="J10" i="10" l="1"/>
  <c r="H13" i="8"/>
  <c r="C7" i="44"/>
  <c r="F99" i="1" l="1"/>
  <c r="A12" i="57" l="1"/>
  <c r="A12" i="56"/>
  <c r="A12" i="55"/>
  <c r="AE5" i="1" l="1"/>
  <c r="AD5" i="1"/>
  <c r="BA5" i="1"/>
  <c r="AZ5" i="1"/>
  <c r="CC5" i="1"/>
  <c r="CB5" i="1"/>
  <c r="BW5" i="1"/>
  <c r="BV5" i="1"/>
  <c r="BK108" i="1" l="1"/>
  <c r="J25" i="8" l="1"/>
  <c r="K23" i="10"/>
  <c r="CF109" i="1" l="1"/>
  <c r="CD109" i="1"/>
  <c r="CB109" i="1"/>
  <c r="BZ109" i="1"/>
  <c r="BX109" i="1"/>
  <c r="BV109" i="1"/>
  <c r="BT109" i="1"/>
  <c r="BR109" i="1"/>
  <c r="BP109" i="1"/>
  <c r="BN109" i="1"/>
  <c r="BL109" i="1"/>
  <c r="BJ109" i="1"/>
  <c r="BH109" i="1"/>
  <c r="BF109" i="1"/>
  <c r="BD109" i="1"/>
  <c r="BB109" i="1"/>
  <c r="AZ109" i="1"/>
  <c r="AX109" i="1"/>
  <c r="AV109" i="1"/>
  <c r="AT109" i="1"/>
  <c r="AR109" i="1"/>
  <c r="AP109" i="1"/>
  <c r="AN109" i="1"/>
  <c r="AL109" i="1"/>
  <c r="AJ109" i="1"/>
  <c r="AH109" i="1"/>
  <c r="AF109" i="1"/>
  <c r="AD109" i="1"/>
  <c r="AB109" i="1"/>
  <c r="Z109" i="1"/>
  <c r="X109" i="1"/>
  <c r="V109" i="1"/>
  <c r="T109" i="1"/>
  <c r="R109" i="1"/>
  <c r="P109" i="1"/>
  <c r="N109" i="1"/>
  <c r="CG108" i="1"/>
  <c r="CE108" i="1"/>
  <c r="CC108" i="1"/>
  <c r="CA108" i="1"/>
  <c r="BY108" i="1"/>
  <c r="BW108" i="1"/>
  <c r="BU108" i="1"/>
  <c r="BS108" i="1"/>
  <c r="BQ108" i="1"/>
  <c r="BO108" i="1"/>
  <c r="BM108" i="1"/>
  <c r="BI108" i="1"/>
  <c r="BG108" i="1"/>
  <c r="BE108" i="1"/>
  <c r="BC108" i="1"/>
  <c r="J41" i="8" s="1"/>
  <c r="BA108" i="1"/>
  <c r="AY108" i="1"/>
  <c r="AW108" i="1"/>
  <c r="AU108" i="1"/>
  <c r="AS108" i="1"/>
  <c r="AQ108" i="1"/>
  <c r="AO108" i="1"/>
  <c r="AM108" i="1"/>
  <c r="AK108" i="1"/>
  <c r="AI108" i="1"/>
  <c r="AG108" i="1"/>
  <c r="AE108" i="1"/>
  <c r="AC108" i="1"/>
  <c r="AA108" i="1"/>
  <c r="Y108" i="1"/>
  <c r="W108" i="1"/>
  <c r="U108" i="1"/>
  <c r="S108" i="1"/>
  <c r="Q108" i="1"/>
  <c r="O108" i="1"/>
  <c r="CG106" i="1"/>
  <c r="CE106" i="1"/>
  <c r="CC106" i="1"/>
  <c r="CA106" i="1"/>
  <c r="BY106" i="1"/>
  <c r="BW106" i="1"/>
  <c r="BU106" i="1"/>
  <c r="BS106" i="1"/>
  <c r="BQ106" i="1"/>
  <c r="BO106" i="1"/>
  <c r="BM106" i="1"/>
  <c r="BK106" i="1"/>
  <c r="BI106" i="1"/>
  <c r="BG106" i="1"/>
  <c r="BE106" i="1"/>
  <c r="BC106" i="1"/>
  <c r="G41" i="8" s="1"/>
  <c r="BA106" i="1"/>
  <c r="AY106" i="1"/>
  <c r="AW106" i="1"/>
  <c r="AU106" i="1"/>
  <c r="AS106" i="1"/>
  <c r="AQ106" i="1"/>
  <c r="AQ104" i="1" s="1"/>
  <c r="AO106" i="1"/>
  <c r="AM106" i="1"/>
  <c r="AK106" i="1"/>
  <c r="AI106" i="1"/>
  <c r="AG106" i="1"/>
  <c r="AE106" i="1"/>
  <c r="AC106" i="1"/>
  <c r="AA106" i="1"/>
  <c r="Y106" i="1"/>
  <c r="W106" i="1"/>
  <c r="U106" i="1"/>
  <c r="S106" i="1"/>
  <c r="Q106" i="1"/>
  <c r="O106" i="1"/>
  <c r="CF103" i="1"/>
  <c r="CD103" i="1"/>
  <c r="CB103" i="1"/>
  <c r="BZ103" i="1"/>
  <c r="BX103" i="1"/>
  <c r="BV103" i="1"/>
  <c r="BT103" i="1"/>
  <c r="BR103" i="1"/>
  <c r="BP103" i="1"/>
  <c r="BN103" i="1"/>
  <c r="BL103" i="1"/>
  <c r="BJ103" i="1"/>
  <c r="BH103" i="1"/>
  <c r="BF103" i="1"/>
  <c r="BD103" i="1"/>
  <c r="BB103" i="1"/>
  <c r="D41" i="8" s="1"/>
  <c r="AZ103" i="1"/>
  <c r="AX103" i="1"/>
  <c r="AV103" i="1"/>
  <c r="AT103" i="1"/>
  <c r="AR103" i="1"/>
  <c r="AP103" i="1"/>
  <c r="AN103" i="1"/>
  <c r="AL103" i="1"/>
  <c r="AJ103" i="1"/>
  <c r="AH103" i="1"/>
  <c r="AF103" i="1"/>
  <c r="AD103" i="1"/>
  <c r="AB103" i="1"/>
  <c r="Z103" i="1"/>
  <c r="X103" i="1"/>
  <c r="V103" i="1"/>
  <c r="T103" i="1"/>
  <c r="R103" i="1"/>
  <c r="P103" i="1"/>
  <c r="N103" i="1"/>
  <c r="J109" i="1"/>
  <c r="H109" i="1"/>
  <c r="K108" i="1"/>
  <c r="I108" i="1"/>
  <c r="I106" i="1"/>
  <c r="H103" i="1"/>
  <c r="F109" i="1"/>
  <c r="G108" i="1"/>
  <c r="G106" i="1"/>
  <c r="F103" i="1"/>
  <c r="D109" i="1"/>
  <c r="E108" i="1"/>
  <c r="E106" i="1"/>
  <c r="D103" i="1"/>
  <c r="H44" i="8" l="1"/>
  <c r="J45" i="10"/>
  <c r="D32" i="8"/>
  <c r="F32" i="10"/>
  <c r="G27" i="8"/>
  <c r="I34" i="10"/>
  <c r="F18" i="10"/>
  <c r="D10" i="8"/>
  <c r="D23" i="8"/>
  <c r="F31" i="10"/>
  <c r="I11" i="10"/>
  <c r="G14" i="8"/>
  <c r="G43" i="8"/>
  <c r="I44" i="10"/>
  <c r="G30" i="8"/>
  <c r="I27" i="10"/>
  <c r="K11" i="10"/>
  <c r="J14" i="8"/>
  <c r="J43" i="8"/>
  <c r="K44" i="10"/>
  <c r="C44" i="10" s="1"/>
  <c r="J17" i="8"/>
  <c r="K25" i="10"/>
  <c r="G20" i="8"/>
  <c r="I24" i="10"/>
  <c r="G15" i="8"/>
  <c r="I12" i="10"/>
  <c r="J27" i="8"/>
  <c r="K34" i="10"/>
  <c r="D21" i="8"/>
  <c r="F35" i="10"/>
  <c r="D24" i="8"/>
  <c r="F22" i="10"/>
  <c r="F9" i="10"/>
  <c r="D5" i="8"/>
  <c r="G8" i="8"/>
  <c r="I14" i="10"/>
  <c r="G32" i="8"/>
  <c r="I32" i="10"/>
  <c r="G17" i="8"/>
  <c r="I25" i="10"/>
  <c r="J8" i="8"/>
  <c r="K14" i="10"/>
  <c r="J32" i="8"/>
  <c r="K32" i="10"/>
  <c r="J23" i="8"/>
  <c r="K31" i="10"/>
  <c r="D22" i="8"/>
  <c r="F29" i="10"/>
  <c r="J20" i="8"/>
  <c r="K24" i="10"/>
  <c r="D30" i="8"/>
  <c r="F27" i="10"/>
  <c r="J22" i="8"/>
  <c r="K29" i="10"/>
  <c r="F33" i="10"/>
  <c r="D28" i="8"/>
  <c r="J7" i="8"/>
  <c r="K13" i="10"/>
  <c r="D16" i="8"/>
  <c r="F6" i="10"/>
  <c r="D34" i="8"/>
  <c r="F36" i="10"/>
  <c r="D9" i="8"/>
  <c r="F15" i="10"/>
  <c r="I33" i="10"/>
  <c r="G28" i="8"/>
  <c r="I18" i="10"/>
  <c r="G10" i="8"/>
  <c r="G23" i="8"/>
  <c r="I31" i="10"/>
  <c r="K33" i="10"/>
  <c r="J28" i="8"/>
  <c r="K18" i="10"/>
  <c r="J10" i="8"/>
  <c r="K9" i="10"/>
  <c r="J5" i="8"/>
  <c r="J6" i="8"/>
  <c r="K19" i="10"/>
  <c r="J31" i="8"/>
  <c r="K21" i="10"/>
  <c r="D27" i="8"/>
  <c r="F34" i="10"/>
  <c r="J30" i="8"/>
  <c r="K27" i="10"/>
  <c r="I9" i="10"/>
  <c r="G5" i="8"/>
  <c r="D42" i="8"/>
  <c r="F43" i="10"/>
  <c r="D36" i="8"/>
  <c r="F40" i="10"/>
  <c r="D18" i="8"/>
  <c r="F7" i="10"/>
  <c r="G16" i="8"/>
  <c r="I6" i="10"/>
  <c r="G34" i="8"/>
  <c r="I36" i="10"/>
  <c r="G9" i="8"/>
  <c r="I15" i="10"/>
  <c r="J16" i="8"/>
  <c r="K6" i="10"/>
  <c r="J34" i="8"/>
  <c r="K36" i="10"/>
  <c r="J19" i="8"/>
  <c r="K17" i="10"/>
  <c r="D44" i="8"/>
  <c r="F45" i="10"/>
  <c r="G25" i="8"/>
  <c r="I23" i="10"/>
  <c r="F11" i="10"/>
  <c r="D14" i="8"/>
  <c r="J15" i="8"/>
  <c r="K12" i="10"/>
  <c r="G22" i="8"/>
  <c r="I29" i="10"/>
  <c r="G24" i="8"/>
  <c r="I22" i="10"/>
  <c r="J38" i="8"/>
  <c r="K30" i="10"/>
  <c r="D37" i="8"/>
  <c r="F37" i="10"/>
  <c r="D33" i="8"/>
  <c r="F38" i="10"/>
  <c r="D26" i="8"/>
  <c r="F28" i="10"/>
  <c r="G39" i="8"/>
  <c r="I42" i="10"/>
  <c r="G19" i="8"/>
  <c r="I17" i="10"/>
  <c r="J39" i="8"/>
  <c r="K42" i="10"/>
  <c r="J18" i="8"/>
  <c r="K7" i="10"/>
  <c r="D15" i="8"/>
  <c r="F12" i="10"/>
  <c r="I8" i="10"/>
  <c r="G40" i="8"/>
  <c r="D8" i="8"/>
  <c r="F14" i="10"/>
  <c r="J44" i="8"/>
  <c r="K45" i="10"/>
  <c r="C45" i="10" s="1"/>
  <c r="D38" i="8"/>
  <c r="F30" i="10"/>
  <c r="G21" i="8"/>
  <c r="I35" i="10"/>
  <c r="J9" i="8"/>
  <c r="K15" i="10"/>
  <c r="G38" i="8"/>
  <c r="I30" i="10"/>
  <c r="D29" i="8"/>
  <c r="F16" i="10"/>
  <c r="D45" i="8"/>
  <c r="F46" i="10"/>
  <c r="D12" i="8"/>
  <c r="F26" i="10"/>
  <c r="AG104" i="1"/>
  <c r="G42" i="8"/>
  <c r="I43" i="10"/>
  <c r="G36" i="8"/>
  <c r="I40" i="10"/>
  <c r="G18" i="8"/>
  <c r="I7" i="10"/>
  <c r="J42" i="8"/>
  <c r="K43" i="10"/>
  <c r="C43" i="10" s="1"/>
  <c r="J36" i="8"/>
  <c r="K40" i="10"/>
  <c r="J26" i="8"/>
  <c r="K28" i="10"/>
  <c r="K8" i="10"/>
  <c r="J40" i="8"/>
  <c r="D17" i="8"/>
  <c r="F25" i="10"/>
  <c r="D39" i="8"/>
  <c r="F42" i="10"/>
  <c r="J24" i="8"/>
  <c r="K22" i="10"/>
  <c r="D20" i="8"/>
  <c r="F24" i="10"/>
  <c r="D25" i="8"/>
  <c r="F23" i="10"/>
  <c r="G37" i="8"/>
  <c r="I37" i="10"/>
  <c r="G33" i="8"/>
  <c r="I38" i="10"/>
  <c r="G26" i="8"/>
  <c r="I28" i="10"/>
  <c r="J37" i="8"/>
  <c r="K37" i="10"/>
  <c r="J33" i="8"/>
  <c r="K38" i="10"/>
  <c r="J12" i="8"/>
  <c r="K26" i="10"/>
  <c r="G31" i="8"/>
  <c r="I21" i="10"/>
  <c r="D43" i="8"/>
  <c r="F44" i="10"/>
  <c r="G44" i="8"/>
  <c r="I45" i="10"/>
  <c r="D19" i="8"/>
  <c r="F17" i="10"/>
  <c r="J21" i="8"/>
  <c r="K35" i="10"/>
  <c r="D6" i="8"/>
  <c r="F19" i="10"/>
  <c r="D31" i="8"/>
  <c r="F21" i="10"/>
  <c r="G6" i="8"/>
  <c r="I19" i="10"/>
  <c r="F8" i="10"/>
  <c r="D40" i="8"/>
  <c r="AS104" i="1"/>
  <c r="G29" i="8"/>
  <c r="I16" i="10"/>
  <c r="G45" i="8"/>
  <c r="I46" i="10"/>
  <c r="G12" i="8"/>
  <c r="I26" i="10"/>
  <c r="J29" i="8"/>
  <c r="K16" i="10"/>
  <c r="J45" i="8"/>
  <c r="K46" i="10"/>
  <c r="C46" i="10" s="1"/>
  <c r="J35" i="8"/>
  <c r="K39" i="10"/>
  <c r="G35" i="8"/>
  <c r="I39" i="10"/>
  <c r="D35" i="8"/>
  <c r="F39" i="10"/>
  <c r="K20" i="10"/>
  <c r="J11" i="8"/>
  <c r="I20" i="10"/>
  <c r="G11" i="8"/>
  <c r="F20" i="10"/>
  <c r="D11" i="8"/>
  <c r="K41" i="10"/>
  <c r="I41" i="10"/>
  <c r="F41" i="10"/>
  <c r="AO104" i="1"/>
  <c r="H40" i="8" s="1"/>
  <c r="AK104" i="1"/>
  <c r="AU104" i="1"/>
  <c r="O104" i="1"/>
  <c r="BC104" i="1"/>
  <c r="H41" i="8" s="1"/>
  <c r="BI104" i="1"/>
  <c r="Y104" i="1"/>
  <c r="BA104" i="1"/>
  <c r="BQ104" i="1"/>
  <c r="BE104" i="1"/>
  <c r="AW104" i="1"/>
  <c r="AA104" i="1"/>
  <c r="AM104" i="1"/>
  <c r="G104" i="1"/>
  <c r="S104" i="1"/>
  <c r="W104" i="1"/>
  <c r="I104" i="1"/>
  <c r="BM104" i="1"/>
  <c r="AC104" i="1"/>
  <c r="U104" i="1"/>
  <c r="BK104" i="1"/>
  <c r="BS104" i="1"/>
  <c r="BO104" i="1"/>
  <c r="AE104" i="1"/>
  <c r="K104" i="1"/>
  <c r="CE104" i="1"/>
  <c r="AY104" i="1"/>
  <c r="BU104" i="1"/>
  <c r="AI104" i="1"/>
  <c r="BW104" i="1"/>
  <c r="CG104" i="1"/>
  <c r="CA104" i="1"/>
  <c r="BG104" i="1"/>
  <c r="Q104" i="1"/>
  <c r="BY104" i="1"/>
  <c r="CC104" i="1"/>
  <c r="E20" i="56"/>
  <c r="E9" i="56"/>
  <c r="D20" i="55"/>
  <c r="AN46" i="7"/>
  <c r="B20" i="57" s="1"/>
  <c r="AN45" i="7"/>
  <c r="B20" i="56" s="1"/>
  <c r="AN44" i="7"/>
  <c r="B20" i="55" s="1"/>
  <c r="AM45" i="7"/>
  <c r="A20" i="56" s="1"/>
  <c r="AL46" i="7"/>
  <c r="E19" i="57" s="1"/>
  <c r="AL45" i="7"/>
  <c r="E19" i="56" s="1"/>
  <c r="AK46" i="7"/>
  <c r="D19" i="57" s="1"/>
  <c r="AK45" i="7"/>
  <c r="D19" i="56" s="1"/>
  <c r="AK44" i="7"/>
  <c r="D19" i="55" s="1"/>
  <c r="AJ46" i="7"/>
  <c r="C19" i="57" s="1"/>
  <c r="AJ45" i="7"/>
  <c r="C19" i="56" s="1"/>
  <c r="AJ44" i="7"/>
  <c r="C19" i="55" s="1"/>
  <c r="AI45" i="7"/>
  <c r="B19" i="56" s="1"/>
  <c r="AI44" i="7"/>
  <c r="B19" i="55" s="1"/>
  <c r="AH46" i="7"/>
  <c r="A19" i="57" s="1"/>
  <c r="AH45" i="7"/>
  <c r="A19" i="56" s="1"/>
  <c r="AG46" i="7"/>
  <c r="E18" i="57" s="1"/>
  <c r="AG45" i="7"/>
  <c r="E18" i="56" s="1"/>
  <c r="AG44" i="7"/>
  <c r="E18" i="55" s="1"/>
  <c r="AF46" i="7"/>
  <c r="D18" i="57" s="1"/>
  <c r="AF45" i="7"/>
  <c r="D18" i="56" s="1"/>
  <c r="AF44" i="7"/>
  <c r="D18" i="55" s="1"/>
  <c r="AE46" i="7"/>
  <c r="C18" i="57" s="1"/>
  <c r="AE45" i="7"/>
  <c r="C18" i="56" s="1"/>
  <c r="AD45" i="7"/>
  <c r="B18" i="56" s="1"/>
  <c r="AC46" i="7"/>
  <c r="A18" i="57" s="1"/>
  <c r="AC45" i="7"/>
  <c r="A18" i="56" s="1"/>
  <c r="AB45" i="7"/>
  <c r="E17" i="56" s="1"/>
  <c r="AB44" i="7"/>
  <c r="E17" i="55" s="1"/>
  <c r="AA44" i="7"/>
  <c r="D17" i="55" s="1"/>
  <c r="Z44" i="7"/>
  <c r="C17" i="55" s="1"/>
  <c r="Y46" i="7"/>
  <c r="B17" i="57" s="1"/>
  <c r="Y45" i="7"/>
  <c r="B17" i="56" s="1"/>
  <c r="Y44" i="7"/>
  <c r="B17" i="55" s="1"/>
  <c r="X46" i="7"/>
  <c r="A17" i="57" s="1"/>
  <c r="X45" i="7"/>
  <c r="A17" i="56" s="1"/>
  <c r="X44" i="7"/>
  <c r="A17" i="55" s="1"/>
  <c r="W46" i="7"/>
  <c r="E16" i="57" s="1"/>
  <c r="W45" i="7"/>
  <c r="E16" i="56" s="1"/>
  <c r="W44" i="7"/>
  <c r="E16" i="55" s="1"/>
  <c r="V46" i="7"/>
  <c r="D16" i="57" s="1"/>
  <c r="V45" i="7"/>
  <c r="D16" i="56" s="1"/>
  <c r="V44" i="7"/>
  <c r="D16" i="55" s="1"/>
  <c r="U45" i="7"/>
  <c r="C16" i="56" s="1"/>
  <c r="U44" i="7"/>
  <c r="C16" i="55" s="1"/>
  <c r="T46" i="7"/>
  <c r="B16" i="57" s="1"/>
  <c r="T45" i="7"/>
  <c r="B16" i="56" s="1"/>
  <c r="T44" i="7"/>
  <c r="B16" i="55" s="1"/>
  <c r="S46" i="7"/>
  <c r="A16" i="57" s="1"/>
  <c r="S45" i="7"/>
  <c r="A16" i="56" s="1"/>
  <c r="S44" i="7"/>
  <c r="A16" i="55" s="1"/>
  <c r="R46" i="7"/>
  <c r="E15" i="57" s="1"/>
  <c r="R45" i="7"/>
  <c r="E15" i="56" s="1"/>
  <c r="R44" i="7"/>
  <c r="E15" i="55" s="1"/>
  <c r="Q46" i="7"/>
  <c r="D15" i="57" s="1"/>
  <c r="Q44" i="7"/>
  <c r="D15" i="55" s="1"/>
  <c r="P46" i="7"/>
  <c r="C15" i="57" s="1"/>
  <c r="P44" i="7"/>
  <c r="C15" i="55" s="1"/>
  <c r="O46" i="7"/>
  <c r="B15" i="57" s="1"/>
  <c r="O45" i="7"/>
  <c r="B15" i="56" s="1"/>
  <c r="O44" i="7"/>
  <c r="B15" i="55" s="1"/>
  <c r="O43" i="7"/>
  <c r="N46" i="7"/>
  <c r="A15" i="57" s="1"/>
  <c r="N45" i="7"/>
  <c r="A15" i="56" s="1"/>
  <c r="M44" i="7"/>
  <c r="E14" i="55" s="1"/>
  <c r="L46" i="7"/>
  <c r="D14" i="57" s="1"/>
  <c r="L45" i="7"/>
  <c r="D14" i="56" s="1"/>
  <c r="L44" i="7"/>
  <c r="D14" i="55" s="1"/>
  <c r="K45" i="7"/>
  <c r="C14" i="56" s="1"/>
  <c r="K46" i="7"/>
  <c r="C14" i="57" s="1"/>
  <c r="K44" i="7"/>
  <c r="C14" i="55" s="1"/>
  <c r="J45" i="7"/>
  <c r="B14" i="56" s="1"/>
  <c r="J44" i="7"/>
  <c r="B14" i="55" s="1"/>
  <c r="I46" i="7"/>
  <c r="A14" i="57" s="1"/>
  <c r="I44" i="7"/>
  <c r="A14" i="55" s="1"/>
  <c r="H46" i="7"/>
  <c r="E13" i="57" s="1"/>
  <c r="H45" i="7"/>
  <c r="E13" i="56" s="1"/>
  <c r="H44" i="7"/>
  <c r="G45" i="7"/>
  <c r="D13" i="56" s="1"/>
  <c r="F44" i="7"/>
  <c r="C13" i="55" s="1"/>
  <c r="F46" i="7"/>
  <c r="C13" i="57" s="1"/>
  <c r="F45" i="7"/>
  <c r="C13" i="56" s="1"/>
  <c r="AO45" i="7"/>
  <c r="C20" i="56" s="1"/>
  <c r="AO44" i="7"/>
  <c r="C20" i="55" s="1"/>
  <c r="AP46" i="7"/>
  <c r="D20" i="57" s="1"/>
  <c r="AP45" i="7"/>
  <c r="D20" i="56" s="1"/>
  <c r="E44" i="7"/>
  <c r="B13" i="55"/>
  <c r="E13" i="55"/>
  <c r="D9" i="55"/>
  <c r="H27" i="8" l="1"/>
  <c r="J34" i="10"/>
  <c r="H37" i="8"/>
  <c r="J37" i="10"/>
  <c r="H23" i="8"/>
  <c r="J31" i="10"/>
  <c r="H8" i="8"/>
  <c r="J14" i="10"/>
  <c r="H31" i="8"/>
  <c r="J21" i="10"/>
  <c r="H42" i="8"/>
  <c r="J43" i="10"/>
  <c r="H24" i="8"/>
  <c r="J22" i="10"/>
  <c r="H22" i="8"/>
  <c r="J29" i="10"/>
  <c r="H32" i="8"/>
  <c r="J32" i="10"/>
  <c r="H26" i="8"/>
  <c r="J28" i="10"/>
  <c r="H6" i="8"/>
  <c r="J19" i="10"/>
  <c r="H29" i="8"/>
  <c r="J16" i="10"/>
  <c r="H20" i="8"/>
  <c r="J24" i="10"/>
  <c r="H18" i="8"/>
  <c r="J7" i="10"/>
  <c r="H39" i="8"/>
  <c r="J42" i="10"/>
  <c r="H21" i="8"/>
  <c r="J35" i="10"/>
  <c r="H15" i="8"/>
  <c r="J12" i="10"/>
  <c r="H17" i="8"/>
  <c r="J25" i="10"/>
  <c r="H36" i="8"/>
  <c r="J40" i="10"/>
  <c r="H33" i="8"/>
  <c r="J38" i="10"/>
  <c r="H25" i="8"/>
  <c r="J23" i="10"/>
  <c r="H30" i="8"/>
  <c r="J27" i="10"/>
  <c r="H43" i="8"/>
  <c r="J44" i="10"/>
  <c r="H19" i="8"/>
  <c r="J17" i="10"/>
  <c r="J11" i="10"/>
  <c r="H14" i="8"/>
  <c r="H34" i="8"/>
  <c r="J36" i="10"/>
  <c r="H9" i="8"/>
  <c r="J15" i="10"/>
  <c r="J18" i="10"/>
  <c r="H10" i="8"/>
  <c r="H12" i="8"/>
  <c r="J26" i="10"/>
  <c r="H16" i="8"/>
  <c r="J6" i="10"/>
  <c r="J33" i="10"/>
  <c r="H28" i="8"/>
  <c r="H7" i="8"/>
  <c r="J13" i="10"/>
  <c r="J9" i="10"/>
  <c r="H5" i="8"/>
  <c r="H45" i="8"/>
  <c r="J46" i="10"/>
  <c r="H35" i="8"/>
  <c r="J39" i="10"/>
  <c r="J20" i="10"/>
  <c r="H11" i="8"/>
  <c r="J41" i="10"/>
  <c r="J8" i="10"/>
  <c r="C20" i="54"/>
  <c r="C9" i="54"/>
  <c r="B20" i="53"/>
  <c r="B9" i="53"/>
  <c r="A20" i="52"/>
  <c r="A9" i="52"/>
  <c r="E19" i="51"/>
  <c r="E8" i="51"/>
  <c r="D19" i="50"/>
  <c r="D8" i="50"/>
  <c r="C19" i="49"/>
  <c r="C8" i="49"/>
  <c r="B8" i="48"/>
  <c r="A8" i="47"/>
  <c r="E18" i="46"/>
  <c r="E7" i="46"/>
  <c r="D7" i="45"/>
  <c r="D18" i="45"/>
  <c r="C18" i="44"/>
  <c r="B18" i="43"/>
  <c r="B7" i="43"/>
  <c r="A18" i="42"/>
  <c r="A7" i="42"/>
  <c r="E17" i="41"/>
  <c r="E6" i="41"/>
  <c r="D17" i="40"/>
  <c r="D6" i="40"/>
  <c r="C17" i="39"/>
  <c r="C6" i="39"/>
  <c r="B17" i="38"/>
  <c r="B6" i="38"/>
  <c r="D13" i="18" l="1"/>
  <c r="D2" i="18"/>
  <c r="B2" i="15"/>
  <c r="AR39" i="7"/>
  <c r="A21" i="50" s="1"/>
  <c r="AR38" i="7"/>
  <c r="A21" i="49" s="1"/>
  <c r="AR36" i="7"/>
  <c r="A21" i="47" s="1"/>
  <c r="AR35" i="7"/>
  <c r="A21" i="46" s="1"/>
  <c r="AR34" i="7"/>
  <c r="A21" i="45" s="1"/>
  <c r="AR33" i="7"/>
  <c r="A21" i="44" s="1"/>
  <c r="AR31" i="7"/>
  <c r="A21" i="42" s="1"/>
  <c r="AR27" i="7"/>
  <c r="A21" i="38" s="1"/>
  <c r="AR26" i="7"/>
  <c r="AR25" i="7"/>
  <c r="A21" i="34" s="1"/>
  <c r="AR24" i="7"/>
  <c r="A21" i="33" s="1"/>
  <c r="AR22" i="7"/>
  <c r="A21" i="31" s="1"/>
  <c r="AR21" i="7"/>
  <c r="A21" i="30" s="1"/>
  <c r="AR20" i="7"/>
  <c r="A21" i="29" s="1"/>
  <c r="AR19" i="7"/>
  <c r="A21" i="28" s="1"/>
  <c r="AR18" i="7"/>
  <c r="A21" i="27" s="1"/>
  <c r="AR17" i="7"/>
  <c r="A21" i="26" s="1"/>
  <c r="AR16" i="7"/>
  <c r="A21" i="25" s="1"/>
  <c r="AR14" i="7"/>
  <c r="A21" i="23" s="1"/>
  <c r="AR13" i="7"/>
  <c r="A21" i="22" s="1"/>
  <c r="AR11" i="7"/>
  <c r="A21" i="20" s="1"/>
  <c r="AR10" i="7"/>
  <c r="A21" i="19" s="1"/>
  <c r="AR8" i="7"/>
  <c r="A21" i="17" s="1"/>
  <c r="AR40" i="7"/>
  <c r="A21" i="51" s="1"/>
  <c r="AR42" i="7"/>
  <c r="A21" i="53" s="1"/>
  <c r="AR44" i="7"/>
  <c r="A21" i="55" s="1"/>
  <c r="AQ41" i="7"/>
  <c r="E20" i="52" s="1"/>
  <c r="AQ40" i="7"/>
  <c r="E20" i="51" s="1"/>
  <c r="AQ39" i="7"/>
  <c r="E20" i="50" s="1"/>
  <c r="AQ38" i="7"/>
  <c r="E20" i="49" s="1"/>
  <c r="AQ37" i="7"/>
  <c r="E20" i="48" s="1"/>
  <c r="AQ36" i="7"/>
  <c r="E20" i="47" s="1"/>
  <c r="AQ35" i="7"/>
  <c r="E20" i="46" s="1"/>
  <c r="AQ34" i="7"/>
  <c r="E20" i="45" s="1"/>
  <c r="AQ33" i="7"/>
  <c r="E20" i="44" s="1"/>
  <c r="AQ32" i="7"/>
  <c r="E20" i="43" s="1"/>
  <c r="AQ31" i="7"/>
  <c r="E20" i="42" s="1"/>
  <c r="AQ30" i="7"/>
  <c r="E20" i="41" s="1"/>
  <c r="AQ27" i="7"/>
  <c r="E20" i="38" s="1"/>
  <c r="AQ26" i="7"/>
  <c r="E20" i="35" s="1"/>
  <c r="AQ25" i="7"/>
  <c r="E20" i="34" s="1"/>
  <c r="AQ24" i="7"/>
  <c r="AQ23" i="7"/>
  <c r="E20" i="32" s="1"/>
  <c r="AQ22" i="7"/>
  <c r="E20" i="31" s="1"/>
  <c r="AQ21" i="7"/>
  <c r="E20" i="30" s="1"/>
  <c r="AQ20" i="7"/>
  <c r="E20" i="29" s="1"/>
  <c r="AQ17" i="7"/>
  <c r="E20" i="26" s="1"/>
  <c r="AQ16" i="7"/>
  <c r="E20" i="25" s="1"/>
  <c r="AQ14" i="7"/>
  <c r="E20" i="23" s="1"/>
  <c r="AQ13" i="7"/>
  <c r="E20" i="22" s="1"/>
  <c r="AQ12" i="7"/>
  <c r="E20" i="21" s="1"/>
  <c r="AQ10" i="7"/>
  <c r="E20" i="19" s="1"/>
  <c r="AQ9" i="7"/>
  <c r="E20" i="18" s="1"/>
  <c r="AQ8" i="7"/>
  <c r="E20" i="17" s="1"/>
  <c r="AQ42" i="7"/>
  <c r="E20" i="53" s="1"/>
  <c r="AQ43" i="7"/>
  <c r="E20" i="54" s="1"/>
  <c r="AQ44" i="7"/>
  <c r="E20" i="55" s="1"/>
  <c r="E20" i="33" l="1"/>
  <c r="AP43" i="7"/>
  <c r="D20" i="54" s="1"/>
  <c r="AP42" i="7"/>
  <c r="D20" i="53" s="1"/>
  <c r="AP39" i="7"/>
  <c r="D20" i="50" s="1"/>
  <c r="AP38" i="7"/>
  <c r="D20" i="49" s="1"/>
  <c r="AP37" i="7"/>
  <c r="D20" i="48" s="1"/>
  <c r="AP35" i="7"/>
  <c r="D20" i="46" s="1"/>
  <c r="AP34" i="7"/>
  <c r="D20" i="45" s="1"/>
  <c r="AP30" i="7"/>
  <c r="D20" i="41" s="1"/>
  <c r="AP29" i="7"/>
  <c r="D20" i="40" s="1"/>
  <c r="AP28" i="7"/>
  <c r="D20" i="39" s="1"/>
  <c r="AP27" i="7"/>
  <c r="D20" i="38" s="1"/>
  <c r="AP26" i="7"/>
  <c r="D20" i="35" s="1"/>
  <c r="AP25" i="7"/>
  <c r="D20" i="34" s="1"/>
  <c r="AP24" i="7"/>
  <c r="AP23" i="7"/>
  <c r="D20" i="32" s="1"/>
  <c r="AP22" i="7"/>
  <c r="D20" i="31" s="1"/>
  <c r="AP21" i="7"/>
  <c r="D20" i="30" s="1"/>
  <c r="AP20" i="7"/>
  <c r="D20" i="29" s="1"/>
  <c r="AP19" i="7"/>
  <c r="D20" i="28" s="1"/>
  <c r="AP18" i="7"/>
  <c r="D20" i="27" s="1"/>
  <c r="AP17" i="7"/>
  <c r="D20" i="26" s="1"/>
  <c r="AP15" i="7"/>
  <c r="D20" i="24" s="1"/>
  <c r="AP14" i="7"/>
  <c r="D20" i="23" s="1"/>
  <c r="AP13" i="7"/>
  <c r="D20" i="22" s="1"/>
  <c r="AP12" i="7"/>
  <c r="D20" i="21" s="1"/>
  <c r="AP11" i="7"/>
  <c r="D20" i="20" s="1"/>
  <c r="AP10" i="7"/>
  <c r="D20" i="19" s="1"/>
  <c r="AP8" i="7"/>
  <c r="D20" i="17" s="1"/>
  <c r="AP7" i="7"/>
  <c r="D20" i="15" s="1"/>
  <c r="AQ6" i="7"/>
  <c r="E20" i="14" s="1"/>
  <c r="AP6" i="7"/>
  <c r="D20" i="14" s="1"/>
  <c r="D45" i="7"/>
  <c r="A13" i="56" s="1"/>
  <c r="D44" i="7"/>
  <c r="A13" i="55" s="1"/>
  <c r="D43" i="7"/>
  <c r="D20" i="33" l="1"/>
  <c r="R99" i="1"/>
  <c r="P99" i="1"/>
  <c r="N99" i="1"/>
  <c r="L99" i="1"/>
  <c r="J99" i="1"/>
  <c r="H99" i="1"/>
  <c r="D99" i="1"/>
  <c r="R97" i="1"/>
  <c r="P97" i="1"/>
  <c r="N97" i="1"/>
  <c r="L97" i="1"/>
  <c r="J97" i="1"/>
  <c r="H97" i="1"/>
  <c r="F97" i="1"/>
  <c r="D97" i="1"/>
  <c r="R95" i="1"/>
  <c r="P95" i="1"/>
  <c r="N95" i="1"/>
  <c r="L95" i="1"/>
  <c r="J95" i="1"/>
  <c r="H95" i="1"/>
  <c r="F95" i="1"/>
  <c r="D95" i="1"/>
  <c r="R93" i="1"/>
  <c r="P93" i="1"/>
  <c r="N93" i="1"/>
  <c r="L93" i="1"/>
  <c r="J93" i="1"/>
  <c r="H93" i="1"/>
  <c r="F93" i="1"/>
  <c r="D93" i="1"/>
  <c r="R91" i="1"/>
  <c r="P91" i="1"/>
  <c r="N91" i="1"/>
  <c r="L91" i="1"/>
  <c r="J91" i="1"/>
  <c r="H91" i="1"/>
  <c r="F91" i="1"/>
  <c r="D91" i="1"/>
  <c r="Z99" i="1"/>
  <c r="X99" i="1"/>
  <c r="V99" i="1"/>
  <c r="T99" i="1"/>
  <c r="Z97" i="1"/>
  <c r="X97" i="1"/>
  <c r="V97" i="1"/>
  <c r="T97" i="1"/>
  <c r="Z95" i="1"/>
  <c r="X95" i="1"/>
  <c r="V95" i="1"/>
  <c r="T95" i="1"/>
  <c r="Z93" i="1"/>
  <c r="X93" i="1"/>
  <c r="V93" i="1"/>
  <c r="T93" i="1"/>
  <c r="Z91" i="1"/>
  <c r="X91" i="1"/>
  <c r="V91" i="1"/>
  <c r="T91" i="1"/>
  <c r="AL99" i="1"/>
  <c r="AJ99" i="1"/>
  <c r="AH99" i="1"/>
  <c r="AF99" i="1"/>
  <c r="AD99" i="1"/>
  <c r="AB99" i="1"/>
  <c r="AL97" i="1"/>
  <c r="AJ97" i="1"/>
  <c r="AH97" i="1"/>
  <c r="AF97" i="1"/>
  <c r="AD97" i="1"/>
  <c r="AB97" i="1"/>
  <c r="AL95" i="1"/>
  <c r="AJ95" i="1"/>
  <c r="AH95" i="1"/>
  <c r="AF95" i="1"/>
  <c r="AD95" i="1"/>
  <c r="AB95" i="1"/>
  <c r="AL93" i="1"/>
  <c r="AJ93" i="1"/>
  <c r="AH93" i="1"/>
  <c r="AF93" i="1"/>
  <c r="AD93" i="1"/>
  <c r="AB93" i="1"/>
  <c r="AL91" i="1"/>
  <c r="AJ91" i="1"/>
  <c r="AH91" i="1"/>
  <c r="AF91" i="1"/>
  <c r="AD91" i="1"/>
  <c r="AB91" i="1"/>
  <c r="AX99" i="1"/>
  <c r="AV99" i="1"/>
  <c r="AT99" i="1"/>
  <c r="AR99" i="1"/>
  <c r="AP99" i="1"/>
  <c r="AN99" i="1"/>
  <c r="AX97" i="1"/>
  <c r="AV97" i="1"/>
  <c r="AT97" i="1"/>
  <c r="AR97" i="1"/>
  <c r="AP97" i="1"/>
  <c r="AN97" i="1"/>
  <c r="AX95" i="1"/>
  <c r="AV95" i="1"/>
  <c r="AT95" i="1"/>
  <c r="AR95" i="1"/>
  <c r="AP95" i="1"/>
  <c r="AN95" i="1"/>
  <c r="AX93" i="1"/>
  <c r="AV93" i="1"/>
  <c r="AT93" i="1"/>
  <c r="AR93" i="1"/>
  <c r="AP93" i="1"/>
  <c r="AN93" i="1"/>
  <c r="AX91" i="1"/>
  <c r="AV91" i="1"/>
  <c r="AT91" i="1"/>
  <c r="AR91" i="1"/>
  <c r="AP91" i="1"/>
  <c r="AN91" i="1"/>
  <c r="BJ99" i="1"/>
  <c r="BH99" i="1"/>
  <c r="BF99" i="1"/>
  <c r="BD99" i="1"/>
  <c r="BB99" i="1"/>
  <c r="AZ99" i="1"/>
  <c r="BJ97" i="1"/>
  <c r="BH97" i="1"/>
  <c r="BF97" i="1"/>
  <c r="BD97" i="1"/>
  <c r="BB97" i="1"/>
  <c r="AZ97" i="1"/>
  <c r="BJ95" i="1"/>
  <c r="BH95" i="1"/>
  <c r="BF95" i="1"/>
  <c r="BD95" i="1"/>
  <c r="AZ95" i="1"/>
  <c r="BJ93" i="1"/>
  <c r="BH93" i="1"/>
  <c r="BF93" i="1"/>
  <c r="BD93" i="1"/>
  <c r="BB93" i="1"/>
  <c r="AZ93" i="1"/>
  <c r="BJ91" i="1"/>
  <c r="BH91" i="1"/>
  <c r="BF91" i="1"/>
  <c r="BD91" i="1"/>
  <c r="BB91" i="1"/>
  <c r="AZ91" i="1"/>
  <c r="BB89" i="1"/>
  <c r="AZ89" i="1"/>
  <c r="AX89" i="1"/>
  <c r="AV89" i="1"/>
  <c r="AT89" i="1"/>
  <c r="AR89" i="1"/>
  <c r="AP89" i="1"/>
  <c r="AN89" i="1"/>
  <c r="AL89" i="1"/>
  <c r="AJ89" i="1"/>
  <c r="AH89" i="1"/>
  <c r="BN99" i="1"/>
  <c r="BL99" i="1"/>
  <c r="BN97" i="1"/>
  <c r="BL97" i="1"/>
  <c r="BN95" i="1"/>
  <c r="BL95" i="1"/>
  <c r="BN93" i="1"/>
  <c r="BL93" i="1"/>
  <c r="BN91" i="1"/>
  <c r="BL91" i="1"/>
  <c r="BR99" i="1"/>
  <c r="BP99" i="1"/>
  <c r="BR97" i="1"/>
  <c r="BP97" i="1"/>
  <c r="BR95" i="1"/>
  <c r="BP95" i="1"/>
  <c r="BR93" i="1"/>
  <c r="BP93" i="1"/>
  <c r="BR91" i="1"/>
  <c r="BP91" i="1"/>
  <c r="BT91" i="1"/>
  <c r="BV91" i="1"/>
  <c r="BT93" i="1"/>
  <c r="BV93" i="1"/>
  <c r="BT95" i="1"/>
  <c r="BT97" i="1"/>
  <c r="BV97" i="1"/>
  <c r="BT99" i="1"/>
  <c r="BV99" i="1"/>
  <c r="BV95" i="1"/>
  <c r="BX99" i="1"/>
  <c r="BX97" i="1"/>
  <c r="BX95" i="1"/>
  <c r="BX93" i="1"/>
  <c r="CB93" i="1"/>
  <c r="CB91" i="1"/>
  <c r="CB89" i="1"/>
  <c r="CB87" i="1"/>
  <c r="CB85" i="1"/>
  <c r="CB83" i="1"/>
  <c r="CB81" i="1"/>
  <c r="CB79" i="1"/>
  <c r="CB77" i="1"/>
  <c r="CB75" i="1"/>
  <c r="CB73" i="1"/>
  <c r="CB71" i="1"/>
  <c r="CB69" i="1"/>
  <c r="CB67" i="1"/>
  <c r="CB65" i="1"/>
  <c r="CB63" i="1"/>
  <c r="CB61" i="1"/>
  <c r="CB59" i="1"/>
  <c r="CB57" i="1"/>
  <c r="CB55" i="1"/>
  <c r="CB53" i="1"/>
  <c r="CB51" i="1"/>
  <c r="CB49" i="1"/>
  <c r="CB47" i="1"/>
  <c r="CB45" i="1"/>
  <c r="CB43" i="1"/>
  <c r="CB41" i="1"/>
  <c r="CB39" i="1"/>
  <c r="CB37" i="1"/>
  <c r="CB35" i="1"/>
  <c r="CB33" i="1"/>
  <c r="CB31" i="1"/>
  <c r="CB29" i="1"/>
  <c r="CB27" i="1"/>
  <c r="CB25" i="1"/>
  <c r="CB23" i="1"/>
  <c r="CB21" i="1"/>
  <c r="CB19" i="1"/>
  <c r="CF89" i="1"/>
  <c r="CF87" i="1"/>
  <c r="CF85" i="1"/>
  <c r="CF83" i="1"/>
  <c r="CF81" i="1"/>
  <c r="CF79" i="1"/>
  <c r="CF77" i="1"/>
  <c r="CF75" i="1"/>
  <c r="CF73" i="1"/>
  <c r="CF71" i="1"/>
  <c r="CF69" i="1"/>
  <c r="CF67" i="1"/>
  <c r="CF65" i="1"/>
  <c r="CF63" i="1"/>
  <c r="CF61" i="1"/>
  <c r="CF59" i="1"/>
  <c r="CF57" i="1"/>
  <c r="CF55" i="1"/>
  <c r="CF53" i="1"/>
  <c r="CF51" i="1"/>
  <c r="CF49" i="1"/>
  <c r="CF47" i="1"/>
  <c r="CF45" i="1"/>
  <c r="CF43" i="1"/>
  <c r="CF41" i="1"/>
  <c r="CF39" i="1"/>
  <c r="CF37" i="1"/>
  <c r="CF35" i="1"/>
  <c r="CF33" i="1"/>
  <c r="CF31" i="1"/>
  <c r="CF29" i="1"/>
  <c r="CF27" i="1"/>
  <c r="CF25" i="1"/>
  <c r="CF23" i="1"/>
  <c r="CF21" i="1"/>
  <c r="CF19" i="1"/>
  <c r="CF97" i="1"/>
  <c r="CF95" i="1"/>
  <c r="CF93" i="1"/>
  <c r="CF91" i="1"/>
  <c r="CB99" i="1"/>
  <c r="CB97" i="1"/>
  <c r="BZ99" i="1"/>
  <c r="BZ97" i="1"/>
  <c r="BZ95" i="1"/>
  <c r="CD99" i="1"/>
  <c r="CD95" i="1"/>
  <c r="CD93" i="1"/>
  <c r="CD91" i="1"/>
  <c r="CD89" i="1"/>
  <c r="CD87" i="1"/>
  <c r="CD85" i="1"/>
  <c r="CD83" i="1"/>
  <c r="CD81" i="1"/>
  <c r="CD79" i="1"/>
  <c r="CD77" i="1"/>
  <c r="CD75" i="1"/>
  <c r="CD73" i="1"/>
  <c r="CD71" i="1"/>
  <c r="CD69" i="1"/>
  <c r="CD67" i="1"/>
  <c r="CD65" i="1"/>
  <c r="CD63" i="1"/>
  <c r="CD61" i="1"/>
  <c r="CD59" i="1"/>
  <c r="CD57" i="1"/>
  <c r="CD55" i="1"/>
  <c r="CD53" i="1"/>
  <c r="CD51" i="1"/>
  <c r="CD49" i="1"/>
  <c r="CD47" i="1"/>
  <c r="CD45" i="1"/>
  <c r="CD43" i="1"/>
  <c r="CD41" i="1"/>
  <c r="CD39" i="1"/>
  <c r="CD37" i="1"/>
  <c r="CD35" i="1"/>
  <c r="CD33" i="1"/>
  <c r="CD31" i="1"/>
  <c r="CD29" i="1"/>
  <c r="CD27" i="1"/>
  <c r="CD25" i="1"/>
  <c r="CD23" i="1"/>
  <c r="CD21" i="1"/>
  <c r="CD19" i="1"/>
  <c r="BZ21" i="1"/>
  <c r="CF110" i="1"/>
  <c r="CD110" i="1"/>
  <c r="CB110" i="1"/>
  <c r="CF105" i="1" l="1"/>
  <c r="I12" i="8" s="1"/>
  <c r="CF101" i="1"/>
  <c r="CB105" i="1"/>
  <c r="I18" i="8" s="1"/>
  <c r="CD105" i="1"/>
  <c r="I26" i="8" s="1"/>
  <c r="CD101" i="1"/>
  <c r="CB101" i="1"/>
  <c r="B98" i="1"/>
  <c r="B12" i="8" s="1"/>
  <c r="CF16" i="1"/>
  <c r="CD16" i="1"/>
  <c r="B96" i="1" s="1"/>
  <c r="B26" i="8" s="1"/>
  <c r="CB16" i="1"/>
  <c r="B94" i="1" s="1"/>
  <c r="B18" i="8" s="1"/>
  <c r="CF14" i="1"/>
  <c r="CB14" i="1"/>
  <c r="BX14" i="1"/>
  <c r="BT14" i="1"/>
  <c r="BP14" i="1"/>
  <c r="BL14" i="1"/>
  <c r="BH14" i="1"/>
  <c r="BD14" i="1"/>
  <c r="AZ14" i="1"/>
  <c r="AV14" i="1"/>
  <c r="AR14" i="1"/>
  <c r="AN14" i="1"/>
  <c r="AJ14" i="1"/>
  <c r="AF14" i="1"/>
  <c r="AB14" i="1"/>
  <c r="X14" i="1"/>
  <c r="T14" i="1"/>
  <c r="P14" i="1"/>
  <c r="L14" i="1"/>
  <c r="H14" i="1"/>
  <c r="D14" i="1"/>
  <c r="CG4" i="1"/>
  <c r="CF4" i="1"/>
  <c r="CE4" i="1"/>
  <c r="CD4" i="1"/>
  <c r="CC4" i="1"/>
  <c r="CB4" i="1"/>
  <c r="AQ49" i="7"/>
  <c r="AR3" i="12"/>
  <c r="AQ3" i="12"/>
  <c r="AQ49" i="12" s="1"/>
  <c r="AP3" i="12"/>
  <c r="AU46" i="12"/>
  <c r="AU45" i="12"/>
  <c r="AU44" i="12"/>
  <c r="AR3" i="7"/>
  <c r="AR49" i="7" s="1"/>
  <c r="AQ3" i="7"/>
  <c r="AP3" i="7"/>
  <c r="AU46" i="7"/>
  <c r="AU45" i="7"/>
  <c r="AU44" i="7"/>
  <c r="AP49" i="7" l="1"/>
  <c r="AP32" i="7"/>
  <c r="D20" i="43" s="1"/>
  <c r="AP31" i="7"/>
  <c r="D20" i="42" s="1"/>
  <c r="AP9" i="7"/>
  <c r="AP41" i="7"/>
  <c r="D20" i="52" s="1"/>
  <c r="AP40" i="7"/>
  <c r="D20" i="51" s="1"/>
  <c r="AP16" i="7"/>
  <c r="D20" i="25" s="1"/>
  <c r="AP36" i="7"/>
  <c r="D20" i="47" s="1"/>
  <c r="AP33" i="7"/>
  <c r="D20" i="44" s="1"/>
  <c r="AQ46" i="7"/>
  <c r="E20" i="57" s="1"/>
  <c r="AQ15" i="7"/>
  <c r="E20" i="24" s="1"/>
  <c r="AQ19" i="7"/>
  <c r="E20" i="28" s="1"/>
  <c r="AQ7" i="7"/>
  <c r="AQ18" i="7"/>
  <c r="E20" i="27" s="1"/>
  <c r="AQ29" i="7"/>
  <c r="E20" i="40" s="1"/>
  <c r="AQ11" i="7"/>
  <c r="E20" i="20" s="1"/>
  <c r="AQ28" i="7"/>
  <c r="E20" i="39" s="1"/>
  <c r="C26" i="8"/>
  <c r="E28" i="10"/>
  <c r="C28" i="10" s="1"/>
  <c r="D28" i="10" s="1"/>
  <c r="C18" i="8"/>
  <c r="M18" i="8" s="1"/>
  <c r="E7" i="10"/>
  <c r="C7" i="10" s="1"/>
  <c r="AP49" i="12"/>
  <c r="AP38" i="12"/>
  <c r="D9" i="49" s="1"/>
  <c r="AP39" i="12"/>
  <c r="D9" i="50" s="1"/>
  <c r="C12" i="8"/>
  <c r="E26" i="10"/>
  <c r="C26" i="10" s="1"/>
  <c r="AR49" i="12"/>
  <c r="AR13" i="12"/>
  <c r="A10" i="22" s="1"/>
  <c r="AR6" i="12"/>
  <c r="A10" i="14" s="1"/>
  <c r="AR6" i="7"/>
  <c r="A21" i="14" s="1"/>
  <c r="AR23" i="7"/>
  <c r="A21" i="32" s="1"/>
  <c r="AR41" i="7"/>
  <c r="A21" i="52" s="1"/>
  <c r="AR32" i="7"/>
  <c r="A21" i="43" s="1"/>
  <c r="AR30" i="7"/>
  <c r="A21" i="41" s="1"/>
  <c r="AR29" i="7"/>
  <c r="A21" i="40" s="1"/>
  <c r="AR15" i="7"/>
  <c r="A21" i="24" s="1"/>
  <c r="AR43" i="7"/>
  <c r="A21" i="54" s="1"/>
  <c r="AR9" i="7"/>
  <c r="A21" i="18" s="1"/>
  <c r="AR45" i="7"/>
  <c r="A21" i="56" s="1"/>
  <c r="AR28" i="7"/>
  <c r="A21" i="39" s="1"/>
  <c r="AR12" i="7"/>
  <c r="A21" i="21" s="1"/>
  <c r="AR37" i="7"/>
  <c r="A21" i="48" s="1"/>
  <c r="AR7" i="7"/>
  <c r="A21" i="15" s="1"/>
  <c r="CF17" i="1"/>
  <c r="B99" i="1" s="1"/>
  <c r="CC17" i="1"/>
  <c r="C95" i="1" s="1"/>
  <c r="CB17" i="1"/>
  <c r="B95" i="1" s="1"/>
  <c r="M12" i="8"/>
  <c r="CB114" i="1"/>
  <c r="CC114" i="1" s="1"/>
  <c r="CB113" i="1"/>
  <c r="CC113" i="1" s="1"/>
  <c r="CB116" i="1"/>
  <c r="CC116" i="1" s="1"/>
  <c r="CB115" i="1"/>
  <c r="CC115" i="1" s="1"/>
  <c r="CB111" i="1"/>
  <c r="CC111" i="1" s="1"/>
  <c r="CB112" i="1"/>
  <c r="CC112" i="1" s="1"/>
  <c r="AP50" i="7"/>
  <c r="AP4" i="7" s="1"/>
  <c r="AQ50" i="7"/>
  <c r="AQ4" i="7" s="1"/>
  <c r="AR50" i="7"/>
  <c r="AR4" i="7" s="1"/>
  <c r="CD113" i="1"/>
  <c r="CE113" i="1" s="1"/>
  <c r="CD115" i="1"/>
  <c r="CE115" i="1" s="1"/>
  <c r="CD111" i="1"/>
  <c r="CE111" i="1" s="1"/>
  <c r="CD17" i="1"/>
  <c r="B97" i="1" s="1"/>
  <c r="F45" i="9" s="1"/>
  <c r="CD116" i="1"/>
  <c r="CE116" i="1" s="1"/>
  <c r="CE17" i="1"/>
  <c r="C97" i="1" s="1"/>
  <c r="CI97" i="1" s="1"/>
  <c r="CD112" i="1"/>
  <c r="CE112" i="1" s="1"/>
  <c r="CD114" i="1"/>
  <c r="CE114" i="1" s="1"/>
  <c r="AQ50" i="12"/>
  <c r="AQ4" i="12" s="1"/>
  <c r="D45" i="9"/>
  <c r="AP50" i="12"/>
  <c r="AP4" i="12" s="1"/>
  <c r="D44" i="9"/>
  <c r="B7" i="10"/>
  <c r="CH94" i="1"/>
  <c r="B44" i="9"/>
  <c r="B28" i="10"/>
  <c r="B45" i="9"/>
  <c r="CH96" i="1"/>
  <c r="B26" i="10"/>
  <c r="B46" i="9"/>
  <c r="CH98" i="1"/>
  <c r="AP43" i="12"/>
  <c r="D9" i="54" s="1"/>
  <c r="AP42" i="12"/>
  <c r="D9" i="53" s="1"/>
  <c r="AP37" i="12"/>
  <c r="D9" i="48" s="1"/>
  <c r="AP33" i="12"/>
  <c r="D9" i="44" s="1"/>
  <c r="AP28" i="12"/>
  <c r="D9" i="39" s="1"/>
  <c r="AP24" i="12"/>
  <c r="D9" i="33" s="1"/>
  <c r="AP20" i="12"/>
  <c r="D9" i="29" s="1"/>
  <c r="AP16" i="12"/>
  <c r="D9" i="25" s="1"/>
  <c r="AP12" i="12"/>
  <c r="D9" i="21" s="1"/>
  <c r="AP8" i="12"/>
  <c r="D9" i="17" s="1"/>
  <c r="AP41" i="12"/>
  <c r="D9" i="52" s="1"/>
  <c r="AP36" i="12"/>
  <c r="D9" i="47" s="1"/>
  <c r="AP32" i="12"/>
  <c r="D9" i="43" s="1"/>
  <c r="AP27" i="12"/>
  <c r="D9" i="38" s="1"/>
  <c r="AP23" i="12"/>
  <c r="D9" i="32" s="1"/>
  <c r="AP19" i="12"/>
  <c r="D9" i="28" s="1"/>
  <c r="AP15" i="12"/>
  <c r="D9" i="24" s="1"/>
  <c r="AP11" i="12"/>
  <c r="D9" i="20" s="1"/>
  <c r="AP7" i="12"/>
  <c r="D9" i="15" s="1"/>
  <c r="AP29" i="12"/>
  <c r="D9" i="40" s="1"/>
  <c r="AP46" i="12"/>
  <c r="D9" i="57" s="1"/>
  <c r="D9" i="51"/>
  <c r="AP35" i="12"/>
  <c r="D9" i="46" s="1"/>
  <c r="AP31" i="12"/>
  <c r="D9" i="42" s="1"/>
  <c r="AP26" i="12"/>
  <c r="D9" i="35" s="1"/>
  <c r="AP22" i="12"/>
  <c r="D9" i="31" s="1"/>
  <c r="AP18" i="12"/>
  <c r="D9" i="27" s="1"/>
  <c r="AP14" i="12"/>
  <c r="D9" i="23" s="1"/>
  <c r="AP10" i="12"/>
  <c r="D9" i="19" s="1"/>
  <c r="AP6" i="12"/>
  <c r="AP45" i="12"/>
  <c r="D9" i="56" s="1"/>
  <c r="AP34" i="12"/>
  <c r="D9" i="45" s="1"/>
  <c r="AP30" i="12"/>
  <c r="D9" i="41" s="1"/>
  <c r="AP25" i="12"/>
  <c r="D9" i="34" s="1"/>
  <c r="AP21" i="12"/>
  <c r="D9" i="30" s="1"/>
  <c r="AP17" i="12"/>
  <c r="D9" i="26" s="1"/>
  <c r="AP13" i="12"/>
  <c r="D9" i="22" s="1"/>
  <c r="AP9" i="12"/>
  <c r="D9" i="18" s="1"/>
  <c r="AQ34" i="12"/>
  <c r="E9" i="45" s="1"/>
  <c r="AQ30" i="12"/>
  <c r="E9" i="41" s="1"/>
  <c r="AQ26" i="12"/>
  <c r="E9" i="35" s="1"/>
  <c r="AQ22" i="12"/>
  <c r="E9" i="31" s="1"/>
  <c r="AQ9" i="12"/>
  <c r="E9" i="18" s="1"/>
  <c r="AQ41" i="12"/>
  <c r="E9" i="52" s="1"/>
  <c r="AQ37" i="12"/>
  <c r="E9" i="48" s="1"/>
  <c r="AQ17" i="12"/>
  <c r="E9" i="26" s="1"/>
  <c r="AQ13" i="12"/>
  <c r="E9" i="22" s="1"/>
  <c r="AQ8" i="12"/>
  <c r="E9" i="17" s="1"/>
  <c r="AQ33" i="12"/>
  <c r="E9" i="44" s="1"/>
  <c r="AQ44" i="12"/>
  <c r="E9" i="55" s="1"/>
  <c r="AQ36" i="12"/>
  <c r="E9" i="47" s="1"/>
  <c r="AQ7" i="12"/>
  <c r="E9" i="15" s="1"/>
  <c r="AQ46" i="12"/>
  <c r="E9" i="57" s="1"/>
  <c r="AQ32" i="12"/>
  <c r="E9" i="43" s="1"/>
  <c r="AQ28" i="12"/>
  <c r="E9" i="39" s="1"/>
  <c r="AQ24" i="12"/>
  <c r="E9" i="33" s="1"/>
  <c r="AQ20" i="12"/>
  <c r="E9" i="29" s="1"/>
  <c r="AQ43" i="12"/>
  <c r="E9" i="54" s="1"/>
  <c r="AQ39" i="12"/>
  <c r="E9" i="50" s="1"/>
  <c r="AQ35" i="12"/>
  <c r="E9" i="46" s="1"/>
  <c r="AQ15" i="12"/>
  <c r="E9" i="24" s="1"/>
  <c r="AQ11" i="12"/>
  <c r="E9" i="20" s="1"/>
  <c r="AQ6" i="12"/>
  <c r="AQ31" i="12"/>
  <c r="E9" i="42" s="1"/>
  <c r="AQ27" i="12"/>
  <c r="E9" i="38" s="1"/>
  <c r="AQ23" i="12"/>
  <c r="E9" i="32" s="1"/>
  <c r="AQ19" i="12"/>
  <c r="E9" i="28" s="1"/>
  <c r="AQ42" i="12"/>
  <c r="E9" i="53" s="1"/>
  <c r="AQ38" i="12"/>
  <c r="E9" i="49" s="1"/>
  <c r="AQ18" i="12"/>
  <c r="E9" i="27" s="1"/>
  <c r="AQ14" i="12"/>
  <c r="E9" i="23" s="1"/>
  <c r="AQ10" i="12"/>
  <c r="E9" i="19" s="1"/>
  <c r="AQ29" i="12"/>
  <c r="E9" i="40" s="1"/>
  <c r="AQ25" i="12"/>
  <c r="E9" i="34" s="1"/>
  <c r="AQ21" i="12"/>
  <c r="E9" i="30" s="1"/>
  <c r="AQ40" i="12"/>
  <c r="E9" i="51" s="1"/>
  <c r="AQ16" i="12"/>
  <c r="E9" i="25" s="1"/>
  <c r="AQ12" i="12"/>
  <c r="E9" i="21" s="1"/>
  <c r="AR44" i="12"/>
  <c r="A10" i="55" s="1"/>
  <c r="AR40" i="12"/>
  <c r="A10" i="51" s="1"/>
  <c r="AR36" i="12"/>
  <c r="A10" i="47" s="1"/>
  <c r="AR32" i="12"/>
  <c r="A10" i="43" s="1"/>
  <c r="AR28" i="12"/>
  <c r="A10" i="39" s="1"/>
  <c r="AR24" i="12"/>
  <c r="A10" i="33" s="1"/>
  <c r="AR20" i="12"/>
  <c r="A10" i="29" s="1"/>
  <c r="AR16" i="12"/>
  <c r="A10" i="25" s="1"/>
  <c r="AR12" i="12"/>
  <c r="A10" i="21" s="1"/>
  <c r="AR8" i="12"/>
  <c r="A10" i="17" s="1"/>
  <c r="AR43" i="12"/>
  <c r="A10" i="54" s="1"/>
  <c r="AR39" i="12"/>
  <c r="A10" i="50" s="1"/>
  <c r="AR35" i="12"/>
  <c r="A10" i="46" s="1"/>
  <c r="AR31" i="12"/>
  <c r="A10" i="42" s="1"/>
  <c r="AR27" i="12"/>
  <c r="A10" i="38" s="1"/>
  <c r="AR23" i="12"/>
  <c r="A10" i="32" s="1"/>
  <c r="AR19" i="12"/>
  <c r="A10" i="28" s="1"/>
  <c r="AR15" i="12"/>
  <c r="A10" i="24" s="1"/>
  <c r="AR11" i="12"/>
  <c r="A10" i="20" s="1"/>
  <c r="AR7" i="12"/>
  <c r="A10" i="15" s="1"/>
  <c r="AR42" i="12"/>
  <c r="A10" i="53" s="1"/>
  <c r="AR38" i="12"/>
  <c r="A10" i="49" s="1"/>
  <c r="AR34" i="12"/>
  <c r="A10" i="45" s="1"/>
  <c r="AR30" i="12"/>
  <c r="A10" i="41" s="1"/>
  <c r="AR26" i="12"/>
  <c r="AR22" i="12"/>
  <c r="A10" i="31" s="1"/>
  <c r="AR18" i="12"/>
  <c r="A10" i="27" s="1"/>
  <c r="AR14" i="12"/>
  <c r="A10" i="23" s="1"/>
  <c r="AR10" i="12"/>
  <c r="A10" i="19" s="1"/>
  <c r="AR45" i="12"/>
  <c r="A10" i="56" s="1"/>
  <c r="AR41" i="12"/>
  <c r="A10" i="52" s="1"/>
  <c r="AR37" i="12"/>
  <c r="A10" i="48" s="1"/>
  <c r="AR33" i="12"/>
  <c r="A10" i="44" s="1"/>
  <c r="AR29" i="12"/>
  <c r="A10" i="40" s="1"/>
  <c r="AR25" i="12"/>
  <c r="A10" i="34" s="1"/>
  <c r="AR21" i="12"/>
  <c r="A10" i="30" s="1"/>
  <c r="AR17" i="12"/>
  <c r="A10" i="26" s="1"/>
  <c r="AR9" i="12"/>
  <c r="A10" i="18" s="1"/>
  <c r="D46" i="9"/>
  <c r="AR50" i="12"/>
  <c r="AR4" i="12" s="1"/>
  <c r="CF114" i="1"/>
  <c r="CG114" i="1" s="1"/>
  <c r="CF113" i="1"/>
  <c r="CG113" i="1" s="1"/>
  <c r="CG17" i="1"/>
  <c r="C99" i="1" s="1"/>
  <c r="CF116" i="1"/>
  <c r="CG116" i="1" s="1"/>
  <c r="CF112" i="1"/>
  <c r="CG112" i="1" s="1"/>
  <c r="CF115" i="1"/>
  <c r="CG115" i="1" s="1"/>
  <c r="CF111" i="1"/>
  <c r="CG111" i="1" s="1"/>
  <c r="D4" i="10"/>
  <c r="D7" i="10" l="1"/>
  <c r="AR48" i="7"/>
  <c r="D43" i="10"/>
  <c r="D45" i="10"/>
  <c r="D44" i="10"/>
  <c r="D46" i="10"/>
  <c r="A21" i="35"/>
  <c r="A10" i="35"/>
  <c r="D20" i="18"/>
  <c r="AP48" i="7"/>
  <c r="D26" i="10"/>
  <c r="E20" i="15"/>
  <c r="AQ48" i="7"/>
  <c r="L12" i="8"/>
  <c r="L18" i="8"/>
  <c r="L26" i="8"/>
  <c r="M26" i="8"/>
  <c r="CH97" i="1"/>
  <c r="E45" i="9"/>
  <c r="CE117" i="1"/>
  <c r="CE102" i="1" s="1"/>
  <c r="CC117" i="1"/>
  <c r="CC102" i="1" s="1"/>
  <c r="CH95" i="1"/>
  <c r="F44" i="9"/>
  <c r="CI95" i="1"/>
  <c r="E44" i="9"/>
  <c r="D9" i="14"/>
  <c r="AP48" i="12"/>
  <c r="E9" i="14"/>
  <c r="AQ48" i="12"/>
  <c r="AR48" i="12"/>
  <c r="CI99" i="1"/>
  <c r="E46" i="9"/>
  <c r="CH99" i="1"/>
  <c r="F46" i="9"/>
  <c r="CG117" i="1"/>
  <c r="CG102" i="1" s="1"/>
  <c r="E18" i="8" l="1"/>
  <c r="G7" i="10"/>
  <c r="E12" i="8"/>
  <c r="G26" i="10"/>
  <c r="E26" i="8"/>
  <c r="G28" i="10"/>
  <c r="CD107" i="1"/>
  <c r="CB107" i="1"/>
  <c r="CF107" i="1"/>
  <c r="AT79" i="1"/>
  <c r="F12" i="8" l="1"/>
  <c r="H26" i="10"/>
  <c r="F26" i="8"/>
  <c r="H28" i="10"/>
  <c r="F18" i="8"/>
  <c r="H7" i="10"/>
  <c r="BB75" i="1"/>
  <c r="V22" i="7" l="1"/>
  <c r="W22" i="7"/>
  <c r="X22" i="7"/>
  <c r="Y22" i="7"/>
  <c r="B17" i="31" s="1"/>
  <c r="W23" i="7"/>
  <c r="X23" i="7"/>
  <c r="Y23" i="7"/>
  <c r="B17" i="32" s="1"/>
  <c r="AA23" i="7"/>
  <c r="D17" i="32" s="1"/>
  <c r="AC23" i="7"/>
  <c r="A18" i="32" s="1"/>
  <c r="AD23" i="7"/>
  <c r="B18" i="32" s="1"/>
  <c r="T24" i="7"/>
  <c r="W24" i="7"/>
  <c r="X24" i="7"/>
  <c r="Y24" i="7"/>
  <c r="B17" i="33" s="1"/>
  <c r="Z24" i="7"/>
  <c r="C17" i="33" s="1"/>
  <c r="AB24" i="7"/>
  <c r="E17" i="33" s="1"/>
  <c r="AE24" i="7"/>
  <c r="C18" i="33" s="1"/>
  <c r="T25" i="7"/>
  <c r="U25" i="7"/>
  <c r="V25" i="7"/>
  <c r="X25" i="7"/>
  <c r="Y25" i="7"/>
  <c r="B17" i="34" s="1"/>
  <c r="Z25" i="7"/>
  <c r="C17" i="34" s="1"/>
  <c r="AA25" i="7"/>
  <c r="D17" i="34" s="1"/>
  <c r="AC25" i="7"/>
  <c r="A18" i="34" s="1"/>
  <c r="AD25" i="7"/>
  <c r="B18" i="34" s="1"/>
  <c r="AE25" i="7"/>
  <c r="C18" i="34" s="1"/>
  <c r="T26" i="7"/>
  <c r="U26" i="7"/>
  <c r="V26" i="7"/>
  <c r="W26" i="7"/>
  <c r="AA26" i="7"/>
  <c r="AB26" i="7"/>
  <c r="AE26" i="7"/>
  <c r="C18" i="35" s="1"/>
  <c r="T27" i="7"/>
  <c r="U27" i="7"/>
  <c r="V27" i="7"/>
  <c r="W27" i="7"/>
  <c r="AC27" i="7"/>
  <c r="A18" i="38" s="1"/>
  <c r="V28" i="7"/>
  <c r="W28" i="7"/>
  <c r="AE28" i="7"/>
  <c r="C18" i="39" s="1"/>
  <c r="U29" i="7"/>
  <c r="W29" i="7"/>
  <c r="X29" i="7"/>
  <c r="AB29" i="7"/>
  <c r="E17" i="40" s="1"/>
  <c r="AE29" i="7"/>
  <c r="C18" i="40" s="1"/>
  <c r="AT61" i="1" l="1"/>
  <c r="D51" i="8"/>
  <c r="CI111" i="1" s="1"/>
  <c r="I51" i="8" l="1"/>
  <c r="I53" i="8"/>
  <c r="I50" i="8"/>
  <c r="CI109" i="1"/>
  <c r="I52" i="8" l="1"/>
  <c r="AP16" i="1"/>
  <c r="BZ91" i="1"/>
  <c r="BZ89" i="1"/>
  <c r="BX89" i="1"/>
  <c r="BT89" i="1"/>
  <c r="BR89" i="1"/>
  <c r="BP89" i="1"/>
  <c r="BN89" i="1"/>
  <c r="BL89" i="1"/>
  <c r="BJ89" i="1"/>
  <c r="BH89" i="1"/>
  <c r="BF89" i="1"/>
  <c r="BD89" i="1"/>
  <c r="AF89" i="1"/>
  <c r="AD89" i="1"/>
  <c r="AB89" i="1"/>
  <c r="Z89" i="1"/>
  <c r="X89" i="1"/>
  <c r="V89" i="1"/>
  <c r="T89" i="1"/>
  <c r="R89" i="1"/>
  <c r="P89" i="1"/>
  <c r="N89" i="1"/>
  <c r="L89" i="1"/>
  <c r="J89" i="1"/>
  <c r="H89" i="1"/>
  <c r="BZ87" i="1"/>
  <c r="BX87" i="1"/>
  <c r="BV87" i="1"/>
  <c r="BR87" i="1"/>
  <c r="BP87" i="1"/>
  <c r="BN87" i="1"/>
  <c r="BL87" i="1"/>
  <c r="BJ87" i="1"/>
  <c r="BH87" i="1"/>
  <c r="BF87" i="1"/>
  <c r="BD87" i="1"/>
  <c r="BB87" i="1"/>
  <c r="AZ87" i="1"/>
  <c r="AX87" i="1"/>
  <c r="AV87" i="1"/>
  <c r="AT87" i="1"/>
  <c r="AR87" i="1"/>
  <c r="AP87" i="1"/>
  <c r="AN87" i="1"/>
  <c r="AL87" i="1"/>
  <c r="AJ87" i="1"/>
  <c r="AH87" i="1"/>
  <c r="AF87" i="1"/>
  <c r="AD87" i="1"/>
  <c r="AB87" i="1"/>
  <c r="Z87" i="1"/>
  <c r="X87" i="1"/>
  <c r="V87" i="1"/>
  <c r="T87" i="1"/>
  <c r="R87" i="1"/>
  <c r="P87" i="1"/>
  <c r="N87" i="1"/>
  <c r="L87" i="1"/>
  <c r="J87" i="1"/>
  <c r="H87" i="1"/>
  <c r="BZ85" i="1"/>
  <c r="BX85" i="1"/>
  <c r="BV85" i="1"/>
  <c r="BT85" i="1"/>
  <c r="BP85" i="1"/>
  <c r="BN85" i="1"/>
  <c r="BL85" i="1"/>
  <c r="BJ85" i="1"/>
  <c r="BH85" i="1"/>
  <c r="BF85" i="1"/>
  <c r="BD85" i="1"/>
  <c r="BB85" i="1"/>
  <c r="AZ85" i="1"/>
  <c r="AX85" i="1"/>
  <c r="AV85" i="1"/>
  <c r="AT85" i="1"/>
  <c r="AR85" i="1"/>
  <c r="AP85" i="1"/>
  <c r="AN85" i="1"/>
  <c r="AL85" i="1"/>
  <c r="AJ85" i="1"/>
  <c r="AH85" i="1"/>
  <c r="AF85" i="1"/>
  <c r="AD85" i="1"/>
  <c r="AB85" i="1"/>
  <c r="Z85" i="1"/>
  <c r="X85" i="1"/>
  <c r="V85" i="1"/>
  <c r="T85" i="1"/>
  <c r="R85" i="1"/>
  <c r="P85" i="1"/>
  <c r="N85" i="1"/>
  <c r="L85" i="1"/>
  <c r="J85" i="1"/>
  <c r="H85" i="1"/>
  <c r="BZ83" i="1"/>
  <c r="BX83" i="1"/>
  <c r="BV83" i="1"/>
  <c r="BT83" i="1"/>
  <c r="BR83" i="1"/>
  <c r="BN83" i="1"/>
  <c r="BL83" i="1"/>
  <c r="BJ83" i="1"/>
  <c r="BH83" i="1"/>
  <c r="BF83" i="1"/>
  <c r="BD83" i="1"/>
  <c r="BB83" i="1"/>
  <c r="AZ83" i="1"/>
  <c r="AX83" i="1"/>
  <c r="AV83" i="1"/>
  <c r="AT83" i="1"/>
  <c r="AR83" i="1"/>
  <c r="AP83" i="1"/>
  <c r="AN83" i="1"/>
  <c r="AL83" i="1"/>
  <c r="AJ83" i="1"/>
  <c r="AH83" i="1"/>
  <c r="AF83" i="1"/>
  <c r="AD83" i="1"/>
  <c r="AB83" i="1"/>
  <c r="Z83" i="1"/>
  <c r="X83" i="1"/>
  <c r="V83" i="1"/>
  <c r="T83" i="1"/>
  <c r="R83" i="1"/>
  <c r="P83" i="1"/>
  <c r="N83" i="1"/>
  <c r="L83" i="1"/>
  <c r="J83" i="1"/>
  <c r="H83" i="1"/>
  <c r="BZ81" i="1"/>
  <c r="BX81" i="1"/>
  <c r="BV81" i="1"/>
  <c r="BT81" i="1"/>
  <c r="BR81" i="1"/>
  <c r="BP81" i="1"/>
  <c r="BL81" i="1"/>
  <c r="BJ81" i="1"/>
  <c r="BH81" i="1"/>
  <c r="BF81" i="1"/>
  <c r="BD81" i="1"/>
  <c r="BB81" i="1"/>
  <c r="AZ81" i="1"/>
  <c r="AX81" i="1"/>
  <c r="AV81" i="1"/>
  <c r="AT81" i="1"/>
  <c r="AR81" i="1"/>
  <c r="AP81" i="1"/>
  <c r="AN81" i="1"/>
  <c r="AL81" i="1"/>
  <c r="AJ81" i="1"/>
  <c r="AH81" i="1"/>
  <c r="AF81" i="1"/>
  <c r="AD81" i="1"/>
  <c r="AB81" i="1"/>
  <c r="Z81" i="1"/>
  <c r="X81" i="1"/>
  <c r="V81" i="1"/>
  <c r="T81" i="1"/>
  <c r="R81" i="1"/>
  <c r="P81" i="1"/>
  <c r="N81" i="1"/>
  <c r="L81" i="1"/>
  <c r="J81" i="1"/>
  <c r="H81" i="1"/>
  <c r="BZ79" i="1"/>
  <c r="BX79" i="1"/>
  <c r="BV79" i="1"/>
  <c r="BT79" i="1"/>
  <c r="BR79" i="1"/>
  <c r="BP79" i="1"/>
  <c r="BN79" i="1"/>
  <c r="BJ79" i="1"/>
  <c r="BH79" i="1"/>
  <c r="BF79" i="1"/>
  <c r="BD79" i="1"/>
  <c r="BB79" i="1"/>
  <c r="AZ79" i="1"/>
  <c r="AX79" i="1"/>
  <c r="AV79" i="1"/>
  <c r="AR79" i="1"/>
  <c r="AP79" i="1"/>
  <c r="AN79" i="1"/>
  <c r="AL79" i="1"/>
  <c r="AJ79" i="1"/>
  <c r="AH79" i="1"/>
  <c r="AF79" i="1"/>
  <c r="AD79" i="1"/>
  <c r="AB79" i="1"/>
  <c r="Z79" i="1"/>
  <c r="X79" i="1"/>
  <c r="V79" i="1"/>
  <c r="T79" i="1"/>
  <c r="R79" i="1"/>
  <c r="P79" i="1"/>
  <c r="N79" i="1"/>
  <c r="L79" i="1"/>
  <c r="J79" i="1"/>
  <c r="H79" i="1"/>
  <c r="BZ77" i="1"/>
  <c r="BX77" i="1"/>
  <c r="BV77" i="1"/>
  <c r="BT77" i="1"/>
  <c r="BR77" i="1"/>
  <c r="BP77" i="1"/>
  <c r="BN77" i="1"/>
  <c r="BL77" i="1"/>
  <c r="BH77" i="1"/>
  <c r="BF77" i="1"/>
  <c r="BD77" i="1"/>
  <c r="BB77" i="1"/>
  <c r="AZ77" i="1"/>
  <c r="AX77" i="1"/>
  <c r="AV77" i="1"/>
  <c r="AT77" i="1"/>
  <c r="AR77" i="1"/>
  <c r="AP77" i="1"/>
  <c r="AN77" i="1"/>
  <c r="AL77" i="1"/>
  <c r="AJ77" i="1"/>
  <c r="AH77" i="1"/>
  <c r="AF77" i="1"/>
  <c r="AD77" i="1"/>
  <c r="AB77" i="1"/>
  <c r="Z77" i="1"/>
  <c r="X77" i="1"/>
  <c r="V77" i="1"/>
  <c r="T77" i="1"/>
  <c r="R77" i="1"/>
  <c r="P77" i="1"/>
  <c r="N77" i="1"/>
  <c r="L77" i="1"/>
  <c r="J77" i="1"/>
  <c r="H77" i="1"/>
  <c r="BZ75" i="1"/>
  <c r="BX75" i="1"/>
  <c r="BV75" i="1"/>
  <c r="BT75" i="1"/>
  <c r="BR75" i="1"/>
  <c r="BP75" i="1"/>
  <c r="BN75" i="1"/>
  <c r="BL75" i="1"/>
  <c r="BJ75" i="1"/>
  <c r="BF75" i="1"/>
  <c r="BD75" i="1"/>
  <c r="AZ75" i="1"/>
  <c r="AX75" i="1"/>
  <c r="AV75" i="1"/>
  <c r="AT75" i="1"/>
  <c r="AR75" i="1"/>
  <c r="AP75" i="1"/>
  <c r="AN75" i="1"/>
  <c r="AL75" i="1"/>
  <c r="AJ75" i="1"/>
  <c r="AH75" i="1"/>
  <c r="AF75" i="1"/>
  <c r="AD75" i="1"/>
  <c r="AB75" i="1"/>
  <c r="Z75" i="1"/>
  <c r="X75" i="1"/>
  <c r="V75" i="1"/>
  <c r="T75" i="1"/>
  <c r="R75" i="1"/>
  <c r="P75" i="1"/>
  <c r="N75" i="1"/>
  <c r="L75" i="1"/>
  <c r="J75" i="1"/>
  <c r="H75" i="1"/>
  <c r="BZ73" i="1"/>
  <c r="BX73" i="1"/>
  <c r="BV73" i="1"/>
  <c r="BT73" i="1"/>
  <c r="BR73" i="1"/>
  <c r="BP73" i="1"/>
  <c r="BN73" i="1"/>
  <c r="BL73" i="1"/>
  <c r="BJ73" i="1"/>
  <c r="BH73" i="1"/>
  <c r="BD73" i="1"/>
  <c r="BB73" i="1"/>
  <c r="AZ73" i="1"/>
  <c r="AX73" i="1"/>
  <c r="AV73" i="1"/>
  <c r="AT73" i="1"/>
  <c r="AR73" i="1"/>
  <c r="AP73" i="1"/>
  <c r="AN73" i="1"/>
  <c r="AL73" i="1"/>
  <c r="AJ73" i="1"/>
  <c r="AH73" i="1"/>
  <c r="AF73" i="1"/>
  <c r="AD73" i="1"/>
  <c r="AB73" i="1"/>
  <c r="Z73" i="1"/>
  <c r="X73" i="1"/>
  <c r="V73" i="1"/>
  <c r="T73" i="1"/>
  <c r="R73" i="1"/>
  <c r="P73" i="1"/>
  <c r="N73" i="1"/>
  <c r="L73" i="1"/>
  <c r="J73" i="1"/>
  <c r="H73" i="1"/>
  <c r="BZ71" i="1"/>
  <c r="BX71" i="1"/>
  <c r="BV71" i="1"/>
  <c r="BT71" i="1"/>
  <c r="BR71" i="1"/>
  <c r="BP71" i="1"/>
  <c r="BN71" i="1"/>
  <c r="BL71" i="1"/>
  <c r="BJ71" i="1"/>
  <c r="BH71" i="1"/>
  <c r="BF71" i="1"/>
  <c r="BB71" i="1"/>
  <c r="AZ71" i="1"/>
  <c r="AX71" i="1"/>
  <c r="AV71" i="1"/>
  <c r="AT71" i="1"/>
  <c r="AR71" i="1"/>
  <c r="AP71" i="1"/>
  <c r="AN71" i="1"/>
  <c r="AL71" i="1"/>
  <c r="AJ71" i="1"/>
  <c r="AH71" i="1"/>
  <c r="AF71" i="1"/>
  <c r="AD71" i="1"/>
  <c r="AB71" i="1"/>
  <c r="Z71" i="1"/>
  <c r="X71" i="1"/>
  <c r="V71" i="1"/>
  <c r="T71" i="1"/>
  <c r="R71" i="1"/>
  <c r="P71" i="1"/>
  <c r="N71" i="1"/>
  <c r="L71" i="1"/>
  <c r="J71" i="1"/>
  <c r="H71" i="1"/>
  <c r="BZ69" i="1"/>
  <c r="BX69" i="1"/>
  <c r="BV69" i="1"/>
  <c r="BT69" i="1"/>
  <c r="BR69" i="1"/>
  <c r="BP69" i="1"/>
  <c r="BN69" i="1"/>
  <c r="BL69" i="1"/>
  <c r="BJ69" i="1"/>
  <c r="BH69" i="1"/>
  <c r="BF69" i="1"/>
  <c r="BD69" i="1"/>
  <c r="AZ69" i="1"/>
  <c r="AX69" i="1"/>
  <c r="AV69" i="1"/>
  <c r="AT69" i="1"/>
  <c r="AR69" i="1"/>
  <c r="AP69" i="1"/>
  <c r="AN69" i="1"/>
  <c r="AL69" i="1"/>
  <c r="AJ69" i="1"/>
  <c r="AH69" i="1"/>
  <c r="AF69" i="1"/>
  <c r="AD69" i="1"/>
  <c r="AB69" i="1"/>
  <c r="Z69" i="1"/>
  <c r="X69" i="1"/>
  <c r="V69" i="1"/>
  <c r="T69" i="1"/>
  <c r="R69" i="1"/>
  <c r="P69" i="1"/>
  <c r="N69" i="1"/>
  <c r="L69" i="1"/>
  <c r="J69" i="1"/>
  <c r="H69" i="1"/>
  <c r="BZ67" i="1"/>
  <c r="BX67" i="1"/>
  <c r="BV67" i="1"/>
  <c r="BT67" i="1"/>
  <c r="BR67" i="1"/>
  <c r="BP67" i="1"/>
  <c r="BN67" i="1"/>
  <c r="BL67" i="1"/>
  <c r="BJ67" i="1"/>
  <c r="BH67" i="1"/>
  <c r="BF67" i="1"/>
  <c r="BD67" i="1"/>
  <c r="BB67" i="1"/>
  <c r="AX67" i="1"/>
  <c r="AV67" i="1"/>
  <c r="AT67" i="1"/>
  <c r="AR67" i="1"/>
  <c r="AP67" i="1"/>
  <c r="AN67" i="1"/>
  <c r="AL67" i="1"/>
  <c r="AJ67" i="1"/>
  <c r="AH67" i="1"/>
  <c r="AF67" i="1"/>
  <c r="AD67" i="1"/>
  <c r="AB67" i="1"/>
  <c r="Z67" i="1"/>
  <c r="X67" i="1"/>
  <c r="V67" i="1"/>
  <c r="T67" i="1"/>
  <c r="R67" i="1"/>
  <c r="P67" i="1"/>
  <c r="N67" i="1"/>
  <c r="L67" i="1"/>
  <c r="J67" i="1"/>
  <c r="H67" i="1"/>
  <c r="BZ65" i="1"/>
  <c r="BX65" i="1"/>
  <c r="BV65" i="1"/>
  <c r="BT65" i="1"/>
  <c r="BR65" i="1"/>
  <c r="BP65" i="1"/>
  <c r="BN65" i="1"/>
  <c r="BL65" i="1"/>
  <c r="BJ65" i="1"/>
  <c r="BH65" i="1"/>
  <c r="BF65" i="1"/>
  <c r="BD65" i="1"/>
  <c r="BB65" i="1"/>
  <c r="AZ65" i="1"/>
  <c r="AV65" i="1"/>
  <c r="AT65" i="1"/>
  <c r="AR65" i="1"/>
  <c r="AP65" i="1"/>
  <c r="AN65" i="1"/>
  <c r="AL65" i="1"/>
  <c r="AJ65" i="1"/>
  <c r="AH65" i="1"/>
  <c r="AF65" i="1"/>
  <c r="AD65" i="1"/>
  <c r="AB65" i="1"/>
  <c r="Z65" i="1"/>
  <c r="X65" i="1"/>
  <c r="V65" i="1"/>
  <c r="T65" i="1"/>
  <c r="R65" i="1"/>
  <c r="P65" i="1"/>
  <c r="N65" i="1"/>
  <c r="L65" i="1"/>
  <c r="J65" i="1"/>
  <c r="H65" i="1"/>
  <c r="BZ63" i="1"/>
  <c r="BX63" i="1"/>
  <c r="BV63" i="1"/>
  <c r="BT63" i="1"/>
  <c r="BR63" i="1"/>
  <c r="BP63" i="1"/>
  <c r="BN63" i="1"/>
  <c r="BL63" i="1"/>
  <c r="BJ63" i="1"/>
  <c r="BH63" i="1"/>
  <c r="BF63" i="1"/>
  <c r="BD63" i="1"/>
  <c r="BB63" i="1"/>
  <c r="AZ63" i="1"/>
  <c r="AX63" i="1"/>
  <c r="AT63" i="1"/>
  <c r="AR63" i="1"/>
  <c r="AP63" i="1"/>
  <c r="AN63" i="1"/>
  <c r="AL63" i="1"/>
  <c r="AJ63" i="1"/>
  <c r="AH63" i="1"/>
  <c r="AF63" i="1"/>
  <c r="AD63" i="1"/>
  <c r="AB63" i="1"/>
  <c r="Z63" i="1"/>
  <c r="X63" i="1"/>
  <c r="V63" i="1"/>
  <c r="T63" i="1"/>
  <c r="R63" i="1"/>
  <c r="P63" i="1"/>
  <c r="N63" i="1"/>
  <c r="L63" i="1"/>
  <c r="J63" i="1"/>
  <c r="H63" i="1"/>
  <c r="BZ61" i="1"/>
  <c r="BX61" i="1"/>
  <c r="BV61" i="1"/>
  <c r="BT61" i="1"/>
  <c r="BR61" i="1"/>
  <c r="BP61" i="1"/>
  <c r="BN61" i="1"/>
  <c r="BL61" i="1"/>
  <c r="BJ61" i="1"/>
  <c r="BH61" i="1"/>
  <c r="BF61" i="1"/>
  <c r="BD61" i="1"/>
  <c r="BB61" i="1"/>
  <c r="AZ61" i="1"/>
  <c r="AX61" i="1"/>
  <c r="AV61" i="1"/>
  <c r="AR61" i="1"/>
  <c r="AP61" i="1"/>
  <c r="AN61" i="1"/>
  <c r="AL61" i="1"/>
  <c r="AJ61" i="1"/>
  <c r="AH61" i="1"/>
  <c r="AF61" i="1"/>
  <c r="AD61" i="1"/>
  <c r="AB61" i="1"/>
  <c r="Z61" i="1"/>
  <c r="X61" i="1"/>
  <c r="V61" i="1"/>
  <c r="T61" i="1"/>
  <c r="R61" i="1"/>
  <c r="P61" i="1"/>
  <c r="N61" i="1"/>
  <c r="L61" i="1"/>
  <c r="J61" i="1"/>
  <c r="H61" i="1"/>
  <c r="BZ59" i="1"/>
  <c r="BX59" i="1"/>
  <c r="BV59" i="1"/>
  <c r="BT59" i="1"/>
  <c r="BR59" i="1"/>
  <c r="BP59" i="1"/>
  <c r="BN59" i="1"/>
  <c r="BL59" i="1"/>
  <c r="BJ59" i="1"/>
  <c r="BH59" i="1"/>
  <c r="BF59" i="1"/>
  <c r="BD59" i="1"/>
  <c r="BB59" i="1"/>
  <c r="AZ59" i="1"/>
  <c r="AX59" i="1"/>
  <c r="AV59" i="1"/>
  <c r="AT59" i="1"/>
  <c r="AP59" i="1"/>
  <c r="AN59" i="1"/>
  <c r="AL59" i="1"/>
  <c r="AJ59" i="1"/>
  <c r="AH59" i="1"/>
  <c r="AF59" i="1"/>
  <c r="AD59" i="1"/>
  <c r="AB59" i="1"/>
  <c r="Z59" i="1"/>
  <c r="X59" i="1"/>
  <c r="V59" i="1"/>
  <c r="T59" i="1"/>
  <c r="R59" i="1"/>
  <c r="P59" i="1"/>
  <c r="N59" i="1"/>
  <c r="L59" i="1"/>
  <c r="J59" i="1"/>
  <c r="H59" i="1"/>
  <c r="BZ57" i="1"/>
  <c r="BX57" i="1"/>
  <c r="BV57" i="1"/>
  <c r="BT57" i="1"/>
  <c r="BR57" i="1"/>
  <c r="BP57" i="1"/>
  <c r="BN57" i="1"/>
  <c r="BL57" i="1"/>
  <c r="BJ57" i="1"/>
  <c r="BH57" i="1"/>
  <c r="BF57" i="1"/>
  <c r="BD57" i="1"/>
  <c r="BB57" i="1"/>
  <c r="AZ57" i="1"/>
  <c r="AX57" i="1"/>
  <c r="AV57" i="1"/>
  <c r="AT57" i="1"/>
  <c r="AR57" i="1"/>
  <c r="AN57" i="1"/>
  <c r="AL57" i="1"/>
  <c r="AJ57" i="1"/>
  <c r="AH57" i="1"/>
  <c r="AF57" i="1"/>
  <c r="AD57" i="1"/>
  <c r="AB57" i="1"/>
  <c r="Z57" i="1"/>
  <c r="X57" i="1"/>
  <c r="V57" i="1"/>
  <c r="T57" i="1"/>
  <c r="R57" i="1"/>
  <c r="P57" i="1"/>
  <c r="N57" i="1"/>
  <c r="L57" i="1"/>
  <c r="J57" i="1"/>
  <c r="H57" i="1"/>
  <c r="BZ55" i="1"/>
  <c r="BX55" i="1"/>
  <c r="BV55" i="1"/>
  <c r="BT55" i="1"/>
  <c r="BR55" i="1"/>
  <c r="BP55" i="1"/>
  <c r="BN55" i="1"/>
  <c r="BL55" i="1"/>
  <c r="BJ55" i="1"/>
  <c r="BH55" i="1"/>
  <c r="BF55" i="1"/>
  <c r="BD55" i="1"/>
  <c r="BB55" i="1"/>
  <c r="AZ55" i="1"/>
  <c r="AX55" i="1"/>
  <c r="AV55" i="1"/>
  <c r="AT55" i="1"/>
  <c r="AR55" i="1"/>
  <c r="AP55" i="1"/>
  <c r="AL55" i="1"/>
  <c r="AJ55" i="1"/>
  <c r="AH55" i="1"/>
  <c r="AF55" i="1"/>
  <c r="AD55" i="1"/>
  <c r="AB55" i="1"/>
  <c r="Z55" i="1"/>
  <c r="X55" i="1"/>
  <c r="V55" i="1"/>
  <c r="T55" i="1"/>
  <c r="R55" i="1"/>
  <c r="P55" i="1"/>
  <c r="N55" i="1"/>
  <c r="L55" i="1"/>
  <c r="J55" i="1"/>
  <c r="H55" i="1"/>
  <c r="BZ53" i="1"/>
  <c r="BX53" i="1"/>
  <c r="BV53" i="1"/>
  <c r="BT53" i="1"/>
  <c r="BR53" i="1"/>
  <c r="BP53" i="1"/>
  <c r="BN53" i="1"/>
  <c r="BL53" i="1"/>
  <c r="BJ53" i="1"/>
  <c r="BH53" i="1"/>
  <c r="BF53" i="1"/>
  <c r="BD53" i="1"/>
  <c r="BB53" i="1"/>
  <c r="AZ53" i="1"/>
  <c r="AX53" i="1"/>
  <c r="AV53" i="1"/>
  <c r="AT53" i="1"/>
  <c r="AR53" i="1"/>
  <c r="AP53" i="1"/>
  <c r="AN53" i="1"/>
  <c r="AJ53" i="1"/>
  <c r="AH53" i="1"/>
  <c r="AF53" i="1"/>
  <c r="AD53" i="1"/>
  <c r="AB53" i="1"/>
  <c r="Z53" i="1"/>
  <c r="X53" i="1"/>
  <c r="V53" i="1"/>
  <c r="T53" i="1"/>
  <c r="R53" i="1"/>
  <c r="P53" i="1"/>
  <c r="N53" i="1"/>
  <c r="L53" i="1"/>
  <c r="J53" i="1"/>
  <c r="H53" i="1"/>
  <c r="BZ51" i="1"/>
  <c r="BX51" i="1"/>
  <c r="BV51" i="1"/>
  <c r="BT51" i="1"/>
  <c r="BR51" i="1"/>
  <c r="BP51" i="1"/>
  <c r="BN51" i="1"/>
  <c r="BL51" i="1"/>
  <c r="BJ51" i="1"/>
  <c r="BH51" i="1"/>
  <c r="BF51" i="1"/>
  <c r="BD51" i="1"/>
  <c r="BB51" i="1"/>
  <c r="AZ51" i="1"/>
  <c r="AX51" i="1"/>
  <c r="AV51" i="1"/>
  <c r="AT51" i="1"/>
  <c r="AR51" i="1"/>
  <c r="AP51" i="1"/>
  <c r="AN51" i="1"/>
  <c r="AL51" i="1"/>
  <c r="AH51" i="1"/>
  <c r="AF51" i="1"/>
  <c r="AD51" i="1"/>
  <c r="AB51" i="1"/>
  <c r="Z51" i="1"/>
  <c r="X51" i="1"/>
  <c r="V51" i="1"/>
  <c r="T51" i="1"/>
  <c r="R51" i="1"/>
  <c r="P51" i="1"/>
  <c r="N51" i="1"/>
  <c r="L51" i="1"/>
  <c r="J51" i="1"/>
  <c r="H51" i="1"/>
  <c r="BZ49" i="1"/>
  <c r="BX49" i="1"/>
  <c r="BV49" i="1"/>
  <c r="BT49" i="1"/>
  <c r="BR49" i="1"/>
  <c r="BP49" i="1"/>
  <c r="BN49" i="1"/>
  <c r="BL49" i="1"/>
  <c r="BJ49" i="1"/>
  <c r="BH49" i="1"/>
  <c r="BF49" i="1"/>
  <c r="BD49" i="1"/>
  <c r="BB49" i="1"/>
  <c r="AZ49" i="1"/>
  <c r="AX49" i="1"/>
  <c r="AV49" i="1"/>
  <c r="AT49" i="1"/>
  <c r="AR49" i="1"/>
  <c r="AP49" i="1"/>
  <c r="AN49" i="1"/>
  <c r="AL49" i="1"/>
  <c r="AJ49" i="1"/>
  <c r="AF49" i="1"/>
  <c r="AD49" i="1"/>
  <c r="AB49" i="1"/>
  <c r="Z49" i="1"/>
  <c r="X49" i="1"/>
  <c r="V49" i="1"/>
  <c r="T49" i="1"/>
  <c r="R49" i="1"/>
  <c r="P49" i="1"/>
  <c r="N49" i="1"/>
  <c r="L49" i="1"/>
  <c r="J49" i="1"/>
  <c r="H49" i="1"/>
  <c r="BZ47" i="1"/>
  <c r="BX47" i="1"/>
  <c r="BV47" i="1"/>
  <c r="BT47" i="1"/>
  <c r="BR47" i="1"/>
  <c r="BP47" i="1"/>
  <c r="BN47" i="1"/>
  <c r="BL47" i="1"/>
  <c r="BJ47" i="1"/>
  <c r="BH47" i="1"/>
  <c r="BF47" i="1"/>
  <c r="BD47" i="1"/>
  <c r="BB47" i="1"/>
  <c r="AZ47" i="1"/>
  <c r="AX47" i="1"/>
  <c r="AV47" i="1"/>
  <c r="AT47" i="1"/>
  <c r="AR47" i="1"/>
  <c r="AP47" i="1"/>
  <c r="AN47" i="1"/>
  <c r="AL47" i="1"/>
  <c r="AJ47" i="1"/>
  <c r="AH47" i="1"/>
  <c r="AD47" i="1"/>
  <c r="AB47" i="1"/>
  <c r="Z47" i="1"/>
  <c r="X47" i="1"/>
  <c r="V47" i="1"/>
  <c r="T47" i="1"/>
  <c r="R47" i="1"/>
  <c r="P47" i="1"/>
  <c r="N47" i="1"/>
  <c r="L47" i="1"/>
  <c r="J47" i="1"/>
  <c r="H47" i="1"/>
  <c r="BZ45" i="1"/>
  <c r="BX45" i="1"/>
  <c r="BV45" i="1"/>
  <c r="BT45" i="1"/>
  <c r="BR45" i="1"/>
  <c r="BP45" i="1"/>
  <c r="BN45" i="1"/>
  <c r="BL45" i="1"/>
  <c r="BJ45" i="1"/>
  <c r="BH45" i="1"/>
  <c r="BF45" i="1"/>
  <c r="BD45" i="1"/>
  <c r="BB45" i="1"/>
  <c r="AZ45" i="1"/>
  <c r="AX45" i="1"/>
  <c r="AV45" i="1"/>
  <c r="AT45" i="1"/>
  <c r="AR45" i="1"/>
  <c r="AP45" i="1"/>
  <c r="AN45" i="1"/>
  <c r="AL45" i="1"/>
  <c r="AJ45" i="1"/>
  <c r="AH45" i="1"/>
  <c r="AF45" i="1"/>
  <c r="AB45" i="1"/>
  <c r="Z45" i="1"/>
  <c r="X45" i="1"/>
  <c r="V45" i="1"/>
  <c r="T45" i="1"/>
  <c r="R45" i="1"/>
  <c r="P45" i="1"/>
  <c r="N45" i="1"/>
  <c r="L45" i="1"/>
  <c r="J45" i="1"/>
  <c r="H45" i="1"/>
  <c r="BZ43" i="1"/>
  <c r="BX43" i="1"/>
  <c r="BV43" i="1"/>
  <c r="BT43" i="1"/>
  <c r="BR43" i="1"/>
  <c r="BP43" i="1"/>
  <c r="BN43" i="1"/>
  <c r="BL43" i="1"/>
  <c r="BJ43" i="1"/>
  <c r="BH43" i="1"/>
  <c r="BF43" i="1"/>
  <c r="BD43" i="1"/>
  <c r="BB43" i="1"/>
  <c r="AZ43" i="1"/>
  <c r="AX43" i="1"/>
  <c r="AV43" i="1"/>
  <c r="AT43" i="1"/>
  <c r="AR43" i="1"/>
  <c r="AP43" i="1"/>
  <c r="AN43" i="1"/>
  <c r="AL43" i="1"/>
  <c r="AJ43" i="1"/>
  <c r="AH43" i="1"/>
  <c r="AF43" i="1"/>
  <c r="AD43" i="1"/>
  <c r="Z43" i="1"/>
  <c r="X43" i="1"/>
  <c r="V43" i="1"/>
  <c r="T43" i="1"/>
  <c r="R43" i="1"/>
  <c r="P43" i="1"/>
  <c r="N43" i="1"/>
  <c r="L43" i="1"/>
  <c r="J43" i="1"/>
  <c r="H43" i="1"/>
  <c r="BZ41" i="1"/>
  <c r="BX41" i="1"/>
  <c r="BV41" i="1"/>
  <c r="BT41" i="1"/>
  <c r="BR41" i="1"/>
  <c r="BP41" i="1"/>
  <c r="BN41" i="1"/>
  <c r="BL41" i="1"/>
  <c r="BJ41" i="1"/>
  <c r="BH41" i="1"/>
  <c r="BF41" i="1"/>
  <c r="BD41" i="1"/>
  <c r="BB41" i="1"/>
  <c r="AZ41" i="1"/>
  <c r="AX41" i="1"/>
  <c r="AV41" i="1"/>
  <c r="AT41" i="1"/>
  <c r="AR41" i="1"/>
  <c r="AP41" i="1"/>
  <c r="AN41" i="1"/>
  <c r="AL41" i="1"/>
  <c r="AJ41" i="1"/>
  <c r="AH41" i="1"/>
  <c r="AF41" i="1"/>
  <c r="AD41" i="1"/>
  <c r="AB41" i="1"/>
  <c r="X41" i="1"/>
  <c r="V41" i="1"/>
  <c r="T41" i="1"/>
  <c r="R41" i="1"/>
  <c r="P41" i="1"/>
  <c r="N41" i="1"/>
  <c r="L41" i="1"/>
  <c r="J41" i="1"/>
  <c r="H41" i="1"/>
  <c r="BZ39" i="1"/>
  <c r="BX39" i="1"/>
  <c r="BV39" i="1"/>
  <c r="BT39" i="1"/>
  <c r="BR39" i="1"/>
  <c r="BP39" i="1"/>
  <c r="BN39" i="1"/>
  <c r="BL39" i="1"/>
  <c r="BJ39" i="1"/>
  <c r="BH39" i="1"/>
  <c r="BF39" i="1"/>
  <c r="BD39" i="1"/>
  <c r="BB39" i="1"/>
  <c r="AZ39" i="1"/>
  <c r="AX39" i="1"/>
  <c r="AV39" i="1"/>
  <c r="AT39" i="1"/>
  <c r="AR39" i="1"/>
  <c r="AP39" i="1"/>
  <c r="AN39" i="1"/>
  <c r="AL39" i="1"/>
  <c r="AJ39" i="1"/>
  <c r="AH39" i="1"/>
  <c r="AF39" i="1"/>
  <c r="AD39" i="1"/>
  <c r="AB39" i="1"/>
  <c r="Z39" i="1"/>
  <c r="V39" i="1"/>
  <c r="T39" i="1"/>
  <c r="R39" i="1"/>
  <c r="P39" i="1"/>
  <c r="N39" i="1"/>
  <c r="L39" i="1"/>
  <c r="J39" i="1"/>
  <c r="H39" i="1"/>
  <c r="BZ37" i="1"/>
  <c r="BX37" i="1"/>
  <c r="BV37" i="1"/>
  <c r="BT37" i="1"/>
  <c r="BR37" i="1"/>
  <c r="BP37" i="1"/>
  <c r="BN37" i="1"/>
  <c r="BL37" i="1"/>
  <c r="BJ37" i="1"/>
  <c r="BH37" i="1"/>
  <c r="BF37" i="1"/>
  <c r="BD37" i="1"/>
  <c r="BB37" i="1"/>
  <c r="AZ37" i="1"/>
  <c r="AX37" i="1"/>
  <c r="AV37" i="1"/>
  <c r="AT37" i="1"/>
  <c r="AR37" i="1"/>
  <c r="AP37" i="1"/>
  <c r="AN37" i="1"/>
  <c r="AL37" i="1"/>
  <c r="AJ37" i="1"/>
  <c r="AH37" i="1"/>
  <c r="AF37" i="1"/>
  <c r="AD37" i="1"/>
  <c r="AB37" i="1"/>
  <c r="Z37" i="1"/>
  <c r="X37" i="1"/>
  <c r="T37" i="1"/>
  <c r="R37" i="1"/>
  <c r="P37" i="1"/>
  <c r="N37" i="1"/>
  <c r="L37" i="1"/>
  <c r="J37" i="1"/>
  <c r="H37" i="1"/>
  <c r="BZ35" i="1"/>
  <c r="BX35" i="1"/>
  <c r="BV35" i="1"/>
  <c r="BT35" i="1"/>
  <c r="BR35" i="1"/>
  <c r="BP35" i="1"/>
  <c r="BN35" i="1"/>
  <c r="BL35" i="1"/>
  <c r="BJ35" i="1"/>
  <c r="BH35" i="1"/>
  <c r="BF35" i="1"/>
  <c r="BD35" i="1"/>
  <c r="BB35" i="1"/>
  <c r="AZ35" i="1"/>
  <c r="AX35" i="1"/>
  <c r="AV35" i="1"/>
  <c r="AT35" i="1"/>
  <c r="AR35" i="1"/>
  <c r="AP35" i="1"/>
  <c r="AN35" i="1"/>
  <c r="AL35" i="1"/>
  <c r="AJ35" i="1"/>
  <c r="AH35" i="1"/>
  <c r="AF35" i="1"/>
  <c r="AD35" i="1"/>
  <c r="AB35" i="1"/>
  <c r="Z35" i="1"/>
  <c r="X35" i="1"/>
  <c r="V35" i="1"/>
  <c r="R35" i="1"/>
  <c r="P35" i="1"/>
  <c r="N35" i="1"/>
  <c r="L35" i="1"/>
  <c r="J35" i="1"/>
  <c r="H35" i="1"/>
  <c r="BZ33" i="1"/>
  <c r="BX33" i="1"/>
  <c r="BV33" i="1"/>
  <c r="BT33" i="1"/>
  <c r="BR33" i="1"/>
  <c r="BP33" i="1"/>
  <c r="BN33" i="1"/>
  <c r="BL33" i="1"/>
  <c r="BJ33" i="1"/>
  <c r="BH33" i="1"/>
  <c r="BF33" i="1"/>
  <c r="BD33" i="1"/>
  <c r="BB33" i="1"/>
  <c r="AZ33" i="1"/>
  <c r="AX33" i="1"/>
  <c r="AV33" i="1"/>
  <c r="AT33" i="1"/>
  <c r="AR33" i="1"/>
  <c r="AP33" i="1"/>
  <c r="AN33" i="1"/>
  <c r="AL33" i="1"/>
  <c r="AJ33" i="1"/>
  <c r="AH33" i="1"/>
  <c r="AF33" i="1"/>
  <c r="AD33" i="1"/>
  <c r="AB33" i="1"/>
  <c r="Z33" i="1"/>
  <c r="X33" i="1"/>
  <c r="V33" i="1"/>
  <c r="T33" i="1"/>
  <c r="P33" i="1"/>
  <c r="N33" i="1"/>
  <c r="L33" i="1"/>
  <c r="J33" i="1"/>
  <c r="H33" i="1"/>
  <c r="BZ31" i="1"/>
  <c r="BX31" i="1"/>
  <c r="BV31" i="1"/>
  <c r="BT31" i="1"/>
  <c r="BR31" i="1"/>
  <c r="BP31" i="1"/>
  <c r="BN31" i="1"/>
  <c r="BL31" i="1"/>
  <c r="BJ31" i="1"/>
  <c r="BH31" i="1"/>
  <c r="BF31" i="1"/>
  <c r="BD31" i="1"/>
  <c r="BB31" i="1"/>
  <c r="AZ31" i="1"/>
  <c r="AX31" i="1"/>
  <c r="AV31" i="1"/>
  <c r="AT31" i="1"/>
  <c r="AR31" i="1"/>
  <c r="AP31" i="1"/>
  <c r="AN31" i="1"/>
  <c r="AL31" i="1"/>
  <c r="AJ31" i="1"/>
  <c r="AH31" i="1"/>
  <c r="AF31" i="1"/>
  <c r="AD31" i="1"/>
  <c r="AB31" i="1"/>
  <c r="Z31" i="1"/>
  <c r="X31" i="1"/>
  <c r="V31" i="1"/>
  <c r="T31" i="1"/>
  <c r="R31" i="1"/>
  <c r="N31" i="1"/>
  <c r="L31" i="1"/>
  <c r="J31" i="1"/>
  <c r="H31" i="1"/>
  <c r="BZ29" i="1"/>
  <c r="BX29" i="1"/>
  <c r="BV29" i="1"/>
  <c r="BT29" i="1"/>
  <c r="BR29" i="1"/>
  <c r="BP29" i="1"/>
  <c r="BN29" i="1"/>
  <c r="BL29" i="1"/>
  <c r="BJ29" i="1"/>
  <c r="BH29" i="1"/>
  <c r="BF29" i="1"/>
  <c r="BD29" i="1"/>
  <c r="BB29" i="1"/>
  <c r="AZ29" i="1"/>
  <c r="AX29" i="1"/>
  <c r="AV29" i="1"/>
  <c r="AT29" i="1"/>
  <c r="AR29" i="1"/>
  <c r="AP29" i="1"/>
  <c r="AN29" i="1"/>
  <c r="AL29" i="1"/>
  <c r="AJ29" i="1"/>
  <c r="AH29" i="1"/>
  <c r="AF29" i="1"/>
  <c r="AD29" i="1"/>
  <c r="AB29" i="1"/>
  <c r="Z29" i="1"/>
  <c r="X29" i="1"/>
  <c r="V29" i="1"/>
  <c r="T29" i="1"/>
  <c r="R29" i="1"/>
  <c r="P29" i="1"/>
  <c r="L29" i="1"/>
  <c r="J29" i="1"/>
  <c r="H29" i="1"/>
  <c r="BZ27" i="1"/>
  <c r="BX27" i="1"/>
  <c r="BV27" i="1"/>
  <c r="BT27" i="1"/>
  <c r="BR27" i="1"/>
  <c r="BP27" i="1"/>
  <c r="BN27" i="1"/>
  <c r="BL27" i="1"/>
  <c r="BJ27" i="1"/>
  <c r="BH27" i="1"/>
  <c r="BF27" i="1"/>
  <c r="BD27" i="1"/>
  <c r="BB27" i="1"/>
  <c r="AZ27" i="1"/>
  <c r="AX27" i="1"/>
  <c r="AV27" i="1"/>
  <c r="AT27" i="1"/>
  <c r="AR27" i="1"/>
  <c r="AP27" i="1"/>
  <c r="AN27" i="1"/>
  <c r="AL27" i="1"/>
  <c r="AJ27" i="1"/>
  <c r="AH27" i="1"/>
  <c r="AF27" i="1"/>
  <c r="AD27" i="1"/>
  <c r="AB27" i="1"/>
  <c r="Z27" i="1"/>
  <c r="X27" i="1"/>
  <c r="V27" i="1"/>
  <c r="T27" i="1"/>
  <c r="R27" i="1"/>
  <c r="P27" i="1"/>
  <c r="N27" i="1"/>
  <c r="J27" i="1"/>
  <c r="H27" i="1"/>
  <c r="BZ25" i="1"/>
  <c r="BX25" i="1"/>
  <c r="BV25" i="1"/>
  <c r="BT25" i="1"/>
  <c r="BR25" i="1"/>
  <c r="BP25" i="1"/>
  <c r="BN25" i="1"/>
  <c r="BL25" i="1"/>
  <c r="BJ25" i="1"/>
  <c r="BH25" i="1"/>
  <c r="BF25" i="1"/>
  <c r="BD25" i="1"/>
  <c r="BB25" i="1"/>
  <c r="AZ25" i="1"/>
  <c r="AX25" i="1"/>
  <c r="AV25" i="1"/>
  <c r="AT25" i="1"/>
  <c r="AR25" i="1"/>
  <c r="AP25" i="1"/>
  <c r="AN25" i="1"/>
  <c r="AL25" i="1"/>
  <c r="AJ25" i="1"/>
  <c r="AH25" i="1"/>
  <c r="AF25" i="1"/>
  <c r="AD25" i="1"/>
  <c r="AB25" i="1"/>
  <c r="Z25" i="1"/>
  <c r="X25" i="1"/>
  <c r="V25" i="1"/>
  <c r="T25" i="1"/>
  <c r="R25" i="1"/>
  <c r="P25" i="1"/>
  <c r="N25" i="1"/>
  <c r="L25" i="1"/>
  <c r="H25" i="1"/>
  <c r="BZ23" i="1"/>
  <c r="BX23" i="1"/>
  <c r="BV23" i="1"/>
  <c r="BT23" i="1"/>
  <c r="BR23" i="1"/>
  <c r="BP23" i="1"/>
  <c r="BN23" i="1"/>
  <c r="BL23" i="1"/>
  <c r="BJ23" i="1"/>
  <c r="BH23" i="1"/>
  <c r="BF23" i="1"/>
  <c r="BD23" i="1"/>
  <c r="BB23" i="1"/>
  <c r="AZ23" i="1"/>
  <c r="AX23" i="1"/>
  <c r="AV23" i="1"/>
  <c r="AT23" i="1"/>
  <c r="AR23" i="1"/>
  <c r="AP23" i="1"/>
  <c r="AN23" i="1"/>
  <c r="AL23" i="1"/>
  <c r="AJ23" i="1"/>
  <c r="AH23" i="1"/>
  <c r="AF23" i="1"/>
  <c r="AD23" i="1"/>
  <c r="AB23" i="1"/>
  <c r="Z23" i="1"/>
  <c r="X23" i="1"/>
  <c r="V23" i="1"/>
  <c r="T23" i="1"/>
  <c r="R23" i="1"/>
  <c r="P23" i="1"/>
  <c r="N23" i="1"/>
  <c r="L23" i="1"/>
  <c r="J23" i="1"/>
  <c r="BX21" i="1"/>
  <c r="BV21" i="1"/>
  <c r="BT21" i="1"/>
  <c r="BR21" i="1"/>
  <c r="BP21" i="1"/>
  <c r="BN21" i="1"/>
  <c r="BL21" i="1"/>
  <c r="BJ21" i="1"/>
  <c r="BH21" i="1"/>
  <c r="BF21" i="1"/>
  <c r="BD21" i="1"/>
  <c r="BB21" i="1"/>
  <c r="AZ21" i="1"/>
  <c r="AX21" i="1"/>
  <c r="AV21" i="1"/>
  <c r="AT21" i="1"/>
  <c r="AR21" i="1"/>
  <c r="AP21" i="1"/>
  <c r="AN21" i="1"/>
  <c r="AL21" i="1"/>
  <c r="AJ21" i="1"/>
  <c r="AH21" i="1"/>
  <c r="AF21" i="1"/>
  <c r="AD21" i="1"/>
  <c r="AB21" i="1"/>
  <c r="Z21" i="1"/>
  <c r="X21" i="1"/>
  <c r="V21" i="1"/>
  <c r="T21" i="1"/>
  <c r="R21" i="1"/>
  <c r="P21" i="1"/>
  <c r="N21" i="1"/>
  <c r="L21" i="1"/>
  <c r="J21" i="1"/>
  <c r="H21" i="1"/>
  <c r="BZ19" i="1"/>
  <c r="BX19" i="1"/>
  <c r="BV19" i="1"/>
  <c r="BT19" i="1"/>
  <c r="BR19" i="1"/>
  <c r="BP19" i="1"/>
  <c r="BN19" i="1"/>
  <c r="BL19" i="1"/>
  <c r="BJ19" i="1"/>
  <c r="BH19" i="1"/>
  <c r="BF19" i="1"/>
  <c r="BD19" i="1"/>
  <c r="BB19" i="1"/>
  <c r="AZ19" i="1"/>
  <c r="AX19" i="1"/>
  <c r="AV19" i="1"/>
  <c r="AT19" i="1"/>
  <c r="AR19" i="1"/>
  <c r="AP19" i="1"/>
  <c r="AN19" i="1"/>
  <c r="AL19" i="1"/>
  <c r="AJ19" i="1"/>
  <c r="AH19" i="1"/>
  <c r="AF19" i="1"/>
  <c r="AD19" i="1"/>
  <c r="AB19" i="1"/>
  <c r="Z19" i="1"/>
  <c r="X19" i="1"/>
  <c r="V19" i="1"/>
  <c r="T19" i="1"/>
  <c r="R19" i="1"/>
  <c r="P19" i="1"/>
  <c r="N19" i="1"/>
  <c r="L19" i="1"/>
  <c r="J19" i="1"/>
  <c r="H19" i="1"/>
  <c r="F19" i="1"/>
  <c r="F89" i="1"/>
  <c r="F87" i="1"/>
  <c r="F85" i="1"/>
  <c r="F83" i="1"/>
  <c r="F81" i="1"/>
  <c r="F79" i="1"/>
  <c r="F77" i="1"/>
  <c r="F75" i="1"/>
  <c r="F73" i="1"/>
  <c r="F71" i="1"/>
  <c r="F69" i="1"/>
  <c r="F67" i="1"/>
  <c r="F65" i="1"/>
  <c r="F63" i="1"/>
  <c r="F61" i="1"/>
  <c r="F59" i="1"/>
  <c r="F57" i="1"/>
  <c r="F55" i="1"/>
  <c r="F53" i="1"/>
  <c r="F51" i="1"/>
  <c r="F49" i="1"/>
  <c r="F47" i="1"/>
  <c r="F45" i="1"/>
  <c r="F43" i="1"/>
  <c r="F41" i="1"/>
  <c r="F39" i="1"/>
  <c r="F37" i="1"/>
  <c r="F35" i="1"/>
  <c r="F33" i="1"/>
  <c r="F31" i="1"/>
  <c r="F29" i="1"/>
  <c r="F27" i="1"/>
  <c r="D89" i="1"/>
  <c r="D87" i="1"/>
  <c r="D85" i="1"/>
  <c r="D83" i="1"/>
  <c r="D81" i="1"/>
  <c r="D79" i="1"/>
  <c r="D77" i="1"/>
  <c r="D75" i="1"/>
  <c r="D73" i="1"/>
  <c r="D71" i="1"/>
  <c r="D69" i="1"/>
  <c r="D67" i="1"/>
  <c r="D65" i="1"/>
  <c r="D63" i="1"/>
  <c r="D61" i="1"/>
  <c r="D59" i="1"/>
  <c r="D57" i="1"/>
  <c r="D55" i="1"/>
  <c r="D53" i="1"/>
  <c r="D51" i="1"/>
  <c r="D49" i="1"/>
  <c r="D47" i="1"/>
  <c r="D45" i="1"/>
  <c r="D43" i="1"/>
  <c r="D41" i="1"/>
  <c r="D39" i="1"/>
  <c r="D37" i="1"/>
  <c r="D35" i="1"/>
  <c r="D33" i="1"/>
  <c r="D31" i="1"/>
  <c r="D29" i="1"/>
  <c r="D27" i="1"/>
  <c r="AR105" i="1" l="1"/>
  <c r="I43" i="8" s="1"/>
  <c r="AR101" i="1"/>
  <c r="AP105" i="1"/>
  <c r="I44" i="8" s="1"/>
  <c r="AP101" i="1"/>
  <c r="AF105" i="1"/>
  <c r="I42" i="8" s="1"/>
  <c r="AF101" i="1"/>
  <c r="AN105" i="1"/>
  <c r="I40" i="8" s="1"/>
  <c r="AN101" i="1"/>
  <c r="AJ105" i="1"/>
  <c r="I29" i="8" s="1"/>
  <c r="AJ101" i="1"/>
  <c r="L105" i="1"/>
  <c r="I13" i="8" s="1"/>
  <c r="L101" i="1"/>
  <c r="AT105" i="1"/>
  <c r="I32" i="8" s="1"/>
  <c r="AT101" i="1"/>
  <c r="AZ105" i="1"/>
  <c r="I34" i="8" s="1"/>
  <c r="AZ101" i="1"/>
  <c r="AH105" i="1"/>
  <c r="I37" i="8" s="1"/>
  <c r="AH101" i="1"/>
  <c r="H101" i="1"/>
  <c r="BB105" i="1"/>
  <c r="I41" i="8" s="1"/>
  <c r="BB101" i="1"/>
  <c r="C41" i="8" s="1"/>
  <c r="AV105" i="1"/>
  <c r="I10" i="8" s="1"/>
  <c r="AV101" i="1"/>
  <c r="BP105" i="1"/>
  <c r="I30" i="8" s="1"/>
  <c r="BP101" i="1"/>
  <c r="BL105" i="1"/>
  <c r="I35" i="8" s="1"/>
  <c r="BL101" i="1"/>
  <c r="AX105" i="1"/>
  <c r="I24" i="8" s="1"/>
  <c r="AX101" i="1"/>
  <c r="BH105" i="1"/>
  <c r="I45" i="8" s="1"/>
  <c r="BH101" i="1"/>
  <c r="AL105" i="1"/>
  <c r="I20" i="8" s="1"/>
  <c r="AL101" i="1"/>
  <c r="X105" i="1"/>
  <c r="I28" i="8" s="1"/>
  <c r="X101" i="1"/>
  <c r="Z105" i="1"/>
  <c r="I21" i="8" s="1"/>
  <c r="Z101" i="1"/>
  <c r="R105" i="1"/>
  <c r="I22" i="8" s="1"/>
  <c r="R101" i="1"/>
  <c r="H105" i="1"/>
  <c r="I27" i="8" s="1"/>
  <c r="BZ101" i="1"/>
  <c r="BZ105" i="1"/>
  <c r="I19" i="8" s="1"/>
  <c r="AB105" i="1"/>
  <c r="I16" i="8" s="1"/>
  <c r="AB101" i="1"/>
  <c r="T105" i="1"/>
  <c r="I14" i="8" s="1"/>
  <c r="T101" i="1"/>
  <c r="BJ105" i="1"/>
  <c r="I25" i="8" s="1"/>
  <c r="BJ101" i="1"/>
  <c r="BR105" i="1"/>
  <c r="I17" i="8" s="1"/>
  <c r="BR101" i="1"/>
  <c r="BN105" i="1"/>
  <c r="I15" i="8" s="1"/>
  <c r="BN101" i="1"/>
  <c r="J105" i="1"/>
  <c r="I7" i="8" s="1"/>
  <c r="J101" i="1"/>
  <c r="AD105" i="1"/>
  <c r="I39" i="8" s="1"/>
  <c r="AD101" i="1"/>
  <c r="BD105" i="1"/>
  <c r="I36" i="8" s="1"/>
  <c r="BD101" i="1"/>
  <c r="BT105" i="1"/>
  <c r="I23" i="8" s="1"/>
  <c r="BT101" i="1"/>
  <c r="V105" i="1"/>
  <c r="I8" i="8" s="1"/>
  <c r="V101" i="1"/>
  <c r="BX105" i="1"/>
  <c r="I9" i="8" s="1"/>
  <c r="BX101" i="1"/>
  <c r="BV105" i="1"/>
  <c r="I5" i="8" s="1"/>
  <c r="BV101" i="1"/>
  <c r="BF105" i="1"/>
  <c r="I33" i="8" s="1"/>
  <c r="BF101" i="1"/>
  <c r="N105" i="1"/>
  <c r="I31" i="8" s="1"/>
  <c r="N101" i="1"/>
  <c r="P105" i="1"/>
  <c r="I11" i="8" s="1"/>
  <c r="P101" i="1"/>
  <c r="A12" i="54"/>
  <c r="A12" i="53"/>
  <c r="A12" i="52"/>
  <c r="A12" i="51"/>
  <c r="A12" i="50"/>
  <c r="A12" i="49"/>
  <c r="A12" i="48"/>
  <c r="A12" i="47"/>
  <c r="A12" i="46"/>
  <c r="A12" i="45"/>
  <c r="A12" i="44"/>
  <c r="A12" i="43"/>
  <c r="A12" i="42"/>
  <c r="A12" i="41"/>
  <c r="A12" i="40"/>
  <c r="A12" i="39"/>
  <c r="A12" i="38"/>
  <c r="A6" i="35"/>
  <c r="A12" i="35"/>
  <c r="E16" i="34"/>
  <c r="E5" i="34"/>
  <c r="A12" i="34"/>
  <c r="D16" i="33"/>
  <c r="D5" i="33"/>
  <c r="A12" i="33"/>
  <c r="C16" i="32"/>
  <c r="C5" i="32"/>
  <c r="A12" i="32"/>
  <c r="B16" i="31"/>
  <c r="B5" i="31"/>
  <c r="A12" i="31"/>
  <c r="A16" i="30"/>
  <c r="A5" i="30"/>
  <c r="A12" i="30"/>
  <c r="E15" i="29"/>
  <c r="E4" i="29"/>
  <c r="A12" i="29"/>
  <c r="D4" i="28"/>
  <c r="A12" i="28"/>
  <c r="C15" i="27"/>
  <c r="C4" i="27"/>
  <c r="A12" i="27"/>
  <c r="B15" i="26"/>
  <c r="B4" i="26"/>
  <c r="A12" i="26"/>
  <c r="A15" i="25"/>
  <c r="A4" i="25"/>
  <c r="A12" i="25"/>
  <c r="E14" i="24"/>
  <c r="E3" i="24"/>
  <c r="A12" i="24"/>
  <c r="D14" i="23"/>
  <c r="D3" i="23"/>
  <c r="A12" i="23"/>
  <c r="C14" i="22"/>
  <c r="C3" i="22"/>
  <c r="A12" i="22"/>
  <c r="B14" i="21"/>
  <c r="B3" i="21"/>
  <c r="A12" i="21"/>
  <c r="A14" i="20"/>
  <c r="A3" i="20"/>
  <c r="A12" i="20"/>
  <c r="E13" i="19"/>
  <c r="E2" i="19"/>
  <c r="A12" i="19"/>
  <c r="A12" i="18"/>
  <c r="C13" i="17"/>
  <c r="C2" i="17"/>
  <c r="A12" i="17"/>
  <c r="B13" i="15"/>
  <c r="A12" i="15"/>
  <c r="A12" i="14"/>
  <c r="AO5" i="14"/>
  <c r="A13" i="14"/>
  <c r="AO2" i="14"/>
  <c r="A2" i="14"/>
  <c r="AU43" i="12"/>
  <c r="AU42" i="12"/>
  <c r="AU41" i="12"/>
  <c r="AU40" i="12"/>
  <c r="AU39" i="12"/>
  <c r="AU38" i="12"/>
  <c r="AU37" i="12"/>
  <c r="AU36" i="12"/>
  <c r="AU35" i="12"/>
  <c r="AU34" i="12"/>
  <c r="AU33" i="12"/>
  <c r="AU32" i="12"/>
  <c r="AU31" i="12"/>
  <c r="AU30" i="12"/>
  <c r="AU29" i="12"/>
  <c r="AU28" i="12"/>
  <c r="AU27" i="12"/>
  <c r="AU26" i="12"/>
  <c r="AU25" i="12"/>
  <c r="AU24" i="12"/>
  <c r="AU23" i="12"/>
  <c r="AU22" i="12"/>
  <c r="AU21" i="12"/>
  <c r="AU20" i="12"/>
  <c r="AU19" i="12"/>
  <c r="AU18" i="12"/>
  <c r="AU17" i="12"/>
  <c r="AU16" i="12"/>
  <c r="AU15" i="12"/>
  <c r="AU14" i="12"/>
  <c r="AU13" i="12"/>
  <c r="AU12" i="12"/>
  <c r="AU11" i="12"/>
  <c r="AU10" i="12"/>
  <c r="AU9" i="12"/>
  <c r="AU8" i="12"/>
  <c r="AU7" i="12"/>
  <c r="AU6"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D46" i="12" s="1"/>
  <c r="A2" i="57" s="1"/>
  <c r="AL43" i="7"/>
  <c r="E19" i="54" s="1"/>
  <c r="AK43" i="7"/>
  <c r="D19" i="54" s="1"/>
  <c r="AF43" i="7"/>
  <c r="D18" i="54" s="1"/>
  <c r="W43" i="7"/>
  <c r="U43" i="7"/>
  <c r="N43" i="7"/>
  <c r="A15" i="54" s="1"/>
  <c r="I43" i="7"/>
  <c r="A14" i="54" s="1"/>
  <c r="A13" i="54"/>
  <c r="AL42" i="7"/>
  <c r="E19" i="53" s="1"/>
  <c r="AK42" i="7"/>
  <c r="D19" i="53" s="1"/>
  <c r="AI42" i="7"/>
  <c r="B19" i="53" s="1"/>
  <c r="AG42" i="7"/>
  <c r="E18" i="53" s="1"/>
  <c r="AF42" i="7"/>
  <c r="D18" i="53" s="1"/>
  <c r="AC42" i="7"/>
  <c r="A18" i="53" s="1"/>
  <c r="Y42" i="7"/>
  <c r="B17" i="53" s="1"/>
  <c r="X42" i="7"/>
  <c r="A17" i="53" s="1"/>
  <c r="W42" i="7"/>
  <c r="E16" i="53" s="1"/>
  <c r="V42" i="7"/>
  <c r="D16" i="53" s="1"/>
  <c r="U42" i="7"/>
  <c r="C16" i="53" s="1"/>
  <c r="I42" i="7"/>
  <c r="A14" i="53" s="1"/>
  <c r="AL41" i="7"/>
  <c r="E19" i="52" s="1"/>
  <c r="AK41" i="7"/>
  <c r="D19" i="52" s="1"/>
  <c r="AJ41" i="7"/>
  <c r="C19" i="52" s="1"/>
  <c r="AG41" i="7"/>
  <c r="E18" i="52" s="1"/>
  <c r="AC41" i="7"/>
  <c r="A18" i="52" s="1"/>
  <c r="AA41" i="7"/>
  <c r="D17" i="52" s="1"/>
  <c r="Z41" i="7"/>
  <c r="C17" i="52" s="1"/>
  <c r="X41" i="7"/>
  <c r="A17" i="52" s="1"/>
  <c r="R41" i="7"/>
  <c r="E15" i="52" s="1"/>
  <c r="P41" i="7"/>
  <c r="C15" i="52" s="1"/>
  <c r="M41" i="7"/>
  <c r="E14" i="52" s="1"/>
  <c r="I41" i="7"/>
  <c r="A14" i="52" s="1"/>
  <c r="G41" i="7"/>
  <c r="D13" i="52" s="1"/>
  <c r="AO40" i="7"/>
  <c r="C20" i="51" s="1"/>
  <c r="AN40" i="7"/>
  <c r="B20" i="51" s="1"/>
  <c r="AK40" i="7"/>
  <c r="D19" i="51" s="1"/>
  <c r="AJ40" i="7"/>
  <c r="C19" i="51" s="1"/>
  <c r="AI40" i="7"/>
  <c r="B19" i="51" s="1"/>
  <c r="AF40" i="7"/>
  <c r="D18" i="51" s="1"/>
  <c r="AE40" i="7"/>
  <c r="C18" i="51" s="1"/>
  <c r="AB40" i="7"/>
  <c r="E17" i="51" s="1"/>
  <c r="AA40" i="7"/>
  <c r="D17" i="51" s="1"/>
  <c r="Z40" i="7"/>
  <c r="C17" i="51" s="1"/>
  <c r="Y40" i="7"/>
  <c r="B17" i="51" s="1"/>
  <c r="X40" i="7"/>
  <c r="A17" i="51" s="1"/>
  <c r="W40" i="7"/>
  <c r="E16" i="51" s="1"/>
  <c r="V40" i="7"/>
  <c r="D16" i="51" s="1"/>
  <c r="S40" i="7"/>
  <c r="A16" i="51" s="1"/>
  <c r="Q40" i="7"/>
  <c r="D15" i="51" s="1"/>
  <c r="O40" i="7"/>
  <c r="B15" i="51" s="1"/>
  <c r="N40" i="7"/>
  <c r="A15" i="51" s="1"/>
  <c r="J40" i="7"/>
  <c r="B14" i="51" s="1"/>
  <c r="I40" i="7"/>
  <c r="A14" i="51" s="1"/>
  <c r="E40" i="7"/>
  <c r="B13" i="51" s="1"/>
  <c r="D40" i="7"/>
  <c r="AN39" i="7"/>
  <c r="B20" i="50" s="1"/>
  <c r="AM39" i="7"/>
  <c r="A20" i="50" s="1"/>
  <c r="AD39" i="7"/>
  <c r="B18" i="50" s="1"/>
  <c r="X39" i="7"/>
  <c r="A17" i="50" s="1"/>
  <c r="W39" i="7"/>
  <c r="E16" i="50" s="1"/>
  <c r="T39" i="7"/>
  <c r="B16" i="50" s="1"/>
  <c r="Q39" i="7"/>
  <c r="D15" i="50" s="1"/>
  <c r="L39" i="7"/>
  <c r="D14" i="50" s="1"/>
  <c r="I39" i="7"/>
  <c r="A14" i="50" s="1"/>
  <c r="G39" i="7"/>
  <c r="D13" i="50" s="1"/>
  <c r="D39" i="7"/>
  <c r="AM38" i="7"/>
  <c r="A20" i="49" s="1"/>
  <c r="AL38" i="7"/>
  <c r="E19" i="49" s="1"/>
  <c r="AI38" i="7"/>
  <c r="B19" i="49" s="1"/>
  <c r="AD38" i="7"/>
  <c r="B18" i="49" s="1"/>
  <c r="Z38" i="7"/>
  <c r="C17" i="49" s="1"/>
  <c r="Y38" i="7"/>
  <c r="B17" i="49" s="1"/>
  <c r="W38" i="7"/>
  <c r="E16" i="49" s="1"/>
  <c r="V38" i="7"/>
  <c r="D16" i="49" s="1"/>
  <c r="T38" i="7"/>
  <c r="B16" i="49" s="1"/>
  <c r="Q38" i="7"/>
  <c r="D15" i="49" s="1"/>
  <c r="M38" i="7"/>
  <c r="E14" i="49" s="1"/>
  <c r="I38" i="7"/>
  <c r="A14" i="49" s="1"/>
  <c r="D38" i="7"/>
  <c r="AN37" i="7"/>
  <c r="B20" i="48" s="1"/>
  <c r="AL37" i="7"/>
  <c r="E19" i="48" s="1"/>
  <c r="AJ37" i="7"/>
  <c r="C19" i="48" s="1"/>
  <c r="AH37" i="7"/>
  <c r="A19" i="48" s="1"/>
  <c r="AG37" i="7"/>
  <c r="E18" i="48" s="1"/>
  <c r="AF37" i="7"/>
  <c r="D18" i="48" s="1"/>
  <c r="Z37" i="7"/>
  <c r="C17" i="48" s="1"/>
  <c r="V37" i="7"/>
  <c r="D16" i="48" s="1"/>
  <c r="U37" i="7"/>
  <c r="C16" i="48" s="1"/>
  <c r="S37" i="7"/>
  <c r="A16" i="48" s="1"/>
  <c r="P37" i="7"/>
  <c r="C15" i="48" s="1"/>
  <c r="N37" i="7"/>
  <c r="A15" i="48" s="1"/>
  <c r="M37" i="7"/>
  <c r="E14" i="48" s="1"/>
  <c r="L37" i="7"/>
  <c r="D14" i="48" s="1"/>
  <c r="K37" i="7"/>
  <c r="C14" i="48" s="1"/>
  <c r="I37" i="7"/>
  <c r="A14" i="48" s="1"/>
  <c r="D37" i="7"/>
  <c r="AG36" i="7"/>
  <c r="E18" i="47" s="1"/>
  <c r="AD36" i="7"/>
  <c r="B18" i="47" s="1"/>
  <c r="AC36" i="7"/>
  <c r="A18" i="47" s="1"/>
  <c r="AB36" i="7"/>
  <c r="E17" i="47" s="1"/>
  <c r="X36" i="7"/>
  <c r="A17" i="47" s="1"/>
  <c r="V36" i="7"/>
  <c r="D16" i="47" s="1"/>
  <c r="R36" i="7"/>
  <c r="E15" i="47" s="1"/>
  <c r="N36" i="7"/>
  <c r="A15" i="47" s="1"/>
  <c r="M36" i="7"/>
  <c r="E14" i="47" s="1"/>
  <c r="I36" i="7"/>
  <c r="A14" i="47" s="1"/>
  <c r="F36" i="7"/>
  <c r="C13" i="47" s="1"/>
  <c r="D36" i="7"/>
  <c r="AN35" i="7"/>
  <c r="B20" i="46" s="1"/>
  <c r="AM35" i="7"/>
  <c r="A20" i="46" s="1"/>
  <c r="AK35" i="7"/>
  <c r="D19" i="46" s="1"/>
  <c r="AH35" i="7"/>
  <c r="A19" i="46" s="1"/>
  <c r="AF35" i="7"/>
  <c r="D18" i="46" s="1"/>
  <c r="Y35" i="7"/>
  <c r="B17" i="46" s="1"/>
  <c r="X35" i="7"/>
  <c r="A17" i="46" s="1"/>
  <c r="W35" i="7"/>
  <c r="E16" i="46" s="1"/>
  <c r="V35" i="7"/>
  <c r="D16" i="46" s="1"/>
  <c r="T35" i="7"/>
  <c r="B16" i="46" s="1"/>
  <c r="S35" i="7"/>
  <c r="A16" i="46" s="1"/>
  <c r="R35" i="7"/>
  <c r="E15" i="46" s="1"/>
  <c r="Q35" i="7"/>
  <c r="D15" i="46" s="1"/>
  <c r="O35" i="7"/>
  <c r="B15" i="46" s="1"/>
  <c r="M35" i="7"/>
  <c r="E14" i="46" s="1"/>
  <c r="K35" i="7"/>
  <c r="C14" i="46" s="1"/>
  <c r="I35" i="7"/>
  <c r="A14" i="46" s="1"/>
  <c r="G35" i="7"/>
  <c r="D13" i="46" s="1"/>
  <c r="F35" i="7"/>
  <c r="C13" i="46" s="1"/>
  <c r="AO34" i="7"/>
  <c r="C20" i="45" s="1"/>
  <c r="AN34" i="7"/>
  <c r="B20" i="45" s="1"/>
  <c r="AL34" i="7"/>
  <c r="E19" i="45" s="1"/>
  <c r="AI34" i="7"/>
  <c r="B19" i="45" s="1"/>
  <c r="AG34" i="7"/>
  <c r="E18" i="45" s="1"/>
  <c r="AE34" i="7"/>
  <c r="C18" i="45" s="1"/>
  <c r="AB34" i="7"/>
  <c r="E17" i="45" s="1"/>
  <c r="AA34" i="7"/>
  <c r="D17" i="45" s="1"/>
  <c r="Z34" i="7"/>
  <c r="C17" i="45" s="1"/>
  <c r="Y34" i="7"/>
  <c r="B17" i="45" s="1"/>
  <c r="X34" i="7"/>
  <c r="A17" i="45" s="1"/>
  <c r="W34" i="7"/>
  <c r="E16" i="45" s="1"/>
  <c r="V34" i="7"/>
  <c r="D16" i="45" s="1"/>
  <c r="U34" i="7"/>
  <c r="C16" i="45" s="1"/>
  <c r="S34" i="7"/>
  <c r="A16" i="45" s="1"/>
  <c r="R34" i="7"/>
  <c r="E15" i="45" s="1"/>
  <c r="M34" i="7"/>
  <c r="E14" i="45" s="1"/>
  <c r="K34" i="7"/>
  <c r="C14" i="45" s="1"/>
  <c r="J34" i="7"/>
  <c r="B14" i="45" s="1"/>
  <c r="I34" i="7"/>
  <c r="A14" i="45" s="1"/>
  <c r="G34" i="7"/>
  <c r="D13" i="45" s="1"/>
  <c r="D34" i="7"/>
  <c r="AL33" i="7"/>
  <c r="E19" i="44" s="1"/>
  <c r="AF33" i="7"/>
  <c r="D18" i="44" s="1"/>
  <c r="AC33" i="7"/>
  <c r="A18" i="44" s="1"/>
  <c r="AA33" i="7"/>
  <c r="D17" i="44" s="1"/>
  <c r="Z33" i="7"/>
  <c r="C17" i="44" s="1"/>
  <c r="X33" i="7"/>
  <c r="A17" i="44" s="1"/>
  <c r="W33" i="7"/>
  <c r="E16" i="44" s="1"/>
  <c r="V33" i="7"/>
  <c r="D16" i="44" s="1"/>
  <c r="Q33" i="7"/>
  <c r="D15" i="44" s="1"/>
  <c r="P33" i="7"/>
  <c r="C15" i="44" s="1"/>
  <c r="N33" i="7"/>
  <c r="A15" i="44" s="1"/>
  <c r="K33" i="7"/>
  <c r="C14" i="44" s="1"/>
  <c r="AK32" i="7"/>
  <c r="D19" i="43" s="1"/>
  <c r="AJ32" i="7"/>
  <c r="C19" i="43" s="1"/>
  <c r="AH32" i="7"/>
  <c r="A19" i="43" s="1"/>
  <c r="AB32" i="7"/>
  <c r="E17" i="43" s="1"/>
  <c r="W32" i="7"/>
  <c r="E16" i="43" s="1"/>
  <c r="U32" i="7"/>
  <c r="C16" i="43" s="1"/>
  <c r="S32" i="7"/>
  <c r="A16" i="43" s="1"/>
  <c r="Q32" i="7"/>
  <c r="D15" i="43" s="1"/>
  <c r="N32" i="7"/>
  <c r="A15" i="43" s="1"/>
  <c r="AM31" i="7"/>
  <c r="A20" i="42" s="1"/>
  <c r="AH31" i="7"/>
  <c r="A19" i="42" s="1"/>
  <c r="AE31" i="7"/>
  <c r="C18" i="42" s="1"/>
  <c r="Y31" i="7"/>
  <c r="B17" i="42" s="1"/>
  <c r="W31" i="7"/>
  <c r="E16" i="42" s="1"/>
  <c r="U31" i="7"/>
  <c r="C16" i="42" s="1"/>
  <c r="M31" i="7"/>
  <c r="E14" i="42" s="1"/>
  <c r="L31" i="7"/>
  <c r="D14" i="42" s="1"/>
  <c r="I31" i="7"/>
  <c r="A14" i="42" s="1"/>
  <c r="F31" i="7"/>
  <c r="C13" i="42" s="1"/>
  <c r="E31" i="7"/>
  <c r="B13" i="42" s="1"/>
  <c r="AL30" i="7"/>
  <c r="E19" i="41" s="1"/>
  <c r="AH30" i="7"/>
  <c r="A19" i="41" s="1"/>
  <c r="AF30" i="7"/>
  <c r="D18" i="41" s="1"/>
  <c r="AD30" i="7"/>
  <c r="B18" i="41" s="1"/>
  <c r="AA30" i="7"/>
  <c r="D17" i="41" s="1"/>
  <c r="X30" i="7"/>
  <c r="A17" i="41" s="1"/>
  <c r="V30" i="7"/>
  <c r="D16" i="41" s="1"/>
  <c r="Q30" i="7"/>
  <c r="D15" i="41" s="1"/>
  <c r="N30" i="7"/>
  <c r="A15" i="41" s="1"/>
  <c r="L30" i="7"/>
  <c r="D14" i="41" s="1"/>
  <c r="K30" i="7"/>
  <c r="C14" i="41" s="1"/>
  <c r="D30" i="7"/>
  <c r="AM29" i="7"/>
  <c r="A20" i="40" s="1"/>
  <c r="AL29" i="7"/>
  <c r="E19" i="40" s="1"/>
  <c r="AF29" i="7"/>
  <c r="D18" i="40" s="1"/>
  <c r="A17" i="40"/>
  <c r="E16" i="40"/>
  <c r="C16" i="40"/>
  <c r="S29" i="7"/>
  <c r="A16" i="40" s="1"/>
  <c r="R29" i="7"/>
  <c r="E15" i="40" s="1"/>
  <c r="Q29" i="7"/>
  <c r="D15" i="40" s="1"/>
  <c r="P29" i="7"/>
  <c r="C15" i="40" s="1"/>
  <c r="N29" i="7"/>
  <c r="M29" i="7"/>
  <c r="E14" i="40" s="1"/>
  <c r="I29" i="7"/>
  <c r="A14" i="40" s="1"/>
  <c r="F29" i="7"/>
  <c r="C13" i="40" s="1"/>
  <c r="AM28" i="7"/>
  <c r="A20" i="39" s="1"/>
  <c r="AL28" i="7"/>
  <c r="E19" i="39" s="1"/>
  <c r="AJ28" i="7"/>
  <c r="C19" i="39" s="1"/>
  <c r="AI28" i="7"/>
  <c r="B19" i="39" s="1"/>
  <c r="AF28" i="7"/>
  <c r="D18" i="39" s="1"/>
  <c r="E16" i="39"/>
  <c r="D16" i="39"/>
  <c r="L28" i="7"/>
  <c r="D14" i="39" s="1"/>
  <c r="K28" i="7"/>
  <c r="C14" i="39" s="1"/>
  <c r="J28" i="7"/>
  <c r="B14" i="39" s="1"/>
  <c r="I28" i="7"/>
  <c r="A14" i="39" s="1"/>
  <c r="D28" i="7"/>
  <c r="AN27" i="7"/>
  <c r="B20" i="38" s="1"/>
  <c r="AL27" i="7"/>
  <c r="E19" i="38" s="1"/>
  <c r="AJ27" i="7"/>
  <c r="C19" i="38" s="1"/>
  <c r="AF27" i="7"/>
  <c r="D18" i="38" s="1"/>
  <c r="E16" i="38"/>
  <c r="D16" i="38"/>
  <c r="C16" i="38"/>
  <c r="B16" i="38"/>
  <c r="L27" i="7"/>
  <c r="D14" i="38" s="1"/>
  <c r="I27" i="7"/>
  <c r="A14" i="38" s="1"/>
  <c r="D27" i="7"/>
  <c r="AN26" i="7"/>
  <c r="B20" i="35" s="1"/>
  <c r="AM26" i="7"/>
  <c r="A20" i="35" s="1"/>
  <c r="AL26" i="7"/>
  <c r="E19" i="35" s="1"/>
  <c r="AK26" i="7"/>
  <c r="D19" i="35" s="1"/>
  <c r="AH26" i="7"/>
  <c r="A19" i="35" s="1"/>
  <c r="AG26" i="7"/>
  <c r="E18" i="35" s="1"/>
  <c r="AF26" i="7"/>
  <c r="D18" i="35" s="1"/>
  <c r="E16" i="35"/>
  <c r="D16" i="35"/>
  <c r="C16" i="35"/>
  <c r="B16" i="35"/>
  <c r="S26" i="7"/>
  <c r="A16" i="35" s="1"/>
  <c r="R26" i="7"/>
  <c r="E15" i="35" s="1"/>
  <c r="Q26" i="7"/>
  <c r="D15" i="35" s="1"/>
  <c r="P26" i="7"/>
  <c r="C15" i="35" s="1"/>
  <c r="M26" i="7"/>
  <c r="E14" i="35" s="1"/>
  <c r="L26" i="7"/>
  <c r="D14" i="35" s="1"/>
  <c r="K26" i="7"/>
  <c r="C14" i="35" s="1"/>
  <c r="H26" i="7"/>
  <c r="E13" i="35" s="1"/>
  <c r="G26" i="7"/>
  <c r="D13" i="35" s="1"/>
  <c r="F26" i="7"/>
  <c r="C13" i="35" s="1"/>
  <c r="E26" i="7"/>
  <c r="B13" i="35" s="1"/>
  <c r="AO25" i="7"/>
  <c r="C20" i="34" s="1"/>
  <c r="AN25" i="7"/>
  <c r="B20" i="34" s="1"/>
  <c r="AL25" i="7"/>
  <c r="E19" i="34" s="1"/>
  <c r="AK25" i="7"/>
  <c r="D19" i="34" s="1"/>
  <c r="AJ25" i="7"/>
  <c r="C19" i="34" s="1"/>
  <c r="AG25" i="7"/>
  <c r="E18" i="34" s="1"/>
  <c r="AF25" i="7"/>
  <c r="D18" i="34" s="1"/>
  <c r="A17" i="34"/>
  <c r="D16" i="34"/>
  <c r="C16" i="34"/>
  <c r="B16" i="34"/>
  <c r="S25" i="7"/>
  <c r="A16" i="34" s="1"/>
  <c r="R25" i="7"/>
  <c r="E15" i="34" s="1"/>
  <c r="Q25" i="7"/>
  <c r="D15" i="34" s="1"/>
  <c r="P25" i="7"/>
  <c r="C15" i="34" s="1"/>
  <c r="O25" i="7"/>
  <c r="B15" i="34" s="1"/>
  <c r="N25" i="7"/>
  <c r="A15" i="34" s="1"/>
  <c r="L25" i="7"/>
  <c r="D14" i="34" s="1"/>
  <c r="K25" i="7"/>
  <c r="C14" i="34" s="1"/>
  <c r="J25" i="7"/>
  <c r="B14" i="34" s="1"/>
  <c r="I25" i="7"/>
  <c r="A14" i="34" s="1"/>
  <c r="H25" i="7"/>
  <c r="E13" i="34" s="1"/>
  <c r="G25" i="7"/>
  <c r="D13" i="34" s="1"/>
  <c r="F25" i="7"/>
  <c r="C13" i="34" s="1"/>
  <c r="E25" i="7"/>
  <c r="B13" i="34" s="1"/>
  <c r="D25" i="7"/>
  <c r="AN24" i="7"/>
  <c r="AL24" i="7"/>
  <c r="E19" i="33" s="1"/>
  <c r="AJ24" i="7"/>
  <c r="C19" i="33" s="1"/>
  <c r="AI24" i="7"/>
  <c r="B19" i="33" s="1"/>
  <c r="AH24" i="7"/>
  <c r="A19" i="33" s="1"/>
  <c r="AG24" i="7"/>
  <c r="E18" i="33" s="1"/>
  <c r="AF24" i="7"/>
  <c r="D18" i="33" s="1"/>
  <c r="A17" i="33"/>
  <c r="E16" i="33"/>
  <c r="B16" i="33"/>
  <c r="Q24" i="7"/>
  <c r="D15" i="33" s="1"/>
  <c r="P24" i="7"/>
  <c r="C15" i="33" s="1"/>
  <c r="O24" i="7"/>
  <c r="B15" i="33" s="1"/>
  <c r="M24" i="7"/>
  <c r="E14" i="33" s="1"/>
  <c r="L24" i="7"/>
  <c r="D14" i="33" s="1"/>
  <c r="K24" i="7"/>
  <c r="C14" i="33" s="1"/>
  <c r="G24" i="7"/>
  <c r="D13" i="33" s="1"/>
  <c r="F24" i="7"/>
  <c r="C13" i="33" s="1"/>
  <c r="E24" i="7"/>
  <c r="D24" i="7"/>
  <c r="AO23" i="7"/>
  <c r="C20" i="32" s="1"/>
  <c r="AN23" i="7"/>
  <c r="B20" i="32" s="1"/>
  <c r="AI23" i="7"/>
  <c r="AH23" i="7"/>
  <c r="AF23" i="7"/>
  <c r="D18" i="32" s="1"/>
  <c r="A17" i="32"/>
  <c r="E16" i="32"/>
  <c r="R23" i="7"/>
  <c r="E15" i="32" s="1"/>
  <c r="Q23" i="7"/>
  <c r="D15" i="32" s="1"/>
  <c r="M23" i="7"/>
  <c r="E14" i="32" s="1"/>
  <c r="I23" i="7"/>
  <c r="A14" i="32" s="1"/>
  <c r="H23" i="7"/>
  <c r="E13" i="32" s="1"/>
  <c r="D23" i="7"/>
  <c r="AK22" i="7"/>
  <c r="D19" i="31" s="1"/>
  <c r="AJ22" i="7"/>
  <c r="C19" i="31" s="1"/>
  <c r="AG22" i="7"/>
  <c r="E18" i="31" s="1"/>
  <c r="A17" i="31"/>
  <c r="E16" i="31"/>
  <c r="D16" i="31"/>
  <c r="R22" i="7"/>
  <c r="E15" i="31" s="1"/>
  <c r="Q22" i="7"/>
  <c r="D15" i="31" s="1"/>
  <c r="N22" i="7"/>
  <c r="A15" i="31" s="1"/>
  <c r="K22" i="7"/>
  <c r="C14" i="31" s="1"/>
  <c r="I22" i="7"/>
  <c r="A14" i="31" s="1"/>
  <c r="AM21" i="7"/>
  <c r="A20" i="30" s="1"/>
  <c r="AL21" i="7"/>
  <c r="E19" i="30" s="1"/>
  <c r="AI21" i="7"/>
  <c r="B19" i="30" s="1"/>
  <c r="AG21" i="7"/>
  <c r="E18" i="30" s="1"/>
  <c r="AF21" i="7"/>
  <c r="D18" i="30" s="1"/>
  <c r="AD21" i="7"/>
  <c r="B18" i="30" s="1"/>
  <c r="AA21" i="7"/>
  <c r="D17" i="30" s="1"/>
  <c r="X21" i="7"/>
  <c r="A17" i="30" s="1"/>
  <c r="W21" i="7"/>
  <c r="E16" i="30" s="1"/>
  <c r="M21" i="7"/>
  <c r="E14" i="30" s="1"/>
  <c r="J21" i="7"/>
  <c r="B14" i="30" s="1"/>
  <c r="H21" i="7"/>
  <c r="E13" i="30" s="1"/>
  <c r="D21" i="7"/>
  <c r="AM20" i="7"/>
  <c r="A20" i="29" s="1"/>
  <c r="AK20" i="7"/>
  <c r="D19" i="29" s="1"/>
  <c r="AH20" i="7"/>
  <c r="A19" i="29" s="1"/>
  <c r="AG20" i="7"/>
  <c r="E18" i="29" s="1"/>
  <c r="AF20" i="7"/>
  <c r="D18" i="29" s="1"/>
  <c r="AA20" i="7"/>
  <c r="D17" i="29" s="1"/>
  <c r="X20" i="7"/>
  <c r="A17" i="29" s="1"/>
  <c r="W20" i="7"/>
  <c r="E16" i="29" s="1"/>
  <c r="U20" i="7"/>
  <c r="C16" i="29" s="1"/>
  <c r="T20" i="7"/>
  <c r="B16" i="29" s="1"/>
  <c r="J20" i="7"/>
  <c r="B14" i="29" s="1"/>
  <c r="I20" i="7"/>
  <c r="A14" i="29" s="1"/>
  <c r="AL19" i="7"/>
  <c r="E19" i="28" s="1"/>
  <c r="AK19" i="7"/>
  <c r="D19" i="28" s="1"/>
  <c r="AJ19" i="7"/>
  <c r="C19" i="28" s="1"/>
  <c r="AG19" i="7"/>
  <c r="E18" i="28" s="1"/>
  <c r="AE19" i="7"/>
  <c r="C18" i="28" s="1"/>
  <c r="AD19" i="7"/>
  <c r="B18" i="28" s="1"/>
  <c r="AB19" i="7"/>
  <c r="E17" i="28" s="1"/>
  <c r="AA19" i="7"/>
  <c r="D17" i="28" s="1"/>
  <c r="Z19" i="7"/>
  <c r="C17" i="28" s="1"/>
  <c r="X19" i="7"/>
  <c r="A17" i="28" s="1"/>
  <c r="W19" i="7"/>
  <c r="E16" i="28" s="1"/>
  <c r="V19" i="7"/>
  <c r="D16" i="28" s="1"/>
  <c r="U19" i="7"/>
  <c r="C16" i="28" s="1"/>
  <c r="T19" i="7"/>
  <c r="B16" i="28" s="1"/>
  <c r="L19" i="7"/>
  <c r="D14" i="28" s="1"/>
  <c r="J19" i="7"/>
  <c r="B14" i="28" s="1"/>
  <c r="I19" i="7"/>
  <c r="A14" i="28" s="1"/>
  <c r="G19" i="7"/>
  <c r="D13" i="28" s="1"/>
  <c r="F19" i="7"/>
  <c r="C13" i="28" s="1"/>
  <c r="AM18" i="7"/>
  <c r="A20" i="27" s="1"/>
  <c r="AI18" i="7"/>
  <c r="B19" i="27" s="1"/>
  <c r="AE18" i="7"/>
  <c r="C18" i="27" s="1"/>
  <c r="AA18" i="7"/>
  <c r="D17" i="27" s="1"/>
  <c r="X18" i="7"/>
  <c r="A17" i="27" s="1"/>
  <c r="W18" i="7"/>
  <c r="E16" i="27" s="1"/>
  <c r="V18" i="7"/>
  <c r="D16" i="27" s="1"/>
  <c r="N18" i="7"/>
  <c r="A15" i="27" s="1"/>
  <c r="M18" i="7"/>
  <c r="E14" i="27" s="1"/>
  <c r="L18" i="7"/>
  <c r="D14" i="27" s="1"/>
  <c r="K18" i="7"/>
  <c r="C14" i="27" s="1"/>
  <c r="J18" i="7"/>
  <c r="B14" i="27" s="1"/>
  <c r="I18" i="7"/>
  <c r="A14" i="27" s="1"/>
  <c r="D18" i="7"/>
  <c r="AL17" i="7"/>
  <c r="E19" i="26" s="1"/>
  <c r="AI17" i="7"/>
  <c r="B19" i="26" s="1"/>
  <c r="AG17" i="7"/>
  <c r="E18" i="26" s="1"/>
  <c r="X17" i="7"/>
  <c r="A17" i="26" s="1"/>
  <c r="W17" i="7"/>
  <c r="E16" i="26" s="1"/>
  <c r="V17" i="7"/>
  <c r="D16" i="26" s="1"/>
  <c r="K17" i="7"/>
  <c r="C14" i="26" s="1"/>
  <c r="H17" i="7"/>
  <c r="E13" i="26" s="1"/>
  <c r="D17" i="7"/>
  <c r="AO16" i="7"/>
  <c r="C20" i="25" s="1"/>
  <c r="AL16" i="7"/>
  <c r="E19" i="25" s="1"/>
  <c r="AI16" i="7"/>
  <c r="B19" i="25" s="1"/>
  <c r="AH16" i="7"/>
  <c r="A19" i="25" s="1"/>
  <c r="AE16" i="7"/>
  <c r="C18" i="25" s="1"/>
  <c r="AB16" i="7"/>
  <c r="E17" i="25" s="1"/>
  <c r="AA16" i="7"/>
  <c r="D17" i="25" s="1"/>
  <c r="Z16" i="7"/>
  <c r="C17" i="25" s="1"/>
  <c r="W16" i="7"/>
  <c r="E16" i="25" s="1"/>
  <c r="T16" i="7"/>
  <c r="B16" i="25" s="1"/>
  <c r="P16" i="7"/>
  <c r="C15" i="25" s="1"/>
  <c r="M16" i="7"/>
  <c r="E14" i="25" s="1"/>
  <c r="I16" i="7"/>
  <c r="A14" i="25" s="1"/>
  <c r="H16" i="7"/>
  <c r="E13" i="25" s="1"/>
  <c r="G16" i="7"/>
  <c r="D13" i="25" s="1"/>
  <c r="D16" i="7"/>
  <c r="AM15" i="7"/>
  <c r="A20" i="24" s="1"/>
  <c r="AJ15" i="7"/>
  <c r="C19" i="24" s="1"/>
  <c r="AI15" i="7"/>
  <c r="B19" i="24" s="1"/>
  <c r="AH15" i="7"/>
  <c r="A19" i="24" s="1"/>
  <c r="AG15" i="7"/>
  <c r="E18" i="24" s="1"/>
  <c r="AF15" i="7"/>
  <c r="D18" i="24" s="1"/>
  <c r="AD15" i="7"/>
  <c r="B18" i="24" s="1"/>
  <c r="AC15" i="7"/>
  <c r="A18" i="24" s="1"/>
  <c r="X15" i="7"/>
  <c r="A17" i="24" s="1"/>
  <c r="V15" i="7"/>
  <c r="D16" i="24" s="1"/>
  <c r="U15" i="7"/>
  <c r="C16" i="24" s="1"/>
  <c r="P15" i="7"/>
  <c r="C15" i="24" s="1"/>
  <c r="N15" i="7"/>
  <c r="A15" i="24" s="1"/>
  <c r="D15" i="7"/>
  <c r="AL14" i="7"/>
  <c r="E19" i="23" s="1"/>
  <c r="AK14" i="7"/>
  <c r="D19" i="23" s="1"/>
  <c r="AI14" i="7"/>
  <c r="B19" i="23" s="1"/>
  <c r="AC14" i="7"/>
  <c r="A18" i="23" s="1"/>
  <c r="AB14" i="7"/>
  <c r="E17" i="23" s="1"/>
  <c r="Y14" i="7"/>
  <c r="B17" i="23" s="1"/>
  <c r="X14" i="7"/>
  <c r="A17" i="23" s="1"/>
  <c r="W14" i="7"/>
  <c r="E16" i="23" s="1"/>
  <c r="Q14" i="7"/>
  <c r="D15" i="23" s="1"/>
  <c r="P14" i="7"/>
  <c r="C15" i="23" s="1"/>
  <c r="I14" i="7"/>
  <c r="A14" i="23" s="1"/>
  <c r="G14" i="7"/>
  <c r="D13" i="23" s="1"/>
  <c r="D14" i="7"/>
  <c r="AL13" i="7"/>
  <c r="E19" i="22" s="1"/>
  <c r="AI13" i="7"/>
  <c r="B19" i="22" s="1"/>
  <c r="AG13" i="7"/>
  <c r="E18" i="22" s="1"/>
  <c r="AF13" i="7"/>
  <c r="D18" i="22" s="1"/>
  <c r="AE13" i="7"/>
  <c r="C18" i="22" s="1"/>
  <c r="AB13" i="7"/>
  <c r="E17" i="22" s="1"/>
  <c r="Z13" i="7"/>
  <c r="C17" i="22" s="1"/>
  <c r="Y13" i="7"/>
  <c r="B17" i="22" s="1"/>
  <c r="X13" i="7"/>
  <c r="A17" i="22" s="1"/>
  <c r="W13" i="7"/>
  <c r="E16" i="22" s="1"/>
  <c r="V13" i="7"/>
  <c r="D16" i="22" s="1"/>
  <c r="T13" i="7"/>
  <c r="B16" i="22" s="1"/>
  <c r="P13" i="7"/>
  <c r="C15" i="22" s="1"/>
  <c r="O13" i="7"/>
  <c r="B15" i="22" s="1"/>
  <c r="I13" i="7"/>
  <c r="A14" i="22" s="1"/>
  <c r="D13" i="7"/>
  <c r="AL12" i="7"/>
  <c r="E19" i="21" s="1"/>
  <c r="AI12" i="7"/>
  <c r="B19" i="21" s="1"/>
  <c r="AH12" i="7"/>
  <c r="A19" i="21" s="1"/>
  <c r="AF12" i="7"/>
  <c r="D18" i="21" s="1"/>
  <c r="Z12" i="7"/>
  <c r="C17" i="21" s="1"/>
  <c r="W12" i="7"/>
  <c r="E16" i="21" s="1"/>
  <c r="V12" i="7"/>
  <c r="D16" i="21" s="1"/>
  <c r="S12" i="7"/>
  <c r="A16" i="21" s="1"/>
  <c r="R12" i="7"/>
  <c r="E15" i="21" s="1"/>
  <c r="Q12" i="7"/>
  <c r="D15" i="21" s="1"/>
  <c r="P12" i="7"/>
  <c r="C15" i="21" s="1"/>
  <c r="I12" i="7"/>
  <c r="A14" i="21" s="1"/>
  <c r="D12" i="7"/>
  <c r="AO11" i="7"/>
  <c r="C20" i="20" s="1"/>
  <c r="AN11" i="7"/>
  <c r="B20" i="20" s="1"/>
  <c r="AM11" i="7"/>
  <c r="A20" i="20" s="1"/>
  <c r="AL11" i="7"/>
  <c r="E19" i="20" s="1"/>
  <c r="AK11" i="7"/>
  <c r="D19" i="20" s="1"/>
  <c r="AJ11" i="7"/>
  <c r="C19" i="20" s="1"/>
  <c r="AH11" i="7"/>
  <c r="A19" i="20" s="1"/>
  <c r="AG11" i="7"/>
  <c r="E18" i="20" s="1"/>
  <c r="AF11" i="7"/>
  <c r="D18" i="20" s="1"/>
  <c r="AC11" i="7"/>
  <c r="A18" i="20" s="1"/>
  <c r="AA11" i="7"/>
  <c r="D17" i="20" s="1"/>
  <c r="Z11" i="7"/>
  <c r="C17" i="20" s="1"/>
  <c r="Y11" i="7"/>
  <c r="B17" i="20" s="1"/>
  <c r="X11" i="7"/>
  <c r="A17" i="20" s="1"/>
  <c r="W11" i="7"/>
  <c r="E16" i="20" s="1"/>
  <c r="U11" i="7"/>
  <c r="C16" i="20" s="1"/>
  <c r="T11" i="7"/>
  <c r="B16" i="20" s="1"/>
  <c r="R11" i="7"/>
  <c r="E15" i="20" s="1"/>
  <c r="Q11" i="7"/>
  <c r="D15" i="20" s="1"/>
  <c r="P11" i="7"/>
  <c r="C15" i="20" s="1"/>
  <c r="N11" i="7"/>
  <c r="A15" i="20" s="1"/>
  <c r="L11" i="7"/>
  <c r="D14" i="20" s="1"/>
  <c r="K11" i="7"/>
  <c r="C14" i="20" s="1"/>
  <c r="J11" i="7"/>
  <c r="B14" i="20" s="1"/>
  <c r="H11" i="7"/>
  <c r="E13" i="20" s="1"/>
  <c r="F11" i="7"/>
  <c r="C13" i="20" s="1"/>
  <c r="D11" i="7"/>
  <c r="AM10" i="7"/>
  <c r="A20" i="19" s="1"/>
  <c r="AH10" i="7"/>
  <c r="A19" i="19" s="1"/>
  <c r="X10" i="7"/>
  <c r="A17" i="19" s="1"/>
  <c r="W10" i="7"/>
  <c r="E16" i="19" s="1"/>
  <c r="U10" i="7"/>
  <c r="C16" i="19" s="1"/>
  <c r="S10" i="7"/>
  <c r="A16" i="19" s="1"/>
  <c r="O10" i="7"/>
  <c r="B15" i="19" s="1"/>
  <c r="N10" i="7"/>
  <c r="A15" i="19" s="1"/>
  <c r="M10" i="7"/>
  <c r="E14" i="19" s="1"/>
  <c r="I10" i="7"/>
  <c r="A14" i="19" s="1"/>
  <c r="G10" i="7"/>
  <c r="D13" i="19" s="1"/>
  <c r="AM9" i="7"/>
  <c r="A20" i="18" s="1"/>
  <c r="AK9" i="7"/>
  <c r="D19" i="18" s="1"/>
  <c r="AG9" i="7"/>
  <c r="E18" i="18" s="1"/>
  <c r="AF9" i="7"/>
  <c r="D18" i="18" s="1"/>
  <c r="Y9" i="7"/>
  <c r="B17" i="18" s="1"/>
  <c r="X9" i="7"/>
  <c r="A17" i="18" s="1"/>
  <c r="W9" i="7"/>
  <c r="E16" i="18" s="1"/>
  <c r="V9" i="7"/>
  <c r="D16" i="18" s="1"/>
  <c r="Q9" i="7"/>
  <c r="D15" i="18" s="1"/>
  <c r="N9" i="7"/>
  <c r="A15" i="18" s="1"/>
  <c r="L9" i="7"/>
  <c r="D14" i="18" s="1"/>
  <c r="H9" i="7"/>
  <c r="E13" i="18" s="1"/>
  <c r="F9" i="7"/>
  <c r="C13" i="18" s="1"/>
  <c r="AL8" i="7"/>
  <c r="E19" i="17" s="1"/>
  <c r="AH8" i="7"/>
  <c r="A19" i="17" s="1"/>
  <c r="AG8" i="7"/>
  <c r="E18" i="17" s="1"/>
  <c r="AC8" i="7"/>
  <c r="A18" i="17" s="1"/>
  <c r="AA8" i="7"/>
  <c r="D17" i="17" s="1"/>
  <c r="X8" i="7"/>
  <c r="A17" i="17" s="1"/>
  <c r="W8" i="7"/>
  <c r="E16" i="17" s="1"/>
  <c r="V8" i="7"/>
  <c r="D16" i="17" s="1"/>
  <c r="K8" i="7"/>
  <c r="C14" i="17" s="1"/>
  <c r="I8" i="7"/>
  <c r="A14" i="17" s="1"/>
  <c r="G8" i="7"/>
  <c r="D8" i="7"/>
  <c r="AM7" i="7"/>
  <c r="A20" i="15" s="1"/>
  <c r="AL7" i="7"/>
  <c r="E19" i="15" s="1"/>
  <c r="AC7" i="7"/>
  <c r="A18" i="15" s="1"/>
  <c r="X7" i="7"/>
  <c r="A17" i="15" s="1"/>
  <c r="W7" i="7"/>
  <c r="E16" i="15" s="1"/>
  <c r="V7" i="7"/>
  <c r="D16" i="15" s="1"/>
  <c r="M7" i="7"/>
  <c r="E14" i="15" s="1"/>
  <c r="K7" i="7"/>
  <c r="C14" i="15" s="1"/>
  <c r="AO6" i="7"/>
  <c r="AL6" i="7"/>
  <c r="AK6" i="7"/>
  <c r="AJ6" i="7"/>
  <c r="AI6" i="7"/>
  <c r="AH6" i="7"/>
  <c r="AF6" i="7"/>
  <c r="AB6" i="7"/>
  <c r="Z6" i="7"/>
  <c r="Y6" i="7"/>
  <c r="W6" i="7"/>
  <c r="V6" i="7"/>
  <c r="U6" i="7"/>
  <c r="T6" i="7"/>
  <c r="S6" i="7"/>
  <c r="P6" i="7"/>
  <c r="O6" i="7"/>
  <c r="N6" i="7"/>
  <c r="M6" i="7"/>
  <c r="L6" i="7"/>
  <c r="K6" i="7"/>
  <c r="J6" i="7"/>
  <c r="F6" i="7"/>
  <c r="AO3" i="7"/>
  <c r="AO39" i="7" s="1"/>
  <c r="C20" i="50" s="1"/>
  <c r="AN3" i="7"/>
  <c r="AN49" i="7" s="1"/>
  <c r="AM3" i="7"/>
  <c r="AM40" i="7" s="1"/>
  <c r="A20" i="51" s="1"/>
  <c r="AL3" i="7"/>
  <c r="AL32" i="7" s="1"/>
  <c r="E19" i="43" s="1"/>
  <c r="AK3" i="7"/>
  <c r="AK30" i="7" s="1"/>
  <c r="D19" i="41" s="1"/>
  <c r="AJ3" i="7"/>
  <c r="AJ39" i="7" s="1"/>
  <c r="C19" i="50" s="1"/>
  <c r="AI3" i="7"/>
  <c r="AI35" i="7" s="1"/>
  <c r="B19" i="46" s="1"/>
  <c r="AH3" i="7"/>
  <c r="AG3" i="7"/>
  <c r="AG31" i="7" s="1"/>
  <c r="E18" i="42" s="1"/>
  <c r="AF3" i="7"/>
  <c r="AF17" i="7" s="1"/>
  <c r="D18" i="26" s="1"/>
  <c r="AE3" i="7"/>
  <c r="AD3" i="7"/>
  <c r="AC3" i="7"/>
  <c r="AB3" i="7"/>
  <c r="AB11" i="7" s="1"/>
  <c r="E17" i="20" s="1"/>
  <c r="AA3" i="7"/>
  <c r="AA15" i="7" s="1"/>
  <c r="D17" i="24" s="1"/>
  <c r="Z3" i="7"/>
  <c r="Z18" i="7" s="1"/>
  <c r="C17" i="27" s="1"/>
  <c r="Y3" i="7"/>
  <c r="Y30" i="7" s="1"/>
  <c r="B17" i="41" s="1"/>
  <c r="X3" i="7"/>
  <c r="X27" i="7" s="1"/>
  <c r="A17" i="38" s="1"/>
  <c r="W3" i="7"/>
  <c r="W37" i="7" s="1"/>
  <c r="E16" i="48" s="1"/>
  <c r="V3" i="7"/>
  <c r="V14" i="7" s="1"/>
  <c r="D16" i="23" s="1"/>
  <c r="U3" i="7"/>
  <c r="U41" i="7" s="1"/>
  <c r="C16" i="52" s="1"/>
  <c r="T3" i="7"/>
  <c r="T21" i="7" s="1"/>
  <c r="B16" i="30" s="1"/>
  <c r="S3" i="7"/>
  <c r="S11" i="7" s="1"/>
  <c r="A16" i="20" s="1"/>
  <c r="R3" i="7"/>
  <c r="R32" i="7" s="1"/>
  <c r="E15" i="43" s="1"/>
  <c r="Q3" i="7"/>
  <c r="Q28" i="7" s="1"/>
  <c r="D15" i="39" s="1"/>
  <c r="P3" i="7"/>
  <c r="O3" i="7"/>
  <c r="O29" i="7" s="1"/>
  <c r="B15" i="40" s="1"/>
  <c r="N3" i="7"/>
  <c r="N28" i="7" s="1"/>
  <c r="A15" i="39" s="1"/>
  <c r="M3" i="7"/>
  <c r="M19" i="7" s="1"/>
  <c r="E14" i="28" s="1"/>
  <c r="L3" i="7"/>
  <c r="L38" i="7" s="1"/>
  <c r="D14" i="49" s="1"/>
  <c r="K3" i="7"/>
  <c r="K15" i="7" s="1"/>
  <c r="C14" i="24" s="1"/>
  <c r="J3" i="7"/>
  <c r="J24" i="7" s="1"/>
  <c r="B14" i="33" s="1"/>
  <c r="I3" i="7"/>
  <c r="I30" i="7" s="1"/>
  <c r="A14" i="41" s="1"/>
  <c r="H3" i="7"/>
  <c r="H30" i="7" s="1"/>
  <c r="E13" i="41" s="1"/>
  <c r="G3" i="7"/>
  <c r="G29" i="7" s="1"/>
  <c r="D13" i="40" s="1"/>
  <c r="F3" i="7"/>
  <c r="F28" i="7" s="1"/>
  <c r="C13" i="39" s="1"/>
  <c r="E3" i="7"/>
  <c r="E39" i="7" s="1"/>
  <c r="D3" i="7"/>
  <c r="D19" i="7" s="1"/>
  <c r="AU43" i="7"/>
  <c r="AU42" i="7"/>
  <c r="AU41" i="7"/>
  <c r="AU40" i="7"/>
  <c r="A5" i="8"/>
  <c r="A6" i="9"/>
  <c r="B28" i="1"/>
  <c r="B31" i="8" s="1"/>
  <c r="F2" i="1"/>
  <c r="H2" i="1" s="1"/>
  <c r="J2" i="1" s="1"/>
  <c r="L2" i="1" s="1"/>
  <c r="N2" i="1" s="1"/>
  <c r="P2" i="1" s="1"/>
  <c r="R2" i="1" s="1"/>
  <c r="T2" i="1" s="1"/>
  <c r="V2" i="1" s="1"/>
  <c r="X2" i="1" s="1"/>
  <c r="Z2" i="1" s="1"/>
  <c r="AB2" i="1" s="1"/>
  <c r="AD2" i="1" s="1"/>
  <c r="AF2" i="1" s="1"/>
  <c r="AH2" i="1" s="1"/>
  <c r="AJ2" i="1" s="1"/>
  <c r="AL2" i="1" s="1"/>
  <c r="AN2" i="1" s="1"/>
  <c r="AP2" i="1" s="1"/>
  <c r="AR2" i="1" s="1"/>
  <c r="AT2" i="1" s="1"/>
  <c r="AV2" i="1" s="1"/>
  <c r="AX2" i="1" s="1"/>
  <c r="AZ2" i="1" s="1"/>
  <c r="BB2" i="1" s="1"/>
  <c r="BD2" i="1" s="1"/>
  <c r="BF2" i="1" s="1"/>
  <c r="BH2" i="1" s="1"/>
  <c r="BJ2" i="1" s="1"/>
  <c r="BL2" i="1" s="1"/>
  <c r="BN2" i="1" s="1"/>
  <c r="BP2" i="1" s="1"/>
  <c r="BR2" i="1" s="1"/>
  <c r="BT2" i="1" s="1"/>
  <c r="BV2" i="1" s="1"/>
  <c r="BX2" i="1" s="1"/>
  <c r="BZ2" i="1" s="1"/>
  <c r="CB2" i="1" s="1"/>
  <c r="CD2" i="1" s="1"/>
  <c r="CF2" i="1" s="1"/>
  <c r="A20" i="1"/>
  <c r="A7" i="9" s="1"/>
  <c r="F15" i="1"/>
  <c r="H15" i="1" s="1"/>
  <c r="J15" i="1" s="1"/>
  <c r="L15" i="1" s="1"/>
  <c r="N15" i="1" s="1"/>
  <c r="P15" i="1" s="1"/>
  <c r="R15" i="1" s="1"/>
  <c r="T15" i="1" s="1"/>
  <c r="V15" i="1" s="1"/>
  <c r="X15" i="1" s="1"/>
  <c r="Z15" i="1" s="1"/>
  <c r="AB15" i="1" s="1"/>
  <c r="AD15" i="1" s="1"/>
  <c r="AF15" i="1" s="1"/>
  <c r="AH15" i="1" s="1"/>
  <c r="AJ15" i="1" s="1"/>
  <c r="AL15" i="1" s="1"/>
  <c r="AN15" i="1" s="1"/>
  <c r="AP15" i="1" s="1"/>
  <c r="AR15" i="1" s="1"/>
  <c r="AT15" i="1" s="1"/>
  <c r="AV15" i="1" s="1"/>
  <c r="AX15" i="1" s="1"/>
  <c r="AZ15" i="1" s="1"/>
  <c r="BB15" i="1" s="1"/>
  <c r="BD15" i="1" s="1"/>
  <c r="BF15" i="1" s="1"/>
  <c r="BH15" i="1" s="1"/>
  <c r="BJ15" i="1" s="1"/>
  <c r="BL15" i="1" s="1"/>
  <c r="BN15" i="1" s="1"/>
  <c r="BP15" i="1" s="1"/>
  <c r="BR15" i="1" s="1"/>
  <c r="BT15" i="1" s="1"/>
  <c r="BV15" i="1" s="1"/>
  <c r="BX15" i="1" s="1"/>
  <c r="BZ15" i="1" s="1"/>
  <c r="D25" i="1"/>
  <c r="AO5" i="1"/>
  <c r="AN5" i="1"/>
  <c r="AC22" i="7" l="1"/>
  <c r="A18" i="31" s="1"/>
  <c r="AC44" i="7"/>
  <c r="A18" i="55" s="1"/>
  <c r="AN41" i="7"/>
  <c r="B20" i="52" s="1"/>
  <c r="E33" i="10"/>
  <c r="C33" i="10" s="1"/>
  <c r="D33" i="10" s="1"/>
  <c r="C28" i="8"/>
  <c r="AA9" i="7"/>
  <c r="D17" i="18" s="1"/>
  <c r="Q10" i="7"/>
  <c r="D15" i="19" s="1"/>
  <c r="H14" i="7"/>
  <c r="E13" i="23" s="1"/>
  <c r="AB17" i="7"/>
  <c r="E17" i="26" s="1"/>
  <c r="U36" i="7"/>
  <c r="C16" i="47" s="1"/>
  <c r="N39" i="7"/>
  <c r="A15" i="50" s="1"/>
  <c r="C31" i="8"/>
  <c r="M31" i="8" s="1"/>
  <c r="E21" i="10"/>
  <c r="C21" i="10" s="1"/>
  <c r="D21" i="10" s="1"/>
  <c r="C36" i="8"/>
  <c r="E40" i="10"/>
  <c r="C40" i="10" s="1"/>
  <c r="D40" i="10" s="1"/>
  <c r="E11" i="10"/>
  <c r="C11" i="10" s="1"/>
  <c r="D11" i="10" s="1"/>
  <c r="C14" i="8"/>
  <c r="C29" i="8"/>
  <c r="E16" i="10"/>
  <c r="C16" i="10" s="1"/>
  <c r="D16" i="10" s="1"/>
  <c r="P32" i="7"/>
  <c r="C15" i="43" s="1"/>
  <c r="P45" i="7"/>
  <c r="C15" i="56" s="1"/>
  <c r="E18" i="10"/>
  <c r="C18" i="10" s="1"/>
  <c r="D18" i="10" s="1"/>
  <c r="C10" i="8"/>
  <c r="AD46" i="7"/>
  <c r="B18" i="57" s="1"/>
  <c r="AD44" i="7"/>
  <c r="B18" i="55" s="1"/>
  <c r="AC12" i="7"/>
  <c r="A18" i="21" s="1"/>
  <c r="O18" i="7"/>
  <c r="B15" i="27" s="1"/>
  <c r="G12" i="7"/>
  <c r="D13" i="21" s="1"/>
  <c r="G46" i="7"/>
  <c r="D13" i="57" s="1"/>
  <c r="G44" i="7"/>
  <c r="AE21" i="7"/>
  <c r="C18" i="30" s="1"/>
  <c r="AE44" i="7"/>
  <c r="C18" i="55" s="1"/>
  <c r="AE23" i="7"/>
  <c r="C18" i="32" s="1"/>
  <c r="AE9" i="7"/>
  <c r="C18" i="18" s="1"/>
  <c r="AK16" i="7"/>
  <c r="D19" i="25" s="1"/>
  <c r="H19" i="7"/>
  <c r="E13" i="28" s="1"/>
  <c r="U33" i="7"/>
  <c r="C16" i="44" s="1"/>
  <c r="AK37" i="7"/>
  <c r="D19" i="48" s="1"/>
  <c r="P42" i="7"/>
  <c r="C15" i="53" s="1"/>
  <c r="C20" i="8"/>
  <c r="E24" i="10"/>
  <c r="C24" i="10" s="1"/>
  <c r="D24" i="10" s="1"/>
  <c r="AN21" i="7"/>
  <c r="B20" i="30" s="1"/>
  <c r="C16" i="8"/>
  <c r="E6" i="10"/>
  <c r="C6" i="10" s="1"/>
  <c r="D6" i="10" s="1"/>
  <c r="U13" i="7"/>
  <c r="C16" i="22" s="1"/>
  <c r="U46" i="7"/>
  <c r="C16" i="57" s="1"/>
  <c r="E15" i="7"/>
  <c r="B13" i="24" s="1"/>
  <c r="AM37" i="7"/>
  <c r="A20" i="48" s="1"/>
  <c r="J14" i="7"/>
  <c r="B14" i="23" s="1"/>
  <c r="J46" i="7"/>
  <c r="B14" i="57" s="1"/>
  <c r="AH22" i="7"/>
  <c r="A19" i="31" s="1"/>
  <c r="AH44" i="7"/>
  <c r="A19" i="55" s="1"/>
  <c r="U8" i="7"/>
  <c r="C16" i="17" s="1"/>
  <c r="H15" i="7"/>
  <c r="E13" i="24" s="1"/>
  <c r="AG27" i="7"/>
  <c r="E18" i="38" s="1"/>
  <c r="H40" i="7"/>
  <c r="E13" i="51" s="1"/>
  <c r="AM42" i="7"/>
  <c r="A20" i="53" s="1"/>
  <c r="E9" i="10"/>
  <c r="C9" i="10" s="1"/>
  <c r="D9" i="10" s="1"/>
  <c r="C5" i="8"/>
  <c r="C7" i="8"/>
  <c r="E13" i="10"/>
  <c r="C13" i="10" s="1"/>
  <c r="D13" i="10" s="1"/>
  <c r="C37" i="8"/>
  <c r="E37" i="10"/>
  <c r="C37" i="10" s="1"/>
  <c r="D37" i="10" s="1"/>
  <c r="C42" i="8"/>
  <c r="E43" i="10"/>
  <c r="Q41" i="7"/>
  <c r="D15" i="52" s="1"/>
  <c r="C33" i="8"/>
  <c r="M33" i="8" s="1"/>
  <c r="E38" i="10"/>
  <c r="C38" i="10" s="1"/>
  <c r="D38" i="10" s="1"/>
  <c r="I6" i="7"/>
  <c r="I45" i="7"/>
  <c r="A14" i="56" s="1"/>
  <c r="Q8" i="7"/>
  <c r="D15" i="17" s="1"/>
  <c r="D22" i="7"/>
  <c r="A13" i="31" s="1"/>
  <c r="C45" i="8"/>
  <c r="M45" i="8" s="1"/>
  <c r="E46" i="10"/>
  <c r="C27" i="8"/>
  <c r="E34" i="10"/>
  <c r="C34" i="10" s="1"/>
  <c r="D34" i="10" s="1"/>
  <c r="AI19" i="7"/>
  <c r="B19" i="28" s="1"/>
  <c r="AI46" i="7"/>
  <c r="B19" i="57" s="1"/>
  <c r="P9" i="7"/>
  <c r="C15" i="18" s="1"/>
  <c r="AD10" i="7"/>
  <c r="B18" i="19" s="1"/>
  <c r="G18" i="7"/>
  <c r="D13" i="27" s="1"/>
  <c r="F23" i="7"/>
  <c r="C13" i="32" s="1"/>
  <c r="AK23" i="7"/>
  <c r="D19" i="32" s="1"/>
  <c r="AN30" i="7"/>
  <c r="B20" i="41" s="1"/>
  <c r="C19" i="8"/>
  <c r="E17" i="10"/>
  <c r="C17" i="10" s="1"/>
  <c r="D17" i="10" s="1"/>
  <c r="C24" i="8"/>
  <c r="E22" i="10"/>
  <c r="C22" i="10" s="1"/>
  <c r="D22" i="10" s="1"/>
  <c r="AN19" i="7"/>
  <c r="B20" i="28" s="1"/>
  <c r="C23" i="8"/>
  <c r="E31" i="10"/>
  <c r="C31" i="10" s="1"/>
  <c r="D31" i="10" s="1"/>
  <c r="P7" i="7"/>
  <c r="C15" i="15" s="1"/>
  <c r="Q42" i="7"/>
  <c r="D15" i="53" s="1"/>
  <c r="S19" i="7"/>
  <c r="A16" i="28" s="1"/>
  <c r="G23" i="7"/>
  <c r="D13" i="32" s="1"/>
  <c r="AM23" i="7"/>
  <c r="A20" i="32" s="1"/>
  <c r="AN31" i="7"/>
  <c r="B20" i="42" s="1"/>
  <c r="AE36" i="7"/>
  <c r="C18" i="47" s="1"/>
  <c r="H38" i="7"/>
  <c r="E13" i="49" s="1"/>
  <c r="C9" i="8"/>
  <c r="E15" i="10"/>
  <c r="C15" i="10" s="1"/>
  <c r="D15" i="10" s="1"/>
  <c r="C15" i="8"/>
  <c r="M15" i="8" s="1"/>
  <c r="E12" i="10"/>
  <c r="C12" i="10" s="1"/>
  <c r="D12" i="10" s="1"/>
  <c r="C34" i="8"/>
  <c r="E36" i="10"/>
  <c r="C36" i="10" s="1"/>
  <c r="D36" i="10" s="1"/>
  <c r="C44" i="8"/>
  <c r="E45" i="10"/>
  <c r="E10" i="10"/>
  <c r="C10" i="10" s="1"/>
  <c r="D10" i="10" s="1"/>
  <c r="C13" i="8"/>
  <c r="Q17" i="7"/>
  <c r="D15" i="26" s="1"/>
  <c r="Q45" i="7"/>
  <c r="D15" i="56" s="1"/>
  <c r="AO49" i="7"/>
  <c r="AO46" i="7"/>
  <c r="C20" i="57" s="1"/>
  <c r="E8" i="10"/>
  <c r="C8" i="10" s="1"/>
  <c r="D8" i="10" s="1"/>
  <c r="C40" i="8"/>
  <c r="Q21" i="7"/>
  <c r="D15" i="30" s="1"/>
  <c r="O37" i="7"/>
  <c r="B15" i="48" s="1"/>
  <c r="U39" i="7"/>
  <c r="C16" i="50" s="1"/>
  <c r="F13" i="7"/>
  <c r="C13" i="22" s="1"/>
  <c r="M13" i="7"/>
  <c r="E14" i="22" s="1"/>
  <c r="M46" i="7"/>
  <c r="E14" i="57" s="1"/>
  <c r="M45" i="7"/>
  <c r="E14" i="56" s="1"/>
  <c r="AD7" i="7"/>
  <c r="U9" i="7"/>
  <c r="C16" i="18" s="1"/>
  <c r="AJ10" i="7"/>
  <c r="C19" i="19" s="1"/>
  <c r="Q15" i="7"/>
  <c r="D15" i="24" s="1"/>
  <c r="G27" i="7"/>
  <c r="D13" i="38" s="1"/>
  <c r="O30" i="7"/>
  <c r="B15" i="41" s="1"/>
  <c r="E32" i="7"/>
  <c r="B13" i="43" s="1"/>
  <c r="H36" i="7"/>
  <c r="E13" i="47" s="1"/>
  <c r="AG39" i="7"/>
  <c r="E18" i="50" s="1"/>
  <c r="K40" i="7"/>
  <c r="C14" i="51" s="1"/>
  <c r="AI41" i="7"/>
  <c r="B19" i="52" s="1"/>
  <c r="C22" i="8"/>
  <c r="E29" i="10"/>
  <c r="C29" i="10" s="1"/>
  <c r="D29" i="10" s="1"/>
  <c r="P28" i="7"/>
  <c r="C15" i="39" s="1"/>
  <c r="C39" i="8"/>
  <c r="E42" i="10"/>
  <c r="C42" i="10" s="1"/>
  <c r="D42" i="10" s="1"/>
  <c r="AM16" i="7"/>
  <c r="A20" i="25" s="1"/>
  <c r="F40" i="7"/>
  <c r="C13" i="51" s="1"/>
  <c r="S42" i="7"/>
  <c r="A16" i="53" s="1"/>
  <c r="N17" i="7"/>
  <c r="A15" i="26" s="1"/>
  <c r="N44" i="7"/>
  <c r="A15" i="55" s="1"/>
  <c r="Z29" i="7"/>
  <c r="C17" i="40" s="1"/>
  <c r="Z45" i="7"/>
  <c r="C17" i="56" s="1"/>
  <c r="Z46" i="7"/>
  <c r="C17" i="57" s="1"/>
  <c r="AL49" i="7"/>
  <c r="AL44" i="7"/>
  <c r="E19" i="55" s="1"/>
  <c r="Q6" i="7"/>
  <c r="AK7" i="7"/>
  <c r="D19" i="15" s="1"/>
  <c r="L10" i="7"/>
  <c r="D14" i="19" s="1"/>
  <c r="AL10" i="7"/>
  <c r="E19" i="19" s="1"/>
  <c r="AI11" i="7"/>
  <c r="B19" i="20" s="1"/>
  <c r="Z14" i="7"/>
  <c r="C17" i="23" s="1"/>
  <c r="S15" i="7"/>
  <c r="A16" i="24" s="1"/>
  <c r="AL15" i="7"/>
  <c r="E19" i="24" s="1"/>
  <c r="P17" i="7"/>
  <c r="C15" i="26" s="1"/>
  <c r="H32" i="7"/>
  <c r="E13" i="43" s="1"/>
  <c r="G33" i="7"/>
  <c r="D13" i="44" s="1"/>
  <c r="AI36" i="7"/>
  <c r="B19" i="47" s="1"/>
  <c r="AI39" i="7"/>
  <c r="B19" i="50" s="1"/>
  <c r="L40" i="7"/>
  <c r="D14" i="51" s="1"/>
  <c r="C8" i="8"/>
  <c r="E14" i="10"/>
  <c r="C14" i="10" s="1"/>
  <c r="D14" i="10" s="1"/>
  <c r="C17" i="8"/>
  <c r="E25" i="10"/>
  <c r="C25" i="10" s="1"/>
  <c r="D25" i="10" s="1"/>
  <c r="C32" i="8"/>
  <c r="E32" i="10"/>
  <c r="C32" i="10" s="1"/>
  <c r="D32" i="10" s="1"/>
  <c r="C43" i="8"/>
  <c r="E44" i="10"/>
  <c r="AB22" i="7"/>
  <c r="E17" i="31" s="1"/>
  <c r="AB46" i="7"/>
  <c r="E17" i="57" s="1"/>
  <c r="AB23" i="7"/>
  <c r="E17" i="32" s="1"/>
  <c r="C25" i="8"/>
  <c r="E23" i="10"/>
  <c r="C23" i="10" s="1"/>
  <c r="D23" i="10" s="1"/>
  <c r="E10" i="7"/>
  <c r="B13" i="19" s="1"/>
  <c r="E45" i="7"/>
  <c r="E43" i="7"/>
  <c r="E46" i="7"/>
  <c r="B13" i="57" s="1"/>
  <c r="AA37" i="7"/>
  <c r="D17" i="48" s="1"/>
  <c r="AA46" i="7"/>
  <c r="D17" i="57" s="1"/>
  <c r="AA45" i="7"/>
  <c r="D17" i="56" s="1"/>
  <c r="AM49" i="7"/>
  <c r="AM46" i="7"/>
  <c r="A20" i="57" s="1"/>
  <c r="AM44" i="7"/>
  <c r="A20" i="55" s="1"/>
  <c r="AD16" i="7"/>
  <c r="B18" i="25" s="1"/>
  <c r="AN18" i="7"/>
  <c r="B20" i="27" s="1"/>
  <c r="AM19" i="7"/>
  <c r="A20" i="28" s="1"/>
  <c r="S22" i="7"/>
  <c r="A16" i="31" s="1"/>
  <c r="K27" i="7"/>
  <c r="C14" i="38" s="1"/>
  <c r="U30" i="7"/>
  <c r="C16" i="41" s="1"/>
  <c r="J31" i="7"/>
  <c r="B14" i="42" s="1"/>
  <c r="M32" i="7"/>
  <c r="E14" i="43" s="1"/>
  <c r="AH33" i="7"/>
  <c r="A19" i="44" s="1"/>
  <c r="AL39" i="7"/>
  <c r="E19" i="50" s="1"/>
  <c r="M40" i="7"/>
  <c r="E14" i="51" s="1"/>
  <c r="AD40" i="7"/>
  <c r="B18" i="51" s="1"/>
  <c r="N41" i="7"/>
  <c r="A15" i="52" s="1"/>
  <c r="AB42" i="7"/>
  <c r="E17" i="53" s="1"/>
  <c r="C21" i="8"/>
  <c r="M21" i="8" s="1"/>
  <c r="E35" i="10"/>
  <c r="C35" i="10" s="1"/>
  <c r="D35" i="10" s="1"/>
  <c r="C30" i="8"/>
  <c r="E27" i="10"/>
  <c r="C27" i="10" s="1"/>
  <c r="D27" i="10" s="1"/>
  <c r="C35" i="8"/>
  <c r="L35" i="8" s="1"/>
  <c r="E39" i="10"/>
  <c r="C39" i="10" s="1"/>
  <c r="D39" i="10" s="1"/>
  <c r="E20" i="10"/>
  <c r="C20" i="10" s="1"/>
  <c r="D20" i="10" s="1"/>
  <c r="C11" i="8"/>
  <c r="M11" i="8" s="1"/>
  <c r="E41" i="10"/>
  <c r="C41" i="10" s="1"/>
  <c r="D41" i="10" s="1"/>
  <c r="M41" i="8"/>
  <c r="M20" i="8"/>
  <c r="M27" i="8"/>
  <c r="M39" i="8"/>
  <c r="M13" i="8"/>
  <c r="M28" i="8"/>
  <c r="M36" i="8"/>
  <c r="M24" i="8"/>
  <c r="M14" i="8"/>
  <c r="M23" i="8"/>
  <c r="M17" i="8"/>
  <c r="M22" i="8"/>
  <c r="BA17" i="1"/>
  <c r="AB113" i="1"/>
  <c r="L111" i="1"/>
  <c r="L41" i="8"/>
  <c r="AX114" i="1"/>
  <c r="AX112" i="1"/>
  <c r="AX115" i="1"/>
  <c r="AX113" i="1"/>
  <c r="AZ116" i="1"/>
  <c r="AZ111" i="1"/>
  <c r="AZ115" i="1"/>
  <c r="AZ17" i="1"/>
  <c r="AZ114" i="1"/>
  <c r="AZ112" i="1"/>
  <c r="BA112" i="1" s="1"/>
  <c r="AZ113" i="1"/>
  <c r="BV115" i="1"/>
  <c r="BV116" i="1"/>
  <c r="BV114" i="1"/>
  <c r="BV113" i="1"/>
  <c r="AD113" i="1"/>
  <c r="AD112" i="1"/>
  <c r="AD111" i="1"/>
  <c r="L114" i="1"/>
  <c r="L113" i="1"/>
  <c r="L112" i="1"/>
  <c r="L115" i="1"/>
  <c r="L45" i="8"/>
  <c r="L20" i="8"/>
  <c r="H112" i="1"/>
  <c r="H111" i="1"/>
  <c r="D33" i="7"/>
  <c r="A13" i="44" s="1"/>
  <c r="D46" i="7"/>
  <c r="D14" i="14"/>
  <c r="C17" i="14"/>
  <c r="B19" i="14"/>
  <c r="C20" i="14"/>
  <c r="B18" i="15"/>
  <c r="E17" i="15"/>
  <c r="A19" i="32"/>
  <c r="A13" i="50"/>
  <c r="C14" i="14"/>
  <c r="A19" i="14"/>
  <c r="C13" i="14"/>
  <c r="E17" i="14"/>
  <c r="C19" i="14"/>
  <c r="B19" i="32"/>
  <c r="C16" i="54"/>
  <c r="B17" i="14"/>
  <c r="E19" i="14"/>
  <c r="A13" i="41"/>
  <c r="D18" i="14"/>
  <c r="D19" i="14"/>
  <c r="B20" i="33"/>
  <c r="E16" i="54"/>
  <c r="E45" i="12"/>
  <c r="B2" i="56" s="1"/>
  <c r="E44" i="12"/>
  <c r="B2" i="55" s="1"/>
  <c r="E46" i="12"/>
  <c r="B2" i="57" s="1"/>
  <c r="I33" i="12"/>
  <c r="A3" i="44" s="1"/>
  <c r="I44" i="12"/>
  <c r="A3" i="55" s="1"/>
  <c r="I46" i="12"/>
  <c r="A3" i="57" s="1"/>
  <c r="I45" i="12"/>
  <c r="A3" i="56" s="1"/>
  <c r="M44" i="12"/>
  <c r="E3" i="55" s="1"/>
  <c r="M46" i="12"/>
  <c r="E3" i="57" s="1"/>
  <c r="M45" i="12"/>
  <c r="E3" i="56" s="1"/>
  <c r="Q46" i="12"/>
  <c r="D4" i="57" s="1"/>
  <c r="Q45" i="12"/>
  <c r="D4" i="56" s="1"/>
  <c r="Q44" i="12"/>
  <c r="D4" i="55" s="1"/>
  <c r="U45" i="12"/>
  <c r="C5" i="56" s="1"/>
  <c r="U44" i="12"/>
  <c r="C5" i="55" s="1"/>
  <c r="U46" i="12"/>
  <c r="C5" i="57" s="1"/>
  <c r="Y37" i="12"/>
  <c r="B6" i="48" s="1"/>
  <c r="Y44" i="12"/>
  <c r="B6" i="55" s="1"/>
  <c r="Y46" i="12"/>
  <c r="B6" i="57" s="1"/>
  <c r="Y45" i="12"/>
  <c r="B6" i="56" s="1"/>
  <c r="AG46" i="12"/>
  <c r="E7" i="57" s="1"/>
  <c r="AG45" i="12"/>
  <c r="E7" i="56" s="1"/>
  <c r="AG44" i="12"/>
  <c r="E7" i="55" s="1"/>
  <c r="AK45" i="12"/>
  <c r="D8" i="56" s="1"/>
  <c r="AK44" i="12"/>
  <c r="D8" i="55" s="1"/>
  <c r="AK46" i="12"/>
  <c r="D8" i="57" s="1"/>
  <c r="F45" i="12"/>
  <c r="C2" i="56" s="1"/>
  <c r="F46" i="12"/>
  <c r="C2" i="57" s="1"/>
  <c r="F44" i="12"/>
  <c r="C2" i="55" s="1"/>
  <c r="J45" i="12"/>
  <c r="B3" i="56" s="1"/>
  <c r="J44" i="12"/>
  <c r="B3" i="55" s="1"/>
  <c r="J46" i="12"/>
  <c r="B3" i="57" s="1"/>
  <c r="N44" i="12"/>
  <c r="A4" i="55" s="1"/>
  <c r="N46" i="12"/>
  <c r="A4" i="57" s="1"/>
  <c r="N45" i="12"/>
  <c r="A4" i="56" s="1"/>
  <c r="R45" i="12"/>
  <c r="E4" i="56" s="1"/>
  <c r="R44" i="12"/>
  <c r="E4" i="55" s="1"/>
  <c r="R46" i="12"/>
  <c r="E4" i="57" s="1"/>
  <c r="V44" i="12"/>
  <c r="D5" i="55" s="1"/>
  <c r="V45" i="12"/>
  <c r="D5" i="56" s="1"/>
  <c r="V46" i="12"/>
  <c r="D5" i="57" s="1"/>
  <c r="Z31" i="12"/>
  <c r="C6" i="42" s="1"/>
  <c r="Z45" i="12"/>
  <c r="C6" i="56" s="1"/>
  <c r="Z44" i="12"/>
  <c r="C6" i="55" s="1"/>
  <c r="Z46" i="12"/>
  <c r="C6" i="57" s="1"/>
  <c r="AH46" i="12"/>
  <c r="A8" i="57" s="1"/>
  <c r="AH45" i="12"/>
  <c r="A8" i="56" s="1"/>
  <c r="AH44" i="12"/>
  <c r="A8" i="55" s="1"/>
  <c r="G46" i="12"/>
  <c r="D2" i="57" s="1"/>
  <c r="G45" i="12"/>
  <c r="D2" i="56" s="1"/>
  <c r="G44" i="12"/>
  <c r="D2" i="55" s="1"/>
  <c r="K46" i="12"/>
  <c r="C3" i="57" s="1"/>
  <c r="K44" i="12"/>
  <c r="C3" i="55" s="1"/>
  <c r="K45" i="12"/>
  <c r="C3" i="56" s="1"/>
  <c r="O44" i="12"/>
  <c r="B4" i="55" s="1"/>
  <c r="O46" i="12"/>
  <c r="B4" i="57" s="1"/>
  <c r="O45" i="12"/>
  <c r="B4" i="56" s="1"/>
  <c r="S44" i="12"/>
  <c r="A5" i="55" s="1"/>
  <c r="S46" i="12"/>
  <c r="A5" i="57" s="1"/>
  <c r="S45" i="12"/>
  <c r="A5" i="56" s="1"/>
  <c r="W45" i="12"/>
  <c r="E5" i="56" s="1"/>
  <c r="W44" i="12"/>
  <c r="E5" i="55" s="1"/>
  <c r="W46" i="12"/>
  <c r="E5" i="57" s="1"/>
  <c r="AE45" i="12"/>
  <c r="C7" i="56" s="1"/>
  <c r="AE44" i="12"/>
  <c r="AE46" i="12"/>
  <c r="AI45" i="12"/>
  <c r="B8" i="56" s="1"/>
  <c r="AI46" i="12"/>
  <c r="B8" i="57" s="1"/>
  <c r="AI44" i="12"/>
  <c r="B8" i="55" s="1"/>
  <c r="AM44" i="12"/>
  <c r="A9" i="55" s="1"/>
  <c r="AM46" i="12"/>
  <c r="A9" i="57" s="1"/>
  <c r="AM45" i="12"/>
  <c r="A9" i="56" s="1"/>
  <c r="D45" i="12"/>
  <c r="A2" i="56" s="1"/>
  <c r="D44" i="12"/>
  <c r="A2" i="55" s="1"/>
  <c r="H45" i="12"/>
  <c r="E2" i="56" s="1"/>
  <c r="H46" i="12"/>
  <c r="E2" i="57" s="1"/>
  <c r="H44" i="12"/>
  <c r="E2" i="55" s="1"/>
  <c r="L46" i="12"/>
  <c r="D3" i="57" s="1"/>
  <c r="L45" i="12"/>
  <c r="D3" i="56" s="1"/>
  <c r="L44" i="12"/>
  <c r="D3" i="55" s="1"/>
  <c r="P45" i="12"/>
  <c r="C4" i="56" s="1"/>
  <c r="P46" i="12"/>
  <c r="C4" i="57" s="1"/>
  <c r="P44" i="12"/>
  <c r="C4" i="55" s="1"/>
  <c r="T46" i="12"/>
  <c r="B5" i="57" s="1"/>
  <c r="T45" i="12"/>
  <c r="B5" i="56" s="1"/>
  <c r="T44" i="12"/>
  <c r="B5" i="55" s="1"/>
  <c r="X46" i="12"/>
  <c r="A6" i="57" s="1"/>
  <c r="X44" i="12"/>
  <c r="A6" i="55" s="1"/>
  <c r="X45" i="12"/>
  <c r="A6" i="56" s="1"/>
  <c r="AF46" i="12"/>
  <c r="D7" i="57" s="1"/>
  <c r="AF44" i="12"/>
  <c r="D7" i="55" s="1"/>
  <c r="AF45" i="12"/>
  <c r="D7" i="56" s="1"/>
  <c r="AJ44" i="12"/>
  <c r="C8" i="55" s="1"/>
  <c r="AJ45" i="12"/>
  <c r="C8" i="56" s="1"/>
  <c r="AJ46" i="12"/>
  <c r="C8" i="57" s="1"/>
  <c r="AL44" i="12"/>
  <c r="E8" i="55" s="1"/>
  <c r="AL46" i="12"/>
  <c r="E8" i="57" s="1"/>
  <c r="AL45" i="12"/>
  <c r="E8" i="56" s="1"/>
  <c r="AN43" i="12"/>
  <c r="B9" i="54" s="1"/>
  <c r="AN46" i="12"/>
  <c r="B9" i="57" s="1"/>
  <c r="AN45" i="12"/>
  <c r="B9" i="56" s="1"/>
  <c r="AN44" i="12"/>
  <c r="B9" i="55" s="1"/>
  <c r="AO6" i="12"/>
  <c r="C9" i="14" s="1"/>
  <c r="AO46" i="12"/>
  <c r="C9" i="57" s="1"/>
  <c r="AO45" i="12"/>
  <c r="C9" i="56" s="1"/>
  <c r="AO44" i="12"/>
  <c r="C9" i="55" s="1"/>
  <c r="AA46" i="12"/>
  <c r="D6" i="57" s="1"/>
  <c r="AA45" i="12"/>
  <c r="D6" i="56" s="1"/>
  <c r="AA44" i="12"/>
  <c r="D6" i="55" s="1"/>
  <c r="AC46" i="12"/>
  <c r="A7" i="57" s="1"/>
  <c r="AC45" i="12"/>
  <c r="A7" i="56" s="1"/>
  <c r="AC44" i="12"/>
  <c r="A7" i="55" s="1"/>
  <c r="AB35" i="12"/>
  <c r="E6" i="46" s="1"/>
  <c r="AB46" i="12"/>
  <c r="E6" i="57" s="1"/>
  <c r="AB45" i="12"/>
  <c r="E6" i="56" s="1"/>
  <c r="AB44" i="12"/>
  <c r="E6" i="55" s="1"/>
  <c r="AD46" i="12"/>
  <c r="AD45" i="12"/>
  <c r="AD44" i="12"/>
  <c r="AG30" i="12"/>
  <c r="E7" i="41" s="1"/>
  <c r="AG31" i="12"/>
  <c r="E7" i="42" s="1"/>
  <c r="AK38" i="12"/>
  <c r="D8" i="49" s="1"/>
  <c r="AK36" i="12"/>
  <c r="D8" i="47" s="1"/>
  <c r="AK33" i="12"/>
  <c r="D8" i="44" s="1"/>
  <c r="F33" i="12"/>
  <c r="C2" i="44" s="1"/>
  <c r="F38" i="12"/>
  <c r="C2" i="49" s="1"/>
  <c r="F28" i="12"/>
  <c r="C2" i="39" s="1"/>
  <c r="F27" i="12"/>
  <c r="C2" i="38" s="1"/>
  <c r="F32" i="12"/>
  <c r="C2" i="43" s="1"/>
  <c r="F37" i="12"/>
  <c r="C2" i="48" s="1"/>
  <c r="F39" i="12"/>
  <c r="C2" i="50" s="1"/>
  <c r="AD41" i="12"/>
  <c r="B7" i="52" s="1"/>
  <c r="AD37" i="12"/>
  <c r="B7" i="48" s="1"/>
  <c r="AD33" i="12"/>
  <c r="B7" i="44" s="1"/>
  <c r="AD34" i="12"/>
  <c r="B7" i="45" s="1"/>
  <c r="AL36" i="12"/>
  <c r="E8" i="47" s="1"/>
  <c r="AL31" i="12"/>
  <c r="E8" i="42" s="1"/>
  <c r="G28" i="12"/>
  <c r="D2" i="39" s="1"/>
  <c r="G36" i="12"/>
  <c r="D2" i="47" s="1"/>
  <c r="G40" i="12"/>
  <c r="D2" i="51" s="1"/>
  <c r="G31" i="12"/>
  <c r="D2" i="42" s="1"/>
  <c r="G42" i="12"/>
  <c r="D2" i="53" s="1"/>
  <c r="K41" i="12"/>
  <c r="C3" i="52" s="1"/>
  <c r="K32" i="12"/>
  <c r="C3" i="43" s="1"/>
  <c r="K36" i="12"/>
  <c r="C3" i="47" s="1"/>
  <c r="K39" i="12"/>
  <c r="C3" i="50" s="1"/>
  <c r="K38" i="12"/>
  <c r="C3" i="49" s="1"/>
  <c r="K42" i="12"/>
  <c r="C3" i="53" s="1"/>
  <c r="O38" i="12"/>
  <c r="B4" i="49" s="1"/>
  <c r="O31" i="12"/>
  <c r="B4" i="42" s="1"/>
  <c r="O39" i="12"/>
  <c r="B4" i="50" s="1"/>
  <c r="O32" i="12"/>
  <c r="B4" i="43" s="1"/>
  <c r="O41" i="12"/>
  <c r="B4" i="52" s="1"/>
  <c r="O42" i="12"/>
  <c r="B4" i="53" s="1"/>
  <c r="O29" i="12"/>
  <c r="B4" i="40" s="1"/>
  <c r="S39" i="12"/>
  <c r="A5" i="50" s="1"/>
  <c r="S31" i="12"/>
  <c r="S30" i="12"/>
  <c r="S36" i="12"/>
  <c r="A5" i="47" s="1"/>
  <c r="W36" i="12"/>
  <c r="W37" i="12"/>
  <c r="E5" i="48" s="1"/>
  <c r="W30" i="12"/>
  <c r="E5" i="41" s="1"/>
  <c r="AA42" i="12"/>
  <c r="D6" i="53" s="1"/>
  <c r="AA31" i="12"/>
  <c r="D6" i="42" s="1"/>
  <c r="AA38" i="12"/>
  <c r="D6" i="49" s="1"/>
  <c r="AE39" i="12"/>
  <c r="C7" i="50" s="1"/>
  <c r="AE41" i="12"/>
  <c r="C7" i="52" s="1"/>
  <c r="AE42" i="12"/>
  <c r="C7" i="53" s="1"/>
  <c r="AE32" i="12"/>
  <c r="C7" i="43" s="1"/>
  <c r="AI32" i="12"/>
  <c r="B8" i="43" s="1"/>
  <c r="AI27" i="12"/>
  <c r="B8" i="38" s="1"/>
  <c r="AM33" i="12"/>
  <c r="A9" i="44" s="1"/>
  <c r="AM34" i="12"/>
  <c r="A9" i="45" s="1"/>
  <c r="AM36" i="12"/>
  <c r="A9" i="47" s="1"/>
  <c r="AM32" i="12"/>
  <c r="A9" i="43" s="1"/>
  <c r="E36" i="12"/>
  <c r="B2" i="47" s="1"/>
  <c r="E35" i="12"/>
  <c r="B2" i="46" s="1"/>
  <c r="E30" i="12"/>
  <c r="B2" i="41" s="1"/>
  <c r="M33" i="12"/>
  <c r="E3" i="44" s="1"/>
  <c r="M30" i="12"/>
  <c r="E3" i="41" s="1"/>
  <c r="M28" i="12"/>
  <c r="E3" i="39" s="1"/>
  <c r="M39" i="12"/>
  <c r="AC40" i="12"/>
  <c r="A7" i="51" s="1"/>
  <c r="AC29" i="12"/>
  <c r="A7" i="40" s="1"/>
  <c r="AC35" i="12"/>
  <c r="A7" i="46" s="1"/>
  <c r="AC28" i="12"/>
  <c r="A7" i="39" s="1"/>
  <c r="AO31" i="12"/>
  <c r="C9" i="42" s="1"/>
  <c r="AO41" i="12"/>
  <c r="C9" i="52" s="1"/>
  <c r="AO36" i="12"/>
  <c r="C9" i="47" s="1"/>
  <c r="AO27" i="12"/>
  <c r="C9" i="38" s="1"/>
  <c r="AO29" i="12"/>
  <c r="C9" i="40" s="1"/>
  <c r="AO32" i="12"/>
  <c r="C9" i="43" s="1"/>
  <c r="AO35" i="12"/>
  <c r="C9" i="46" s="1"/>
  <c r="AO42" i="12"/>
  <c r="C9" i="53" s="1"/>
  <c r="J33" i="12"/>
  <c r="B3" i="44" s="1"/>
  <c r="J38" i="12"/>
  <c r="B3" i="49" s="1"/>
  <c r="J32" i="12"/>
  <c r="B3" i="43" s="1"/>
  <c r="J42" i="12"/>
  <c r="B3" i="53" s="1"/>
  <c r="J27" i="12"/>
  <c r="B3" i="38" s="1"/>
  <c r="N42" i="12"/>
  <c r="A4" i="53" s="1"/>
  <c r="N31" i="12"/>
  <c r="A4" i="42" s="1"/>
  <c r="N35" i="12"/>
  <c r="A4" i="46" s="1"/>
  <c r="R27" i="12"/>
  <c r="E4" i="38" s="1"/>
  <c r="R31" i="12"/>
  <c r="E4" i="42" s="1"/>
  <c r="R42" i="12"/>
  <c r="E4" i="53" s="1"/>
  <c r="R33" i="12"/>
  <c r="E4" i="44" s="1"/>
  <c r="R40" i="12"/>
  <c r="E4" i="51" s="1"/>
  <c r="R32" i="12"/>
  <c r="E4" i="43" s="1"/>
  <c r="V32" i="12"/>
  <c r="V31" i="12"/>
  <c r="D5" i="42" s="1"/>
  <c r="V41" i="12"/>
  <c r="AH39" i="12"/>
  <c r="A8" i="50" s="1"/>
  <c r="AH40" i="12"/>
  <c r="A8" i="51" s="1"/>
  <c r="AH41" i="12"/>
  <c r="A8" i="52" s="1"/>
  <c r="AH38" i="12"/>
  <c r="A8" i="49" s="1"/>
  <c r="D35" i="12"/>
  <c r="D33" i="12"/>
  <c r="H29" i="12"/>
  <c r="E2" i="40" s="1"/>
  <c r="H30" i="12"/>
  <c r="E2" i="41" s="1"/>
  <c r="H39" i="12"/>
  <c r="E2" i="50" s="1"/>
  <c r="H28" i="12"/>
  <c r="E2" i="39" s="1"/>
  <c r="H33" i="12"/>
  <c r="E2" i="44" s="1"/>
  <c r="H27" i="12"/>
  <c r="E2" i="38" s="1"/>
  <c r="H37" i="12"/>
  <c r="L32" i="12"/>
  <c r="D3" i="43" s="1"/>
  <c r="L29" i="12"/>
  <c r="D3" i="40" s="1"/>
  <c r="L38" i="12"/>
  <c r="D3" i="49" s="1"/>
  <c r="P38" i="12"/>
  <c r="C4" i="49" s="1"/>
  <c r="P32" i="12"/>
  <c r="C4" i="43" s="1"/>
  <c r="T32" i="12"/>
  <c r="B5" i="43" s="1"/>
  <c r="T42" i="12"/>
  <c r="B5" i="53" s="1"/>
  <c r="T41" i="12"/>
  <c r="B5" i="52" s="1"/>
  <c r="T36" i="12"/>
  <c r="B5" i="47" s="1"/>
  <c r="X31" i="12"/>
  <c r="A6" i="42" s="1"/>
  <c r="X37" i="12"/>
  <c r="A6" i="48" s="1"/>
  <c r="X38" i="12"/>
  <c r="A6" i="49" s="1"/>
  <c r="AF38" i="12"/>
  <c r="D7" i="49" s="1"/>
  <c r="AF41" i="12"/>
  <c r="D7" i="52" s="1"/>
  <c r="AF32" i="12"/>
  <c r="D7" i="43" s="1"/>
  <c r="AJ29" i="12"/>
  <c r="C8" i="40" s="1"/>
  <c r="AJ34" i="12"/>
  <c r="C8" i="45" s="1"/>
  <c r="AJ36" i="12"/>
  <c r="C8" i="47" s="1"/>
  <c r="AJ39" i="12"/>
  <c r="C8" i="50" s="1"/>
  <c r="AN29" i="12"/>
  <c r="B9" i="40" s="1"/>
  <c r="AN33" i="12"/>
  <c r="B9" i="44" s="1"/>
  <c r="AH14" i="7"/>
  <c r="A19" i="23" s="1"/>
  <c r="AM6" i="7"/>
  <c r="A20" i="14" s="1"/>
  <c r="G43" i="7"/>
  <c r="AD11" i="7"/>
  <c r="B18" i="20" s="1"/>
  <c r="AD26" i="7"/>
  <c r="B18" i="35" s="1"/>
  <c r="L16" i="7"/>
  <c r="D14" i="25" s="1"/>
  <c r="AH18" i="7"/>
  <c r="A19" i="27" s="1"/>
  <c r="AJ9" i="7"/>
  <c r="C19" i="18" s="1"/>
  <c r="P30" i="7"/>
  <c r="C15" i="41" s="1"/>
  <c r="F34" i="7"/>
  <c r="C13" i="45" s="1"/>
  <c r="T9" i="7"/>
  <c r="B16" i="18" s="1"/>
  <c r="T23" i="7"/>
  <c r="B16" i="32" s="1"/>
  <c r="P21" i="7"/>
  <c r="C15" i="30" s="1"/>
  <c r="G22" i="7"/>
  <c r="D13" i="31" s="1"/>
  <c r="AN28" i="7"/>
  <c r="B20" i="39" s="1"/>
  <c r="AO9" i="7"/>
  <c r="C20" i="18" s="1"/>
  <c r="F15" i="7"/>
  <c r="C13" i="24" s="1"/>
  <c r="AO28" i="7"/>
  <c r="C20" i="39" s="1"/>
  <c r="Z42" i="7"/>
  <c r="C17" i="53" s="1"/>
  <c r="Z43" i="7"/>
  <c r="AI29" i="7"/>
  <c r="B19" i="40" s="1"/>
  <c r="AC6" i="7"/>
  <c r="AC30" i="7"/>
  <c r="A18" i="41" s="1"/>
  <c r="X32" i="7"/>
  <c r="A17" i="43" s="1"/>
  <c r="K23" i="7"/>
  <c r="C14" i="32" s="1"/>
  <c r="O26" i="7"/>
  <c r="B15" i="35" s="1"/>
  <c r="AB31" i="7"/>
  <c r="E17" i="42" s="1"/>
  <c r="P36" i="7"/>
  <c r="C15" i="47" s="1"/>
  <c r="E13" i="7"/>
  <c r="B13" i="22" s="1"/>
  <c r="AD35" i="7"/>
  <c r="B18" i="46" s="1"/>
  <c r="S41" i="7"/>
  <c r="A16" i="52" s="1"/>
  <c r="AF8" i="7"/>
  <c r="D18" i="17" s="1"/>
  <c r="U35" i="7"/>
  <c r="C16" i="46" s="1"/>
  <c r="U22" i="7"/>
  <c r="C16" i="31" s="1"/>
  <c r="G38" i="7"/>
  <c r="D13" i="49" s="1"/>
  <c r="S33" i="7"/>
  <c r="A16" i="44" s="1"/>
  <c r="S13" i="7"/>
  <c r="A16" i="22" s="1"/>
  <c r="AH28" i="7"/>
  <c r="A19" i="39" s="1"/>
  <c r="T33" i="7"/>
  <c r="B16" i="44" s="1"/>
  <c r="Z36" i="7"/>
  <c r="C17" i="47" s="1"/>
  <c r="AE38" i="7"/>
  <c r="C18" i="49" s="1"/>
  <c r="L41" i="7"/>
  <c r="D14" i="52" s="1"/>
  <c r="I7" i="7"/>
  <c r="A14" i="15" s="1"/>
  <c r="F14" i="7"/>
  <c r="C13" i="23" s="1"/>
  <c r="S17" i="7"/>
  <c r="A16" i="26" s="1"/>
  <c r="Y21" i="7"/>
  <c r="B17" i="30" s="1"/>
  <c r="AI30" i="7"/>
  <c r="B19" i="41" s="1"/>
  <c r="AG32" i="7"/>
  <c r="E18" i="43" s="1"/>
  <c r="Z39" i="7"/>
  <c r="C17" i="50" s="1"/>
  <c r="R13" i="7"/>
  <c r="E15" i="22" s="1"/>
  <c r="G20" i="7"/>
  <c r="D13" i="29" s="1"/>
  <c r="AE7" i="7"/>
  <c r="C18" i="15" s="1"/>
  <c r="R9" i="7"/>
  <c r="E15" i="18" s="1"/>
  <c r="AG12" i="7"/>
  <c r="E18" i="21" s="1"/>
  <c r="AG14" i="7"/>
  <c r="E18" i="23" s="1"/>
  <c r="M27" i="7"/>
  <c r="E14" i="38" s="1"/>
  <c r="AK28" i="7"/>
  <c r="D19" i="39" s="1"/>
  <c r="AD42" i="7"/>
  <c r="B18" i="53" s="1"/>
  <c r="S27" i="7"/>
  <c r="A16" i="38" s="1"/>
  <c r="D31" i="7"/>
  <c r="N14" i="7"/>
  <c r="A15" i="23" s="1"/>
  <c r="S18" i="7"/>
  <c r="A16" i="27" s="1"/>
  <c r="K20" i="7"/>
  <c r="C14" i="29" s="1"/>
  <c r="Q34" i="7"/>
  <c r="D15" i="45" s="1"/>
  <c r="J36" i="7"/>
  <c r="B14" i="47" s="1"/>
  <c r="L42" i="7"/>
  <c r="D14" i="53" s="1"/>
  <c r="L20" i="7"/>
  <c r="D14" i="29" s="1"/>
  <c r="AN32" i="7"/>
  <c r="B20" i="43" s="1"/>
  <c r="L36" i="7"/>
  <c r="D14" i="47" s="1"/>
  <c r="AB37" i="7"/>
  <c r="E17" i="48" s="1"/>
  <c r="Y15" i="7"/>
  <c r="B17" i="24" s="1"/>
  <c r="S20" i="7"/>
  <c r="A16" i="29" s="1"/>
  <c r="K21" i="7"/>
  <c r="C14" i="30" s="1"/>
  <c r="E33" i="7"/>
  <c r="B13" i="44" s="1"/>
  <c r="S38" i="7"/>
  <c r="A16" i="49" s="1"/>
  <c r="AJ21" i="7"/>
  <c r="C19" i="30" s="1"/>
  <c r="S14" i="7"/>
  <c r="A16" i="23" s="1"/>
  <c r="AN14" i="7"/>
  <c r="B20" i="23" s="1"/>
  <c r="AF19" i="7"/>
  <c r="D18" i="28" s="1"/>
  <c r="R14" i="7"/>
  <c r="E15" i="23" s="1"/>
  <c r="AM14" i="7"/>
  <c r="A20" i="23" s="1"/>
  <c r="L8" i="7"/>
  <c r="D14" i="17" s="1"/>
  <c r="E18" i="7"/>
  <c r="B13" i="27" s="1"/>
  <c r="AJ33" i="7"/>
  <c r="C19" i="44" s="1"/>
  <c r="D41" i="7"/>
  <c r="A13" i="52" s="1"/>
  <c r="AO8" i="7"/>
  <c r="C20" i="17" s="1"/>
  <c r="M8" i="7"/>
  <c r="E14" i="17" s="1"/>
  <c r="Q16" i="7"/>
  <c r="D15" i="25" s="1"/>
  <c r="AB18" i="7"/>
  <c r="E17" i="27" s="1"/>
  <c r="N19" i="7"/>
  <c r="A15" i="28" s="1"/>
  <c r="R21" i="7"/>
  <c r="E15" i="30" s="1"/>
  <c r="E41" i="7"/>
  <c r="B13" i="52" s="1"/>
  <c r="F43" i="7"/>
  <c r="AA27" i="7"/>
  <c r="D17" i="38" s="1"/>
  <c r="AA28" i="7"/>
  <c r="D17" i="39" s="1"/>
  <c r="AE35" i="7"/>
  <c r="C18" i="46" s="1"/>
  <c r="AE22" i="7"/>
  <c r="C18" i="31" s="1"/>
  <c r="Z32" i="7"/>
  <c r="C17" i="43" s="1"/>
  <c r="Z22" i="7"/>
  <c r="C17" i="31" s="1"/>
  <c r="L21" i="7"/>
  <c r="D14" i="30" s="1"/>
  <c r="S43" i="7"/>
  <c r="O14" i="7"/>
  <c r="B15" i="23" s="1"/>
  <c r="AB9" i="7"/>
  <c r="E17" i="18" s="1"/>
  <c r="P10" i="7"/>
  <c r="C15" i="19" s="1"/>
  <c r="Q7" i="7"/>
  <c r="D15" i="15" s="1"/>
  <c r="P19" i="7"/>
  <c r="C15" i="28" s="1"/>
  <c r="P31" i="7"/>
  <c r="C15" i="42" s="1"/>
  <c r="AG40" i="7"/>
  <c r="E18" i="51" s="1"/>
  <c r="AC18" i="7"/>
  <c r="A18" i="27" s="1"/>
  <c r="AO22" i="7"/>
  <c r="C20" i="31" s="1"/>
  <c r="T37" i="7"/>
  <c r="B16" i="48" s="1"/>
  <c r="T28" i="7"/>
  <c r="B16" i="39" s="1"/>
  <c r="AA7" i="7"/>
  <c r="D17" i="15" s="1"/>
  <c r="G30" i="7"/>
  <c r="D13" i="41" s="1"/>
  <c r="AC37" i="7"/>
  <c r="A18" i="48" s="1"/>
  <c r="Q18" i="7"/>
  <c r="D15" i="27" s="1"/>
  <c r="T14" i="7"/>
  <c r="B16" i="23" s="1"/>
  <c r="AO21" i="7"/>
  <c r="C20" i="30" s="1"/>
  <c r="L35" i="7"/>
  <c r="D14" i="46" s="1"/>
  <c r="J37" i="7"/>
  <c r="B14" i="48" s="1"/>
  <c r="AA6" i="7"/>
  <c r="U14" i="7"/>
  <c r="C16" i="23" s="1"/>
  <c r="T18" i="7"/>
  <c r="B16" i="27" s="1"/>
  <c r="E19" i="7"/>
  <c r="B13" i="28" s="1"/>
  <c r="L23" i="7"/>
  <c r="D14" i="32" s="1"/>
  <c r="AG23" i="7"/>
  <c r="E18" i="32" s="1"/>
  <c r="AF7" i="7"/>
  <c r="D18" i="15" s="1"/>
  <c r="AC10" i="7"/>
  <c r="A18" i="19" s="1"/>
  <c r="E22" i="7"/>
  <c r="B13" i="31" s="1"/>
  <c r="AL35" i="7"/>
  <c r="E19" i="46" s="1"/>
  <c r="AI31" i="7"/>
  <c r="B19" i="42" s="1"/>
  <c r="H18" i="7"/>
  <c r="E13" i="27" s="1"/>
  <c r="D29" i="7"/>
  <c r="L17" i="7"/>
  <c r="D14" i="26" s="1"/>
  <c r="T30" i="7"/>
  <c r="B16" i="41" s="1"/>
  <c r="K19" i="7"/>
  <c r="C14" i="28" s="1"/>
  <c r="M20" i="7"/>
  <c r="E14" i="29" s="1"/>
  <c r="P22" i="7"/>
  <c r="C15" i="31" s="1"/>
  <c r="T7" i="7"/>
  <c r="B16" i="15" s="1"/>
  <c r="Y32" i="7"/>
  <c r="B17" i="43" s="1"/>
  <c r="J35" i="7"/>
  <c r="B14" i="46" s="1"/>
  <c r="AE17" i="7"/>
  <c r="C18" i="26" s="1"/>
  <c r="N21" i="7"/>
  <c r="A15" i="30" s="1"/>
  <c r="AL23" i="7"/>
  <c r="AJ31" i="7"/>
  <c r="C19" i="42" s="1"/>
  <c r="E34" i="7"/>
  <c r="B13" i="45" s="1"/>
  <c r="G37" i="7"/>
  <c r="D13" i="48" s="1"/>
  <c r="H31" i="7"/>
  <c r="E13" i="42" s="1"/>
  <c r="T43" i="7"/>
  <c r="O21" i="7"/>
  <c r="B15" i="30" s="1"/>
  <c r="O15" i="7"/>
  <c r="B15" i="24" s="1"/>
  <c r="R16" i="7"/>
  <c r="E15" i="25" s="1"/>
  <c r="R38" i="7"/>
  <c r="E15" i="49" s="1"/>
  <c r="V11" i="7"/>
  <c r="D16" i="20" s="1"/>
  <c r="V23" i="7"/>
  <c r="D16" i="32" s="1"/>
  <c r="Y7" i="7"/>
  <c r="B17" i="15" s="1"/>
  <c r="S16" i="7"/>
  <c r="A16" i="25" s="1"/>
  <c r="D32" i="7"/>
  <c r="O7" i="7"/>
  <c r="B15" i="15" s="1"/>
  <c r="U7" i="7"/>
  <c r="C16" i="15" s="1"/>
  <c r="U24" i="7"/>
  <c r="C16" i="33" s="1"/>
  <c r="Y41" i="7"/>
  <c r="B17" i="52" s="1"/>
  <c r="Y28" i="7"/>
  <c r="B17" i="39" s="1"/>
  <c r="Y29" i="7"/>
  <c r="B17" i="40" s="1"/>
  <c r="U40" i="7"/>
  <c r="C16" i="51" s="1"/>
  <c r="Z23" i="7"/>
  <c r="C17" i="32" s="1"/>
  <c r="Z27" i="7"/>
  <c r="C17" i="38" s="1"/>
  <c r="R15" i="7"/>
  <c r="E15" i="24" s="1"/>
  <c r="AI9" i="7"/>
  <c r="B19" i="18" s="1"/>
  <c r="U21" i="7"/>
  <c r="C16" i="30" s="1"/>
  <c r="AM12" i="7"/>
  <c r="A20" i="21" s="1"/>
  <c r="AB8" i="7"/>
  <c r="E17" i="17" s="1"/>
  <c r="AB27" i="7"/>
  <c r="E17" i="38" s="1"/>
  <c r="S28" i="7"/>
  <c r="A16" i="39" s="1"/>
  <c r="AC38" i="7"/>
  <c r="A18" i="49" s="1"/>
  <c r="N20" i="7"/>
  <c r="A15" i="29" s="1"/>
  <c r="Z21" i="7"/>
  <c r="C17" i="30" s="1"/>
  <c r="I26" i="7"/>
  <c r="A14" i="35" s="1"/>
  <c r="AD28" i="7"/>
  <c r="B18" i="39" s="1"/>
  <c r="AD27" i="7"/>
  <c r="B18" i="38" s="1"/>
  <c r="K16" i="7"/>
  <c r="C14" i="25" s="1"/>
  <c r="AD6" i="7"/>
  <c r="Z17" i="7"/>
  <c r="C17" i="26" s="1"/>
  <c r="S23" i="7"/>
  <c r="A16" i="32" s="1"/>
  <c r="AM27" i="7"/>
  <c r="A20" i="38" s="1"/>
  <c r="AA35" i="7"/>
  <c r="D17" i="46" s="1"/>
  <c r="AA22" i="7"/>
  <c r="D17" i="31" s="1"/>
  <c r="R7" i="7"/>
  <c r="E15" i="15" s="1"/>
  <c r="AI22" i="7"/>
  <c r="B19" i="31" s="1"/>
  <c r="N23" i="7"/>
  <c r="A15" i="32" s="1"/>
  <c r="L34" i="7"/>
  <c r="D14" i="45" s="1"/>
  <c r="AF36" i="7"/>
  <c r="D18" i="47" s="1"/>
  <c r="U38" i="7"/>
  <c r="C16" i="49" s="1"/>
  <c r="E16" i="7"/>
  <c r="E17" i="7"/>
  <c r="B13" i="26" s="1"/>
  <c r="AG18" i="7"/>
  <c r="E18" i="27" s="1"/>
  <c r="O23" i="7"/>
  <c r="B15" i="32" s="1"/>
  <c r="AM25" i="7"/>
  <c r="A20" i="34" s="1"/>
  <c r="AF39" i="7"/>
  <c r="D18" i="50" s="1"/>
  <c r="F41" i="7"/>
  <c r="C13" i="52" s="1"/>
  <c r="AF18" i="7"/>
  <c r="D18" i="27" s="1"/>
  <c r="AN7" i="7"/>
  <c r="B20" i="15" s="1"/>
  <c r="P23" i="7"/>
  <c r="C15" i="32" s="1"/>
  <c r="N34" i="7"/>
  <c r="A15" i="45" s="1"/>
  <c r="AH42" i="7"/>
  <c r="A19" i="53" s="1"/>
  <c r="V43" i="7"/>
  <c r="D16" i="54" s="1"/>
  <c r="AC19" i="7"/>
  <c r="A18" i="28" s="1"/>
  <c r="AL22" i="7"/>
  <c r="E19" i="31" s="1"/>
  <c r="E28" i="7"/>
  <c r="B13" i="39" s="1"/>
  <c r="O33" i="7"/>
  <c r="B15" i="44" s="1"/>
  <c r="AI33" i="7"/>
  <c r="B19" i="44" s="1"/>
  <c r="P34" i="7"/>
  <c r="C15" i="45" s="1"/>
  <c r="AH34" i="7"/>
  <c r="A19" i="45" s="1"/>
  <c r="P35" i="7"/>
  <c r="C15" i="46" s="1"/>
  <c r="AN36" i="7"/>
  <c r="B20" i="47" s="1"/>
  <c r="AO37" i="7"/>
  <c r="C20" i="48" s="1"/>
  <c r="H41" i="7"/>
  <c r="E13" i="52" s="1"/>
  <c r="E11" i="7"/>
  <c r="B13" i="20" s="1"/>
  <c r="AB12" i="7"/>
  <c r="E17" i="21" s="1"/>
  <c r="AB28" i="7"/>
  <c r="E17" i="39" s="1"/>
  <c r="E6" i="7"/>
  <c r="AD31" i="7"/>
  <c r="B18" i="42" s="1"/>
  <c r="AD29" i="7"/>
  <c r="B18" i="40" s="1"/>
  <c r="G6" i="7"/>
  <c r="AN6" i="7"/>
  <c r="B20" i="14" s="1"/>
  <c r="H6" i="7"/>
  <c r="AK18" i="7"/>
  <c r="D19" i="27" s="1"/>
  <c r="AJ20" i="7"/>
  <c r="C19" i="29" s="1"/>
  <c r="F30" i="7"/>
  <c r="C13" i="41" s="1"/>
  <c r="Z30" i="7"/>
  <c r="C17" i="41" s="1"/>
  <c r="AJ35" i="7"/>
  <c r="C19" i="46" s="1"/>
  <c r="P39" i="7"/>
  <c r="C15" i="50" s="1"/>
  <c r="U12" i="7"/>
  <c r="C16" i="21" s="1"/>
  <c r="U28" i="7"/>
  <c r="C16" i="39" s="1"/>
  <c r="D7" i="7"/>
  <c r="M17" i="7"/>
  <c r="E14" i="26" s="1"/>
  <c r="U18" i="7"/>
  <c r="C16" i="27" s="1"/>
  <c r="AL18" i="7"/>
  <c r="E19" i="27" s="1"/>
  <c r="K31" i="7"/>
  <c r="C14" i="42" s="1"/>
  <c r="AA32" i="7"/>
  <c r="D17" i="43" s="1"/>
  <c r="AK34" i="7"/>
  <c r="D19" i="45" s="1"/>
  <c r="P40" i="7"/>
  <c r="C15" i="51" s="1"/>
  <c r="AF16" i="7"/>
  <c r="D18" i="25" s="1"/>
  <c r="E23" i="7"/>
  <c r="B13" i="32" s="1"/>
  <c r="E29" i="7"/>
  <c r="B13" i="40" s="1"/>
  <c r="R39" i="7"/>
  <c r="E15" i="50" s="1"/>
  <c r="AI43" i="7"/>
  <c r="B19" i="54" s="1"/>
  <c r="D10" i="7"/>
  <c r="J15" i="7"/>
  <c r="B14" i="24" s="1"/>
  <c r="T31" i="7"/>
  <c r="T29" i="7"/>
  <c r="B16" i="40" s="1"/>
  <c r="J7" i="7"/>
  <c r="B14" i="15" s="1"/>
  <c r="Z7" i="7"/>
  <c r="C17" i="15" s="1"/>
  <c r="AM8" i="7"/>
  <c r="A20" i="17" s="1"/>
  <c r="AF10" i="7"/>
  <c r="D18" i="19" s="1"/>
  <c r="R19" i="7"/>
  <c r="E15" i="28" s="1"/>
  <c r="Q20" i="7"/>
  <c r="D15" i="29" s="1"/>
  <c r="AJ23" i="7"/>
  <c r="AN8" i="7"/>
  <c r="B20" i="17" s="1"/>
  <c r="AA13" i="7"/>
  <c r="D17" i="22" s="1"/>
  <c r="AF14" i="7"/>
  <c r="D18" i="23" s="1"/>
  <c r="U17" i="7"/>
  <c r="C16" i="26" s="1"/>
  <c r="AO18" i="7"/>
  <c r="C20" i="27" s="1"/>
  <c r="AE37" i="7"/>
  <c r="C18" i="48" s="1"/>
  <c r="AG38" i="7"/>
  <c r="E18" i="49" s="1"/>
  <c r="T40" i="7"/>
  <c r="B16" i="51" s="1"/>
  <c r="AJ16" i="7"/>
  <c r="C19" i="25" s="1"/>
  <c r="AK24" i="7"/>
  <c r="D19" i="33" s="1"/>
  <c r="O28" i="7"/>
  <c r="B15" i="39" s="1"/>
  <c r="Q31" i="7"/>
  <c r="D15" i="42" s="1"/>
  <c r="I32" i="7"/>
  <c r="A14" i="43" s="1"/>
  <c r="AA36" i="7"/>
  <c r="D17" i="47" s="1"/>
  <c r="N38" i="7"/>
  <c r="A15" i="49" s="1"/>
  <c r="V39" i="7"/>
  <c r="D16" i="50" s="1"/>
  <c r="N7" i="7"/>
  <c r="A15" i="15" s="1"/>
  <c r="D9" i="7"/>
  <c r="X12" i="7"/>
  <c r="A17" i="21" s="1"/>
  <c r="AC13" i="7"/>
  <c r="A18" i="22" s="1"/>
  <c r="AG28" i="7"/>
  <c r="E18" i="39" s="1"/>
  <c r="J29" i="7"/>
  <c r="B14" i="40" s="1"/>
  <c r="H34" i="7"/>
  <c r="E13" i="45" s="1"/>
  <c r="O27" i="7"/>
  <c r="B15" i="38" s="1"/>
  <c r="D42" i="7"/>
  <c r="B21" i="10"/>
  <c r="Y43" i="7"/>
  <c r="Y26" i="7"/>
  <c r="AN10" i="7"/>
  <c r="B20" i="19" s="1"/>
  <c r="AA12" i="7"/>
  <c r="D17" i="21" s="1"/>
  <c r="Q13" i="7"/>
  <c r="D15" i="22" s="1"/>
  <c r="Y17" i="7"/>
  <c r="B17" i="26" s="1"/>
  <c r="L22" i="7"/>
  <c r="D14" i="31" s="1"/>
  <c r="AO24" i="7"/>
  <c r="AK27" i="7"/>
  <c r="D19" i="38" s="1"/>
  <c r="R28" i="7"/>
  <c r="E15" i="39" s="1"/>
  <c r="Y39" i="7"/>
  <c r="B17" i="50" s="1"/>
  <c r="F42" i="7"/>
  <c r="C13" i="53" s="1"/>
  <c r="P43" i="7"/>
  <c r="C15" i="54" s="1"/>
  <c r="AN15" i="7"/>
  <c r="B20" i="24" s="1"/>
  <c r="U16" i="7"/>
  <c r="C16" i="25" s="1"/>
  <c r="E20" i="7"/>
  <c r="B13" i="29" s="1"/>
  <c r="Z20" i="7"/>
  <c r="C17" i="29" s="1"/>
  <c r="AH29" i="7"/>
  <c r="A19" i="40" s="1"/>
  <c r="Z35" i="7"/>
  <c r="C17" i="46" s="1"/>
  <c r="W41" i="7"/>
  <c r="E16" i="52" s="1"/>
  <c r="H42" i="7"/>
  <c r="E13" i="53" s="1"/>
  <c r="I24" i="7"/>
  <c r="A14" i="33" s="1"/>
  <c r="M12" i="7"/>
  <c r="E14" i="21" s="1"/>
  <c r="J41" i="7"/>
  <c r="B14" i="52" s="1"/>
  <c r="T15" i="7"/>
  <c r="B16" i="24" s="1"/>
  <c r="X16" i="7"/>
  <c r="A17" i="25" s="1"/>
  <c r="X28" i="7"/>
  <c r="A17" i="39" s="1"/>
  <c r="AK12" i="7"/>
  <c r="D19" i="21" s="1"/>
  <c r="Z15" i="7"/>
  <c r="C17" i="24" s="1"/>
  <c r="Z26" i="7"/>
  <c r="AD9" i="7"/>
  <c r="B18" i="18" s="1"/>
  <c r="AO14" i="7"/>
  <c r="C20" i="23" s="1"/>
  <c r="AO19" i="7"/>
  <c r="C20" i="28" s="1"/>
  <c r="J22" i="7"/>
  <c r="B14" i="31" s="1"/>
  <c r="AB33" i="7"/>
  <c r="E17" i="44" s="1"/>
  <c r="AO10" i="7"/>
  <c r="C20" i="19" s="1"/>
  <c r="J23" i="7"/>
  <c r="B14" i="32" s="1"/>
  <c r="J26" i="7"/>
  <c r="B14" i="35" s="1"/>
  <c r="AK31" i="7"/>
  <c r="D19" i="42" s="1"/>
  <c r="L33" i="7"/>
  <c r="D14" i="44" s="1"/>
  <c r="R37" i="7"/>
  <c r="E15" i="48" s="1"/>
  <c r="M22" i="7"/>
  <c r="E14" i="31" s="1"/>
  <c r="T12" i="7"/>
  <c r="B16" i="21" s="1"/>
  <c r="AC39" i="7"/>
  <c r="A18" i="50" s="1"/>
  <c r="L43" i="7"/>
  <c r="D14" i="54" s="1"/>
  <c r="AE14" i="7"/>
  <c r="C18" i="23" s="1"/>
  <c r="AE30" i="7"/>
  <c r="C18" i="41" s="1"/>
  <c r="J39" i="7"/>
  <c r="B14" i="50" s="1"/>
  <c r="H8" i="7"/>
  <c r="E13" i="17" s="1"/>
  <c r="N13" i="7"/>
  <c r="A15" i="22" s="1"/>
  <c r="O19" i="7"/>
  <c r="AI20" i="7"/>
  <c r="B19" i="29" s="1"/>
  <c r="P27" i="7"/>
  <c r="C15" i="38" s="1"/>
  <c r="G32" i="7"/>
  <c r="D13" i="43" s="1"/>
  <c r="E12" i="7"/>
  <c r="B13" i="21" s="1"/>
  <c r="M42" i="7"/>
  <c r="E14" i="53" s="1"/>
  <c r="AC32" i="7"/>
  <c r="A18" i="43" s="1"/>
  <c r="V21" i="7"/>
  <c r="D16" i="30" s="1"/>
  <c r="V29" i="7"/>
  <c r="D16" i="40" s="1"/>
  <c r="Y36" i="7"/>
  <c r="B17" i="47" s="1"/>
  <c r="J50" i="12"/>
  <c r="U50" i="12"/>
  <c r="Q27" i="7"/>
  <c r="D15" i="38" s="1"/>
  <c r="O34" i="7"/>
  <c r="B15" i="45" s="1"/>
  <c r="AC34" i="7"/>
  <c r="A18" i="45" s="1"/>
  <c r="E38" i="7"/>
  <c r="B13" i="49" s="1"/>
  <c r="AA39" i="7"/>
  <c r="D17" i="50" s="1"/>
  <c r="AE43" i="7"/>
  <c r="C18" i="54" s="1"/>
  <c r="AB20" i="7"/>
  <c r="E17" i="29" s="1"/>
  <c r="AH27" i="7"/>
  <c r="A19" i="38" s="1"/>
  <c r="AB38" i="7"/>
  <c r="E17" i="49" s="1"/>
  <c r="E42" i="7"/>
  <c r="B13" i="53" s="1"/>
  <c r="G50" i="12"/>
  <c r="AO33" i="7"/>
  <c r="C20" i="44" s="1"/>
  <c r="H43" i="7"/>
  <c r="M50" i="12"/>
  <c r="Z50" i="12"/>
  <c r="Y18" i="7"/>
  <c r="B17" i="27" s="1"/>
  <c r="AA17" i="7"/>
  <c r="D17" i="26" s="1"/>
  <c r="AA24" i="7"/>
  <c r="D17" i="33" s="1"/>
  <c r="AI7" i="7"/>
  <c r="B19" i="15" s="1"/>
  <c r="T8" i="7"/>
  <c r="B16" i="17" s="1"/>
  <c r="H13" i="7"/>
  <c r="E13" i="22" s="1"/>
  <c r="M14" i="7"/>
  <c r="E14" i="23" s="1"/>
  <c r="Y16" i="7"/>
  <c r="B17" i="25" s="1"/>
  <c r="K29" i="7"/>
  <c r="C14" i="40" s="1"/>
  <c r="J30" i="7"/>
  <c r="B14" i="41" s="1"/>
  <c r="AF31" i="7"/>
  <c r="D18" i="42" s="1"/>
  <c r="AJ43" i="7"/>
  <c r="C19" i="54" s="1"/>
  <c r="H50" i="12"/>
  <c r="AJ7" i="7"/>
  <c r="C19" i="15" s="1"/>
  <c r="AM50" i="12"/>
  <c r="R6" i="7"/>
  <c r="F10" i="7"/>
  <c r="C13" i="19" s="1"/>
  <c r="AH19" i="7"/>
  <c r="A19" i="28" s="1"/>
  <c r="J10" i="7"/>
  <c r="B14" i="19" s="1"/>
  <c r="AF22" i="7"/>
  <c r="D18" i="31" s="1"/>
  <c r="E27" i="7"/>
  <c r="B13" i="38" s="1"/>
  <c r="Y33" i="7"/>
  <c r="B17" i="44" s="1"/>
  <c r="T34" i="7"/>
  <c r="B16" i="45" s="1"/>
  <c r="H12" i="7"/>
  <c r="E13" i="21" s="1"/>
  <c r="K10" i="7"/>
  <c r="C14" i="19" s="1"/>
  <c r="AG10" i="7"/>
  <c r="E18" i="19" s="1"/>
  <c r="L15" i="7"/>
  <c r="D14" i="24" s="1"/>
  <c r="P20" i="7"/>
  <c r="C15" i="29" s="1"/>
  <c r="O36" i="7"/>
  <c r="B15" i="47" s="1"/>
  <c r="T50" i="12"/>
  <c r="F50" i="12"/>
  <c r="AE32" i="7"/>
  <c r="C18" i="43" s="1"/>
  <c r="AE27" i="7"/>
  <c r="C18" i="38" s="1"/>
  <c r="AG29" i="7"/>
  <c r="E18" i="40" s="1"/>
  <c r="Q37" i="7"/>
  <c r="D15" i="48" s="1"/>
  <c r="Q43" i="7"/>
  <c r="D15" i="54" s="1"/>
  <c r="W50" i="12"/>
  <c r="AH17" i="7"/>
  <c r="A19" i="26" s="1"/>
  <c r="Q36" i="7"/>
  <c r="D15" i="47" s="1"/>
  <c r="R18" i="7"/>
  <c r="E15" i="27" s="1"/>
  <c r="Y19" i="7"/>
  <c r="B17" i="28" s="1"/>
  <c r="N26" i="7"/>
  <c r="A15" i="35" s="1"/>
  <c r="AN38" i="7"/>
  <c r="B20" i="49" s="1"/>
  <c r="AJ42" i="7"/>
  <c r="C19" i="53" s="1"/>
  <c r="AL50" i="12"/>
  <c r="I50" i="12"/>
  <c r="AK29" i="7"/>
  <c r="D19" i="40" s="1"/>
  <c r="R30" i="7"/>
  <c r="E15" i="41" s="1"/>
  <c r="AJ30" i="7"/>
  <c r="C19" i="41" s="1"/>
  <c r="AO38" i="7"/>
  <c r="C20" i="49" s="1"/>
  <c r="S50" i="12"/>
  <c r="L50" i="12"/>
  <c r="F22" i="7"/>
  <c r="C13" i="31" s="1"/>
  <c r="N27" i="7"/>
  <c r="A15" i="38" s="1"/>
  <c r="AG33" i="7"/>
  <c r="E18" i="44" s="1"/>
  <c r="H35" i="7"/>
  <c r="E13" i="46" s="1"/>
  <c r="E37" i="7"/>
  <c r="B13" i="48" s="1"/>
  <c r="AN50" i="12"/>
  <c r="Q50" i="12"/>
  <c r="AK50" i="12"/>
  <c r="V50" i="12"/>
  <c r="Y50" i="12"/>
  <c r="P50" i="12"/>
  <c r="AD50" i="12"/>
  <c r="AI50" i="12"/>
  <c r="AG50" i="12"/>
  <c r="K50" i="12"/>
  <c r="AA50" i="12"/>
  <c r="X50" i="12"/>
  <c r="N50" i="12"/>
  <c r="AH50" i="12"/>
  <c r="O50" i="12"/>
  <c r="AB50" i="12"/>
  <c r="R50" i="12"/>
  <c r="AE50" i="12"/>
  <c r="AO50" i="12"/>
  <c r="AC50" i="12"/>
  <c r="AJ50" i="12"/>
  <c r="AF50" i="12"/>
  <c r="D13" i="17"/>
  <c r="B16" i="42"/>
  <c r="AD33" i="7"/>
  <c r="B18" i="44" s="1"/>
  <c r="AD24" i="7"/>
  <c r="B18" i="33" s="1"/>
  <c r="AD22" i="7"/>
  <c r="B18" i="31" s="1"/>
  <c r="AC9" i="7"/>
  <c r="A18" i="18" s="1"/>
  <c r="AC29" i="7"/>
  <c r="A18" i="40" s="1"/>
  <c r="AC24" i="7"/>
  <c r="A18" i="33" s="1"/>
  <c r="AC28" i="7"/>
  <c r="A18" i="39" s="1"/>
  <c r="AC26" i="7"/>
  <c r="A18" i="35" s="1"/>
  <c r="AG6" i="7"/>
  <c r="AB39" i="7"/>
  <c r="E17" i="50" s="1"/>
  <c r="AB25" i="7"/>
  <c r="E17" i="34" s="1"/>
  <c r="AE20" i="7"/>
  <c r="C18" i="29" s="1"/>
  <c r="Y8" i="7"/>
  <c r="B17" i="17" s="1"/>
  <c r="Y10" i="7"/>
  <c r="B17" i="19" s="1"/>
  <c r="Z31" i="7"/>
  <c r="C17" i="42" s="1"/>
  <c r="Y12" i="7"/>
  <c r="B17" i="21" s="1"/>
  <c r="AJ17" i="7"/>
  <c r="C19" i="26" s="1"/>
  <c r="J8" i="7"/>
  <c r="B14" i="17" s="1"/>
  <c r="AL9" i="7"/>
  <c r="E19" i="18" s="1"/>
  <c r="J13" i="7"/>
  <c r="B14" i="22" s="1"/>
  <c r="K12" i="7"/>
  <c r="C14" i="21" s="1"/>
  <c r="AE12" i="7"/>
  <c r="C18" i="21" s="1"/>
  <c r="X6" i="7"/>
  <c r="AI8" i="7"/>
  <c r="B19" i="17" s="1"/>
  <c r="N43" i="12"/>
  <c r="A4" i="54" s="1"/>
  <c r="N29" i="12"/>
  <c r="A4" i="40" s="1"/>
  <c r="N34" i="12"/>
  <c r="A4" i="45" s="1"/>
  <c r="N38" i="12"/>
  <c r="A4" i="49" s="1"/>
  <c r="N33" i="12"/>
  <c r="A4" i="44" s="1"/>
  <c r="N32" i="12"/>
  <c r="A4" i="43" s="1"/>
  <c r="N40" i="12"/>
  <c r="A4" i="51" s="1"/>
  <c r="N39" i="12"/>
  <c r="A4" i="50" s="1"/>
  <c r="N36" i="12"/>
  <c r="A4" i="47" s="1"/>
  <c r="N41" i="12"/>
  <c r="A4" i="52" s="1"/>
  <c r="N37" i="12"/>
  <c r="A4" i="48" s="1"/>
  <c r="N27" i="12"/>
  <c r="A4" i="38" s="1"/>
  <c r="N30" i="12"/>
  <c r="A4" i="41" s="1"/>
  <c r="N28" i="12"/>
  <c r="A4" i="39" s="1"/>
  <c r="AO20" i="12"/>
  <c r="C9" i="29" s="1"/>
  <c r="AO34" i="12"/>
  <c r="C9" i="45" s="1"/>
  <c r="AO38" i="12"/>
  <c r="C9" i="49" s="1"/>
  <c r="AO28" i="12"/>
  <c r="C9" i="39" s="1"/>
  <c r="AO33" i="12"/>
  <c r="C9" i="44" s="1"/>
  <c r="AO40" i="12"/>
  <c r="C9" i="51" s="1"/>
  <c r="AO37" i="12"/>
  <c r="C9" i="48" s="1"/>
  <c r="AO30" i="12"/>
  <c r="C9" i="41" s="1"/>
  <c r="AO39" i="12"/>
  <c r="C9" i="50" s="1"/>
  <c r="O34" i="12"/>
  <c r="B4" i="45" s="1"/>
  <c r="O33" i="12"/>
  <c r="B4" i="44" s="1"/>
  <c r="O36" i="12"/>
  <c r="B4" i="47" s="1"/>
  <c r="O40" i="12"/>
  <c r="B4" i="51" s="1"/>
  <c r="O28" i="12"/>
  <c r="B4" i="39" s="1"/>
  <c r="O35" i="12"/>
  <c r="B4" i="46" s="1"/>
  <c r="O30" i="12"/>
  <c r="B4" i="41" s="1"/>
  <c r="O37" i="12"/>
  <c r="B4" i="48" s="1"/>
  <c r="O27" i="12"/>
  <c r="B4" i="38" s="1"/>
  <c r="P39" i="12"/>
  <c r="C4" i="50" s="1"/>
  <c r="P29" i="12"/>
  <c r="C4" i="40" s="1"/>
  <c r="P34" i="12"/>
  <c r="C4" i="45" s="1"/>
  <c r="P33" i="12"/>
  <c r="C4" i="44" s="1"/>
  <c r="P42" i="12"/>
  <c r="C4" i="53" s="1"/>
  <c r="P40" i="12"/>
  <c r="C4" i="51" s="1"/>
  <c r="P31" i="12"/>
  <c r="C4" i="42" s="1"/>
  <c r="P30" i="12"/>
  <c r="C4" i="41" s="1"/>
  <c r="P35" i="12"/>
  <c r="C4" i="46" s="1"/>
  <c r="P36" i="12"/>
  <c r="C4" i="47" s="1"/>
  <c r="P41" i="12"/>
  <c r="C4" i="52" s="1"/>
  <c r="P28" i="12"/>
  <c r="C4" i="39" s="1"/>
  <c r="P37" i="12"/>
  <c r="C4" i="48" s="1"/>
  <c r="P27" i="12"/>
  <c r="C4" i="38" s="1"/>
  <c r="Q22" i="12"/>
  <c r="D4" i="31" s="1"/>
  <c r="Q30" i="12"/>
  <c r="D4" i="41" s="1"/>
  <c r="Q35" i="12"/>
  <c r="D4" i="46" s="1"/>
  <c r="Q39" i="12"/>
  <c r="D4" i="50" s="1"/>
  <c r="Q29" i="12"/>
  <c r="D4" i="40" s="1"/>
  <c r="Q34" i="12"/>
  <c r="D4" i="45" s="1"/>
  <c r="Q37" i="12"/>
  <c r="D4" i="48" s="1"/>
  <c r="Q31" i="12"/>
  <c r="D4" i="42" s="1"/>
  <c r="Q42" i="12"/>
  <c r="D4" i="53" s="1"/>
  <c r="Q41" i="12"/>
  <c r="D4" i="52" s="1"/>
  <c r="Q32" i="12"/>
  <c r="D4" i="43" s="1"/>
  <c r="Q40" i="12"/>
  <c r="D4" i="51" s="1"/>
  <c r="Q38" i="12"/>
  <c r="D4" i="49" s="1"/>
  <c r="Q27" i="12"/>
  <c r="D4" i="38" s="1"/>
  <c r="Q28" i="12"/>
  <c r="D4" i="39" s="1"/>
  <c r="Q33" i="12"/>
  <c r="D4" i="44" s="1"/>
  <c r="Q36" i="12"/>
  <c r="D4" i="47" s="1"/>
  <c r="D27" i="12"/>
  <c r="D40" i="12"/>
  <c r="D30" i="12"/>
  <c r="D39" i="12"/>
  <c r="D29" i="12"/>
  <c r="D34" i="12"/>
  <c r="D42" i="12"/>
  <c r="D31" i="12"/>
  <c r="D36" i="12"/>
  <c r="D28" i="12"/>
  <c r="D41" i="12"/>
  <c r="A2" i="52" s="1"/>
  <c r="D37" i="12"/>
  <c r="D32" i="12"/>
  <c r="A2" i="43" s="1"/>
  <c r="D38" i="12"/>
  <c r="R30" i="12"/>
  <c r="E4" i="41" s="1"/>
  <c r="R35" i="12"/>
  <c r="E4" i="46" s="1"/>
  <c r="R39" i="12"/>
  <c r="E4" i="50" s="1"/>
  <c r="R29" i="12"/>
  <c r="E4" i="40" s="1"/>
  <c r="R34" i="12"/>
  <c r="E4" i="45" s="1"/>
  <c r="R41" i="12"/>
  <c r="E4" i="52" s="1"/>
  <c r="R38" i="12"/>
  <c r="E4" i="49" s="1"/>
  <c r="R36" i="12"/>
  <c r="E4" i="47" s="1"/>
  <c r="R37" i="12"/>
  <c r="E4" i="48" s="1"/>
  <c r="R28" i="12"/>
  <c r="E4" i="39" s="1"/>
  <c r="F7" i="12"/>
  <c r="C2" i="15" s="1"/>
  <c r="F40" i="12"/>
  <c r="C2" i="51" s="1"/>
  <c r="F30" i="12"/>
  <c r="C2" i="41" s="1"/>
  <c r="F35" i="12"/>
  <c r="C2" i="46" s="1"/>
  <c r="F31" i="12"/>
  <c r="C2" i="42" s="1"/>
  <c r="F29" i="12"/>
  <c r="C2" i="40" s="1"/>
  <c r="F41" i="12"/>
  <c r="C2" i="52" s="1"/>
  <c r="F34" i="12"/>
  <c r="F36" i="12"/>
  <c r="C2" i="47" s="1"/>
  <c r="F42" i="12"/>
  <c r="C2" i="53" s="1"/>
  <c r="T27" i="12"/>
  <c r="B5" i="38" s="1"/>
  <c r="T40" i="12"/>
  <c r="B5" i="51" s="1"/>
  <c r="T30" i="12"/>
  <c r="B5" i="41" s="1"/>
  <c r="T35" i="12"/>
  <c r="B5" i="46" s="1"/>
  <c r="T28" i="12"/>
  <c r="B5" i="39" s="1"/>
  <c r="T34" i="12"/>
  <c r="B5" i="45" s="1"/>
  <c r="T29" i="12"/>
  <c r="B5" i="40" s="1"/>
  <c r="T37" i="12"/>
  <c r="B5" i="48" s="1"/>
  <c r="T38" i="12"/>
  <c r="B5" i="49" s="1"/>
  <c r="T39" i="12"/>
  <c r="B5" i="50" s="1"/>
  <c r="T31" i="12"/>
  <c r="B5" i="42" s="1"/>
  <c r="T33" i="12"/>
  <c r="B5" i="44" s="1"/>
  <c r="E27" i="12"/>
  <c r="B2" i="38" s="1"/>
  <c r="E40" i="12"/>
  <c r="B2" i="51" s="1"/>
  <c r="E33" i="12"/>
  <c r="B2" i="44" s="1"/>
  <c r="E37" i="12"/>
  <c r="B2" i="48" s="1"/>
  <c r="E28" i="12"/>
  <c r="B2" i="39" s="1"/>
  <c r="E34" i="12"/>
  <c r="B2" i="45" s="1"/>
  <c r="E39" i="12"/>
  <c r="B2" i="50" s="1"/>
  <c r="E38" i="12"/>
  <c r="E29" i="12"/>
  <c r="B2" i="40" s="1"/>
  <c r="E41" i="12"/>
  <c r="B2" i="52" s="1"/>
  <c r="E32" i="12"/>
  <c r="B2" i="43" s="1"/>
  <c r="E42" i="12"/>
  <c r="B2" i="53" s="1"/>
  <c r="E31" i="12"/>
  <c r="B2" i="42" s="1"/>
  <c r="G27" i="12"/>
  <c r="D2" i="38" s="1"/>
  <c r="G30" i="12"/>
  <c r="D2" i="41" s="1"/>
  <c r="G35" i="12"/>
  <c r="D2" i="46" s="1"/>
  <c r="G38" i="12"/>
  <c r="D2" i="49" s="1"/>
  <c r="G32" i="12"/>
  <c r="D2" i="43" s="1"/>
  <c r="G37" i="12"/>
  <c r="D2" i="48" s="1"/>
  <c r="G34" i="12"/>
  <c r="D2" i="45" s="1"/>
  <c r="G33" i="12"/>
  <c r="D2" i="44" s="1"/>
  <c r="G41" i="12"/>
  <c r="D2" i="52" s="1"/>
  <c r="G29" i="12"/>
  <c r="D2" i="40" s="1"/>
  <c r="G39" i="12"/>
  <c r="D2" i="50" s="1"/>
  <c r="U36" i="12"/>
  <c r="C5" i="47" s="1"/>
  <c r="U27" i="12"/>
  <c r="C5" i="38" s="1"/>
  <c r="U40" i="12"/>
  <c r="C5" i="51" s="1"/>
  <c r="U30" i="12"/>
  <c r="C5" i="41" s="1"/>
  <c r="U35" i="12"/>
  <c r="C5" i="46" s="1"/>
  <c r="U32" i="12"/>
  <c r="C5" i="43" s="1"/>
  <c r="U31" i="12"/>
  <c r="C5" i="42" s="1"/>
  <c r="U38" i="12"/>
  <c r="C5" i="49" s="1"/>
  <c r="U28" i="12"/>
  <c r="C5" i="39" s="1"/>
  <c r="U41" i="12"/>
  <c r="C5" i="52" s="1"/>
  <c r="U29" i="12"/>
  <c r="C5" i="40" s="1"/>
  <c r="U34" i="12"/>
  <c r="C5" i="45" s="1"/>
  <c r="U39" i="12"/>
  <c r="C5" i="50" s="1"/>
  <c r="U42" i="12"/>
  <c r="C5" i="53" s="1"/>
  <c r="U37" i="12"/>
  <c r="C5" i="48" s="1"/>
  <c r="U33" i="12"/>
  <c r="C5" i="44" s="1"/>
  <c r="S27" i="12"/>
  <c r="A5" i="38" s="1"/>
  <c r="S40" i="12"/>
  <c r="A5" i="51" s="1"/>
  <c r="S35" i="12"/>
  <c r="A5" i="46" s="1"/>
  <c r="S29" i="12"/>
  <c r="A5" i="40" s="1"/>
  <c r="S41" i="12"/>
  <c r="A5" i="52" s="1"/>
  <c r="S37" i="12"/>
  <c r="A5" i="48" s="1"/>
  <c r="S38" i="12"/>
  <c r="A5" i="49" s="1"/>
  <c r="S34" i="12"/>
  <c r="A5" i="45" s="1"/>
  <c r="S32" i="12"/>
  <c r="A5" i="43" s="1"/>
  <c r="S33" i="12"/>
  <c r="A5" i="44" s="1"/>
  <c r="S42" i="12"/>
  <c r="A5" i="53" s="1"/>
  <c r="S28" i="12"/>
  <c r="A5" i="39" s="1"/>
  <c r="I18" i="12"/>
  <c r="A3" i="27" s="1"/>
  <c r="I28" i="12"/>
  <c r="A3" i="39" s="1"/>
  <c r="I37" i="12"/>
  <c r="A3" i="48" s="1"/>
  <c r="I31" i="12"/>
  <c r="A3" i="42" s="1"/>
  <c r="I41" i="12"/>
  <c r="A3" i="52" s="1"/>
  <c r="I36" i="12"/>
  <c r="A3" i="47" s="1"/>
  <c r="I40" i="12"/>
  <c r="A3" i="51" s="1"/>
  <c r="I42" i="12"/>
  <c r="A3" i="53" s="1"/>
  <c r="I38" i="12"/>
  <c r="A3" i="49" s="1"/>
  <c r="I32" i="12"/>
  <c r="A3" i="43" s="1"/>
  <c r="I27" i="12"/>
  <c r="A3" i="38" s="1"/>
  <c r="I39" i="12"/>
  <c r="A3" i="50" s="1"/>
  <c r="I34" i="12"/>
  <c r="A3" i="45" s="1"/>
  <c r="I30" i="12"/>
  <c r="A3" i="41" s="1"/>
  <c r="I29" i="12"/>
  <c r="A3" i="40" s="1"/>
  <c r="I35" i="12"/>
  <c r="A3" i="46" s="1"/>
  <c r="K22" i="12"/>
  <c r="C3" i="31" s="1"/>
  <c r="K28" i="12"/>
  <c r="C3" i="39" s="1"/>
  <c r="K37" i="12"/>
  <c r="C3" i="48" s="1"/>
  <c r="K31" i="12"/>
  <c r="C3" i="42" s="1"/>
  <c r="K30" i="12"/>
  <c r="C3" i="41" s="1"/>
  <c r="K33" i="12"/>
  <c r="C3" i="44" s="1"/>
  <c r="K35" i="12"/>
  <c r="C3" i="46" s="1"/>
  <c r="K40" i="12"/>
  <c r="C3" i="51" s="1"/>
  <c r="K27" i="12"/>
  <c r="C3" i="38" s="1"/>
  <c r="K34" i="12"/>
  <c r="C3" i="45" s="1"/>
  <c r="K29" i="12"/>
  <c r="C3" i="40" s="1"/>
  <c r="H31" i="12"/>
  <c r="E2" i="42" s="1"/>
  <c r="H41" i="12"/>
  <c r="E2" i="52" s="1"/>
  <c r="H36" i="12"/>
  <c r="E2" i="47" s="1"/>
  <c r="H40" i="12"/>
  <c r="E2" i="51" s="1"/>
  <c r="H42" i="12"/>
  <c r="E2" i="53" s="1"/>
  <c r="H32" i="12"/>
  <c r="E2" i="43" s="1"/>
  <c r="H34" i="12"/>
  <c r="E2" i="45" s="1"/>
  <c r="H35" i="12"/>
  <c r="E2" i="46" s="1"/>
  <c r="H38" i="12"/>
  <c r="E2" i="49" s="1"/>
  <c r="W16" i="12"/>
  <c r="E5" i="25" s="1"/>
  <c r="W28" i="12"/>
  <c r="E5" i="39" s="1"/>
  <c r="W31" i="12"/>
  <c r="E5" i="42" s="1"/>
  <c r="W41" i="12"/>
  <c r="E5" i="52" s="1"/>
  <c r="W33" i="12"/>
  <c r="E5" i="44" s="1"/>
  <c r="W38" i="12"/>
  <c r="E5" i="49" s="1"/>
  <c r="W29" i="12"/>
  <c r="E5" i="40" s="1"/>
  <c r="W40" i="12"/>
  <c r="E5" i="51" s="1"/>
  <c r="W27" i="12"/>
  <c r="E5" i="38" s="1"/>
  <c r="W42" i="12"/>
  <c r="E5" i="53" s="1"/>
  <c r="W34" i="12"/>
  <c r="E5" i="45" s="1"/>
  <c r="W32" i="12"/>
  <c r="E5" i="43" s="1"/>
  <c r="W39" i="12"/>
  <c r="E5" i="50" s="1"/>
  <c r="W35" i="12"/>
  <c r="E5" i="46" s="1"/>
  <c r="L33" i="12"/>
  <c r="D3" i="44" s="1"/>
  <c r="L42" i="12"/>
  <c r="D3" i="53" s="1"/>
  <c r="L28" i="12"/>
  <c r="D3" i="39" s="1"/>
  <c r="L37" i="12"/>
  <c r="D3" i="48" s="1"/>
  <c r="L31" i="12"/>
  <c r="D3" i="42" s="1"/>
  <c r="L40" i="12"/>
  <c r="D3" i="51" s="1"/>
  <c r="L30" i="12"/>
  <c r="D3" i="41" s="1"/>
  <c r="L27" i="12"/>
  <c r="D3" i="38" s="1"/>
  <c r="L35" i="12"/>
  <c r="D3" i="46" s="1"/>
  <c r="L41" i="12"/>
  <c r="D3" i="52" s="1"/>
  <c r="L36" i="12"/>
  <c r="D3" i="47" s="1"/>
  <c r="L34" i="12"/>
  <c r="D3" i="45" s="1"/>
  <c r="L39" i="12"/>
  <c r="D3" i="50" s="1"/>
  <c r="V36" i="12"/>
  <c r="D5" i="47" s="1"/>
  <c r="V27" i="12"/>
  <c r="D5" i="38" s="1"/>
  <c r="V42" i="12"/>
  <c r="D5" i="53" s="1"/>
  <c r="V33" i="12"/>
  <c r="D5" i="44" s="1"/>
  <c r="V38" i="12"/>
  <c r="D5" i="49" s="1"/>
  <c r="V30" i="12"/>
  <c r="D5" i="41" s="1"/>
  <c r="V35" i="12"/>
  <c r="D5" i="46" s="1"/>
  <c r="V28" i="12"/>
  <c r="D5" i="39" s="1"/>
  <c r="V29" i="12"/>
  <c r="D5" i="40" s="1"/>
  <c r="V37" i="12"/>
  <c r="D5" i="48" s="1"/>
  <c r="V34" i="12"/>
  <c r="D5" i="45" s="1"/>
  <c r="V39" i="12"/>
  <c r="D5" i="50" s="1"/>
  <c r="V40" i="12"/>
  <c r="D5" i="51" s="1"/>
  <c r="J22" i="12"/>
  <c r="B3" i="31" s="1"/>
  <c r="J28" i="12"/>
  <c r="B3" i="39" s="1"/>
  <c r="J37" i="12"/>
  <c r="B3" i="48" s="1"/>
  <c r="J31" i="12"/>
  <c r="B3" i="42" s="1"/>
  <c r="J41" i="12"/>
  <c r="B3" i="52" s="1"/>
  <c r="J36" i="12"/>
  <c r="B3" i="47" s="1"/>
  <c r="J35" i="12"/>
  <c r="B3" i="46" s="1"/>
  <c r="J39" i="12"/>
  <c r="B3" i="50" s="1"/>
  <c r="J30" i="12"/>
  <c r="B3" i="41" s="1"/>
  <c r="J40" i="12"/>
  <c r="B3" i="51" s="1"/>
  <c r="J29" i="12"/>
  <c r="B3" i="40" s="1"/>
  <c r="J34" i="12"/>
  <c r="B3" i="45" s="1"/>
  <c r="X7" i="12"/>
  <c r="A6" i="15" s="1"/>
  <c r="X32" i="12"/>
  <c r="A6" i="43" s="1"/>
  <c r="X42" i="12"/>
  <c r="A6" i="53" s="1"/>
  <c r="X28" i="12"/>
  <c r="A6" i="39" s="1"/>
  <c r="X41" i="12"/>
  <c r="A6" i="52" s="1"/>
  <c r="X36" i="12"/>
  <c r="A6" i="47" s="1"/>
  <c r="X30" i="12"/>
  <c r="A6" i="41" s="1"/>
  <c r="X33" i="12"/>
  <c r="A6" i="44" s="1"/>
  <c r="X39" i="12"/>
  <c r="A6" i="50" s="1"/>
  <c r="X29" i="12"/>
  <c r="A6" i="40" s="1"/>
  <c r="X27" i="12"/>
  <c r="A6" i="38" s="1"/>
  <c r="X40" i="12"/>
  <c r="A6" i="51" s="1"/>
  <c r="X34" i="12"/>
  <c r="A6" i="45" s="1"/>
  <c r="X35" i="12"/>
  <c r="A6" i="46" s="1"/>
  <c r="M38" i="12"/>
  <c r="E3" i="49" s="1"/>
  <c r="M32" i="12"/>
  <c r="E3" i="43" s="1"/>
  <c r="M42" i="12"/>
  <c r="E3" i="53" s="1"/>
  <c r="M34" i="12"/>
  <c r="E3" i="45" s="1"/>
  <c r="M41" i="12"/>
  <c r="E3" i="52" s="1"/>
  <c r="M35" i="12"/>
  <c r="E3" i="46" s="1"/>
  <c r="M36" i="12"/>
  <c r="E3" i="47" s="1"/>
  <c r="M40" i="12"/>
  <c r="E3" i="51" s="1"/>
  <c r="M31" i="12"/>
  <c r="E3" i="42" s="1"/>
  <c r="M29" i="12"/>
  <c r="E3" i="40" s="1"/>
  <c r="M37" i="12"/>
  <c r="E3" i="48" s="1"/>
  <c r="M27" i="12"/>
  <c r="E3" i="38" s="1"/>
  <c r="AA33" i="12"/>
  <c r="D6" i="44" s="1"/>
  <c r="AA32" i="12"/>
  <c r="D6" i="43" s="1"/>
  <c r="AA39" i="12"/>
  <c r="D6" i="50" s="1"/>
  <c r="AA28" i="12"/>
  <c r="D6" i="39" s="1"/>
  <c r="AA35" i="12"/>
  <c r="D6" i="46" s="1"/>
  <c r="AA41" i="12"/>
  <c r="D6" i="52" s="1"/>
  <c r="AA40" i="12"/>
  <c r="D6" i="51" s="1"/>
  <c r="AA27" i="12"/>
  <c r="D6" i="38" s="1"/>
  <c r="AA36" i="12"/>
  <c r="D6" i="47" s="1"/>
  <c r="AA34" i="12"/>
  <c r="D6" i="45" s="1"/>
  <c r="AA37" i="12"/>
  <c r="D6" i="48" s="1"/>
  <c r="AA30" i="12"/>
  <c r="D6" i="41" s="1"/>
  <c r="AD30" i="12"/>
  <c r="B7" i="41" s="1"/>
  <c r="AD40" i="12"/>
  <c r="B7" i="51" s="1"/>
  <c r="AD29" i="12"/>
  <c r="B7" i="40" s="1"/>
  <c r="AD36" i="12"/>
  <c r="B7" i="47" s="1"/>
  <c r="AD31" i="12"/>
  <c r="B7" i="42" s="1"/>
  <c r="AD39" i="12"/>
  <c r="B7" i="50" s="1"/>
  <c r="AD35" i="12"/>
  <c r="B7" i="46" s="1"/>
  <c r="AD42" i="12"/>
  <c r="B7" i="53" s="1"/>
  <c r="AD28" i="12"/>
  <c r="B7" i="39" s="1"/>
  <c r="AD38" i="12"/>
  <c r="B7" i="49" s="1"/>
  <c r="AD27" i="12"/>
  <c r="B7" i="38" s="1"/>
  <c r="AF37" i="12"/>
  <c r="D7" i="48" s="1"/>
  <c r="AF33" i="12"/>
  <c r="D7" i="44" s="1"/>
  <c r="AF40" i="12"/>
  <c r="D7" i="51" s="1"/>
  <c r="AF29" i="12"/>
  <c r="D7" i="40" s="1"/>
  <c r="AF36" i="12"/>
  <c r="D7" i="47" s="1"/>
  <c r="AF35" i="12"/>
  <c r="D7" i="46" s="1"/>
  <c r="AF27" i="12"/>
  <c r="D7" i="38" s="1"/>
  <c r="AF30" i="12"/>
  <c r="D7" i="41" s="1"/>
  <c r="AF28" i="12"/>
  <c r="D7" i="39" s="1"/>
  <c r="AF39" i="12"/>
  <c r="D7" i="50" s="1"/>
  <c r="AF31" i="12"/>
  <c r="D7" i="42" s="1"/>
  <c r="AF42" i="12"/>
  <c r="D7" i="53" s="1"/>
  <c r="AG34" i="12"/>
  <c r="E7" i="45" s="1"/>
  <c r="AG33" i="12"/>
  <c r="E7" i="44" s="1"/>
  <c r="AG36" i="12"/>
  <c r="E7" i="47" s="1"/>
  <c r="AG32" i="12"/>
  <c r="E7" i="43" s="1"/>
  <c r="AG39" i="12"/>
  <c r="E7" i="50" s="1"/>
  <c r="AG38" i="12"/>
  <c r="E7" i="49" s="1"/>
  <c r="AG27" i="12"/>
  <c r="E7" i="38" s="1"/>
  <c r="AG41" i="12"/>
  <c r="E7" i="52" s="1"/>
  <c r="AG37" i="12"/>
  <c r="E7" i="48" s="1"/>
  <c r="AG29" i="12"/>
  <c r="E7" i="40" s="1"/>
  <c r="AG40" i="12"/>
  <c r="E7" i="51" s="1"/>
  <c r="AG28" i="12"/>
  <c r="E7" i="39" s="1"/>
  <c r="AG42" i="12"/>
  <c r="E7" i="53" s="1"/>
  <c r="AE27" i="12"/>
  <c r="C7" i="38" s="1"/>
  <c r="AE40" i="12"/>
  <c r="C7" i="51" s="1"/>
  <c r="AE29" i="12"/>
  <c r="C7" i="40" s="1"/>
  <c r="AE34" i="12"/>
  <c r="C7" i="45" s="1"/>
  <c r="AE36" i="12"/>
  <c r="C7" i="47" s="1"/>
  <c r="AE28" i="12"/>
  <c r="C7" i="39" s="1"/>
  <c r="AE35" i="12"/>
  <c r="C7" i="46" s="1"/>
  <c r="AE30" i="12"/>
  <c r="C7" i="41" s="1"/>
  <c r="AE37" i="12"/>
  <c r="C7" i="48" s="1"/>
  <c r="AE31" i="12"/>
  <c r="C7" i="42" s="1"/>
  <c r="AE38" i="12"/>
  <c r="C7" i="49" s="1"/>
  <c r="AH42" i="12"/>
  <c r="A8" i="53" s="1"/>
  <c r="AH30" i="12"/>
  <c r="A8" i="41" s="1"/>
  <c r="AH37" i="12"/>
  <c r="A8" i="48" s="1"/>
  <c r="AH32" i="12"/>
  <c r="A8" i="43" s="1"/>
  <c r="AH31" i="12"/>
  <c r="A8" i="42" s="1"/>
  <c r="AH33" i="12"/>
  <c r="A8" i="44" s="1"/>
  <c r="AH27" i="12"/>
  <c r="A8" i="38" s="1"/>
  <c r="AH34" i="12"/>
  <c r="A8" i="45" s="1"/>
  <c r="AH29" i="12"/>
  <c r="A8" i="40" s="1"/>
  <c r="AH28" i="12"/>
  <c r="A8" i="39" s="1"/>
  <c r="AH35" i="12"/>
  <c r="A8" i="46" s="1"/>
  <c r="AI28" i="12"/>
  <c r="B8" i="39" s="1"/>
  <c r="AI35" i="12"/>
  <c r="B8" i="46" s="1"/>
  <c r="AI42" i="12"/>
  <c r="B8" i="53" s="1"/>
  <c r="AI31" i="12"/>
  <c r="B8" i="42" s="1"/>
  <c r="AI41" i="12"/>
  <c r="B8" i="52" s="1"/>
  <c r="AI30" i="12"/>
  <c r="B8" i="41" s="1"/>
  <c r="AI34" i="12"/>
  <c r="B8" i="45" s="1"/>
  <c r="AI33" i="12"/>
  <c r="B8" i="44" s="1"/>
  <c r="AI40" i="12"/>
  <c r="B8" i="51" s="1"/>
  <c r="AI29" i="12"/>
  <c r="B8" i="40" s="1"/>
  <c r="AI36" i="12"/>
  <c r="B8" i="47" s="1"/>
  <c r="AI38" i="12"/>
  <c r="B8" i="49" s="1"/>
  <c r="AI39" i="12"/>
  <c r="B8" i="50" s="1"/>
  <c r="AJ41" i="12"/>
  <c r="C8" i="52" s="1"/>
  <c r="AJ30" i="12"/>
  <c r="C8" i="41" s="1"/>
  <c r="AJ33" i="12"/>
  <c r="C8" i="44" s="1"/>
  <c r="AJ28" i="12"/>
  <c r="C8" i="39" s="1"/>
  <c r="AJ35" i="12"/>
  <c r="C8" i="46" s="1"/>
  <c r="AJ27" i="12"/>
  <c r="C8" i="38" s="1"/>
  <c r="AJ37" i="12"/>
  <c r="C8" i="48" s="1"/>
  <c r="AJ42" i="12"/>
  <c r="C8" i="53" s="1"/>
  <c r="AJ31" i="12"/>
  <c r="C8" i="42" s="1"/>
  <c r="AJ40" i="12"/>
  <c r="C8" i="51" s="1"/>
  <c r="AJ32" i="12"/>
  <c r="C8" i="43" s="1"/>
  <c r="AK32" i="12"/>
  <c r="D8" i="43" s="1"/>
  <c r="AK28" i="12"/>
  <c r="D8" i="39" s="1"/>
  <c r="AK27" i="12"/>
  <c r="D8" i="38" s="1"/>
  <c r="AK34" i="12"/>
  <c r="D8" i="45" s="1"/>
  <c r="AK30" i="12"/>
  <c r="D8" i="41" s="1"/>
  <c r="AK31" i="12"/>
  <c r="D8" i="42" s="1"/>
  <c r="AK41" i="12"/>
  <c r="D8" i="52" s="1"/>
  <c r="AK29" i="12"/>
  <c r="D8" i="40" s="1"/>
  <c r="AK35" i="12"/>
  <c r="D8" i="46" s="1"/>
  <c r="AK42" i="12"/>
  <c r="D8" i="53" s="1"/>
  <c r="AK37" i="12"/>
  <c r="D8" i="48" s="1"/>
  <c r="AK40" i="12"/>
  <c r="D8" i="51" s="1"/>
  <c r="AB37" i="12"/>
  <c r="E6" i="48" s="1"/>
  <c r="AB33" i="12"/>
  <c r="E6" i="44" s="1"/>
  <c r="AB36" i="12"/>
  <c r="E6" i="47" s="1"/>
  <c r="AB32" i="12"/>
  <c r="E6" i="43" s="1"/>
  <c r="AB39" i="12"/>
  <c r="E6" i="50" s="1"/>
  <c r="AB28" i="12"/>
  <c r="E6" i="39" s="1"/>
  <c r="AB42" i="12"/>
  <c r="E6" i="53" s="1"/>
  <c r="AB40" i="12"/>
  <c r="E6" i="51" s="1"/>
  <c r="AB29" i="12"/>
  <c r="E6" i="40" s="1"/>
  <c r="AB34" i="12"/>
  <c r="E6" i="45" s="1"/>
  <c r="AB31" i="12"/>
  <c r="E6" i="42" s="1"/>
  <c r="AB38" i="12"/>
  <c r="E6" i="49" s="1"/>
  <c r="AB27" i="12"/>
  <c r="E6" i="38" s="1"/>
  <c r="AB41" i="12"/>
  <c r="E6" i="52" s="1"/>
  <c r="AC30" i="12"/>
  <c r="A7" i="41" s="1"/>
  <c r="AC36" i="12"/>
  <c r="A7" i="47" s="1"/>
  <c r="AC32" i="12"/>
  <c r="A7" i="43" s="1"/>
  <c r="AC37" i="12"/>
  <c r="A7" i="48" s="1"/>
  <c r="AC39" i="12"/>
  <c r="A7" i="50" s="1"/>
  <c r="AC38" i="12"/>
  <c r="A7" i="49" s="1"/>
  <c r="AC33" i="12"/>
  <c r="A7" i="44" s="1"/>
  <c r="AC42" i="12"/>
  <c r="A7" i="53" s="1"/>
  <c r="AC27" i="12"/>
  <c r="A7" i="38" s="1"/>
  <c r="AC41" i="12"/>
  <c r="A7" i="52" s="1"/>
  <c r="AC34" i="12"/>
  <c r="A7" i="45" s="1"/>
  <c r="AL32" i="12"/>
  <c r="E8" i="43" s="1"/>
  <c r="AL42" i="12"/>
  <c r="E8" i="53" s="1"/>
  <c r="AL38" i="12"/>
  <c r="E8" i="49" s="1"/>
  <c r="AL27" i="12"/>
  <c r="E8" i="38" s="1"/>
  <c r="AL34" i="12"/>
  <c r="E8" i="45" s="1"/>
  <c r="AL41" i="12"/>
  <c r="E8" i="52" s="1"/>
  <c r="AL37" i="12"/>
  <c r="E8" i="48" s="1"/>
  <c r="AL39" i="12"/>
  <c r="E8" i="50" s="1"/>
  <c r="AL30" i="12"/>
  <c r="E8" i="41" s="1"/>
  <c r="AL28" i="12"/>
  <c r="E8" i="39" s="1"/>
  <c r="AL35" i="12"/>
  <c r="E8" i="46" s="1"/>
  <c r="AL33" i="12"/>
  <c r="E8" i="44" s="1"/>
  <c r="AL29" i="12"/>
  <c r="E8" i="40" s="1"/>
  <c r="Y12" i="12"/>
  <c r="B6" i="21" s="1"/>
  <c r="Y42" i="12"/>
  <c r="B6" i="53" s="1"/>
  <c r="Y31" i="12"/>
  <c r="B6" i="42" s="1"/>
  <c r="Y38" i="12"/>
  <c r="B6" i="49" s="1"/>
  <c r="Y34" i="12"/>
  <c r="B6" i="45" s="1"/>
  <c r="Y29" i="12"/>
  <c r="B6" i="40" s="1"/>
  <c r="Y36" i="12"/>
  <c r="B6" i="47" s="1"/>
  <c r="Y28" i="12"/>
  <c r="B6" i="39" s="1"/>
  <c r="Y35" i="12"/>
  <c r="B6" i="46" s="1"/>
  <c r="Y41" i="12"/>
  <c r="B6" i="52" s="1"/>
  <c r="Y32" i="12"/>
  <c r="B6" i="43" s="1"/>
  <c r="Y39" i="12"/>
  <c r="B6" i="50" s="1"/>
  <c r="Y30" i="12"/>
  <c r="B6" i="41" s="1"/>
  <c r="Y33" i="12"/>
  <c r="B6" i="44" s="1"/>
  <c r="Y40" i="12"/>
  <c r="B6" i="51" s="1"/>
  <c r="AM29" i="12"/>
  <c r="A9" i="40" s="1"/>
  <c r="AM28" i="12"/>
  <c r="A9" i="39" s="1"/>
  <c r="AM35" i="12"/>
  <c r="A9" i="46" s="1"/>
  <c r="AM31" i="12"/>
  <c r="A9" i="42" s="1"/>
  <c r="AM38" i="12"/>
  <c r="A9" i="49" s="1"/>
  <c r="AM42" i="12"/>
  <c r="A9" i="53" s="1"/>
  <c r="AM30" i="12"/>
  <c r="A9" i="41" s="1"/>
  <c r="AM39" i="12"/>
  <c r="A9" i="50" s="1"/>
  <c r="AM27" i="12"/>
  <c r="A9" i="38" s="1"/>
  <c r="AM37" i="12"/>
  <c r="A9" i="48" s="1"/>
  <c r="AM40" i="12"/>
  <c r="A9" i="51" s="1"/>
  <c r="Z33" i="12"/>
  <c r="C6" i="44" s="1"/>
  <c r="Z40" i="12"/>
  <c r="C6" i="51" s="1"/>
  <c r="Z29" i="12"/>
  <c r="C6" i="40" s="1"/>
  <c r="Z35" i="12"/>
  <c r="C6" i="46" s="1"/>
  <c r="Z42" i="12"/>
  <c r="C6" i="53" s="1"/>
  <c r="Z38" i="12"/>
  <c r="C6" i="49" s="1"/>
  <c r="Z27" i="12"/>
  <c r="C6" i="38" s="1"/>
  <c r="Z32" i="12"/>
  <c r="C6" i="43" s="1"/>
  <c r="Z39" i="12"/>
  <c r="C6" i="50" s="1"/>
  <c r="Z36" i="12"/>
  <c r="C6" i="47" s="1"/>
  <c r="Z34" i="12"/>
  <c r="C6" i="45" s="1"/>
  <c r="Z30" i="12"/>
  <c r="C6" i="41" s="1"/>
  <c r="Z41" i="12"/>
  <c r="C6" i="52" s="1"/>
  <c r="Z37" i="12"/>
  <c r="C6" i="48" s="1"/>
  <c r="AN39" i="12"/>
  <c r="B9" i="50" s="1"/>
  <c r="AN28" i="12"/>
  <c r="B9" i="39" s="1"/>
  <c r="AN35" i="12"/>
  <c r="B9" i="46" s="1"/>
  <c r="AN41" i="12"/>
  <c r="B9" i="52" s="1"/>
  <c r="AN36" i="12"/>
  <c r="B9" i="47" s="1"/>
  <c r="AN31" i="12"/>
  <c r="B9" i="42" s="1"/>
  <c r="AN38" i="12"/>
  <c r="B9" i="49" s="1"/>
  <c r="AN27" i="12"/>
  <c r="B9" i="38" s="1"/>
  <c r="AN34" i="12"/>
  <c r="B9" i="45" s="1"/>
  <c r="AN32" i="12"/>
  <c r="B9" i="43" s="1"/>
  <c r="AN30" i="12"/>
  <c r="B9" i="41" s="1"/>
  <c r="AN37" i="12"/>
  <c r="B9" i="48" s="1"/>
  <c r="AN40" i="12"/>
  <c r="B9" i="51" s="1"/>
  <c r="AH24" i="12"/>
  <c r="A8" i="33" s="1"/>
  <c r="AK24" i="12"/>
  <c r="D8" i="33" s="1"/>
  <c r="AL24" i="12"/>
  <c r="E8" i="33" s="1"/>
  <c r="AM10" i="12"/>
  <c r="A9" i="19" s="1"/>
  <c r="Z16" i="12"/>
  <c r="C6" i="25" s="1"/>
  <c r="F12" i="7"/>
  <c r="C13" i="21" s="1"/>
  <c r="AK33" i="7"/>
  <c r="D19" i="44" s="1"/>
  <c r="R10" i="7"/>
  <c r="E15" i="19" s="1"/>
  <c r="AD34" i="7"/>
  <c r="B18" i="45" s="1"/>
  <c r="AA38" i="7"/>
  <c r="D17" i="49" s="1"/>
  <c r="AD17" i="7"/>
  <c r="B18" i="26" s="1"/>
  <c r="F20" i="7"/>
  <c r="C13" i="29" s="1"/>
  <c r="N12" i="7"/>
  <c r="A15" i="21" s="1"/>
  <c r="H20" i="7"/>
  <c r="E13" i="29" s="1"/>
  <c r="Y20" i="7"/>
  <c r="B17" i="29" s="1"/>
  <c r="H27" i="7"/>
  <c r="E13" i="38" s="1"/>
  <c r="O38" i="7"/>
  <c r="B15" i="49" s="1"/>
  <c r="AO12" i="7"/>
  <c r="C20" i="21" s="1"/>
  <c r="Z9" i="7"/>
  <c r="C17" i="18" s="1"/>
  <c r="AG16" i="7"/>
  <c r="E18" i="25" s="1"/>
  <c r="W30" i="7"/>
  <c r="E16" i="41" s="1"/>
  <c r="J33" i="7"/>
  <c r="B14" i="44" s="1"/>
  <c r="E36" i="7"/>
  <c r="B13" i="47" s="1"/>
  <c r="O39" i="7"/>
  <c r="B15" i="50" s="1"/>
  <c r="AE39" i="7"/>
  <c r="C18" i="50" s="1"/>
  <c r="N35" i="7"/>
  <c r="A15" i="46" s="1"/>
  <c r="F37" i="7"/>
  <c r="C13" i="48" s="1"/>
  <c r="AG7" i="7"/>
  <c r="E18" i="15" s="1"/>
  <c r="F16" i="7"/>
  <c r="C13" i="25" s="1"/>
  <c r="AK17" i="7"/>
  <c r="D19" i="26" s="1"/>
  <c r="G28" i="7"/>
  <c r="D13" i="39" s="1"/>
  <c r="AM34" i="7"/>
  <c r="A20" i="45" s="1"/>
  <c r="AH7" i="7"/>
  <c r="A19" i="15" s="1"/>
  <c r="AF32" i="7"/>
  <c r="D18" i="43" s="1"/>
  <c r="K36" i="7"/>
  <c r="C14" i="47" s="1"/>
  <c r="D26" i="7"/>
  <c r="O32" i="7"/>
  <c r="B15" i="43" s="1"/>
  <c r="R33" i="7"/>
  <c r="E15" i="44" s="1"/>
  <c r="E35" i="7"/>
  <c r="B13" i="46" s="1"/>
  <c r="F38" i="7"/>
  <c r="C13" i="49" s="1"/>
  <c r="X38" i="7"/>
  <c r="A17" i="49" s="1"/>
  <c r="R8" i="7"/>
  <c r="E15" i="17" s="1"/>
  <c r="AJ8" i="7"/>
  <c r="C19" i="17" s="1"/>
  <c r="AN12" i="7"/>
  <c r="B20" i="21" s="1"/>
  <c r="AH13" i="7"/>
  <c r="A19" i="22" s="1"/>
  <c r="J16" i="7"/>
  <c r="B14" i="25" s="1"/>
  <c r="AJ26" i="7"/>
  <c r="C19" i="35" s="1"/>
  <c r="R27" i="7"/>
  <c r="E15" i="38" s="1"/>
  <c r="N8" i="7"/>
  <c r="A15" i="17" s="1"/>
  <c r="D20" i="7"/>
  <c r="AJ29" i="7"/>
  <c r="C19" i="40" s="1"/>
  <c r="AF41" i="7"/>
  <c r="D18" i="52" s="1"/>
  <c r="AH9" i="7"/>
  <c r="A19" i="18" s="1"/>
  <c r="F7" i="7"/>
  <c r="C13" i="15" s="1"/>
  <c r="AE10" i="7"/>
  <c r="C18" i="19" s="1"/>
  <c r="AK15" i="7"/>
  <c r="D19" i="24" s="1"/>
  <c r="I17" i="7"/>
  <c r="A14" i="26" s="1"/>
  <c r="L29" i="7"/>
  <c r="D14" i="40" s="1"/>
  <c r="R31" i="7"/>
  <c r="E15" i="42" s="1"/>
  <c r="AF38" i="7"/>
  <c r="D18" i="49" s="1"/>
  <c r="R42" i="7"/>
  <c r="E15" i="53" s="1"/>
  <c r="L13" i="7"/>
  <c r="D14" i="22" s="1"/>
  <c r="AJ12" i="7"/>
  <c r="C19" i="21" s="1"/>
  <c r="AC17" i="7"/>
  <c r="A18" i="26" s="1"/>
  <c r="AK21" i="7"/>
  <c r="D19" i="30" s="1"/>
  <c r="AA14" i="7"/>
  <c r="D17" i="23" s="1"/>
  <c r="O11" i="7"/>
  <c r="B15" i="20" s="1"/>
  <c r="AN20" i="7"/>
  <c r="B20" i="29" s="1"/>
  <c r="AD13" i="7"/>
  <c r="B18" i="22" s="1"/>
  <c r="L7" i="7"/>
  <c r="D14" i="15" s="1"/>
  <c r="E8" i="7"/>
  <c r="B13" i="17" s="1"/>
  <c r="S39" i="7"/>
  <c r="A16" i="50" s="1"/>
  <c r="AD14" i="7"/>
  <c r="B18" i="23" s="1"/>
  <c r="AM33" i="7"/>
  <c r="A20" i="44" s="1"/>
  <c r="AD37" i="7"/>
  <c r="B18" i="48" s="1"/>
  <c r="H33" i="7"/>
  <c r="E13" i="44" s="1"/>
  <c r="V10" i="7"/>
  <c r="D16" i="19" s="1"/>
  <c r="AC20" i="7"/>
  <c r="A18" i="29" s="1"/>
  <c r="F27" i="7"/>
  <c r="C13" i="38" s="1"/>
  <c r="K32" i="7"/>
  <c r="C14" i="43" s="1"/>
  <c r="J38" i="7"/>
  <c r="B14" i="49" s="1"/>
  <c r="AA43" i="7"/>
  <c r="H24" i="7"/>
  <c r="E13" i="33" s="1"/>
  <c r="L32" i="7"/>
  <c r="D14" i="43" s="1"/>
  <c r="J42" i="7"/>
  <c r="B14" i="53" s="1"/>
  <c r="N31" i="7"/>
  <c r="A15" i="42" s="1"/>
  <c r="AJ34" i="7"/>
  <c r="C19" i="45" s="1"/>
  <c r="AE41" i="7"/>
  <c r="C18" i="52" s="1"/>
  <c r="J43" i="7"/>
  <c r="B14" i="54" s="1"/>
  <c r="O31" i="7"/>
  <c r="B15" i="42" s="1"/>
  <c r="G36" i="7"/>
  <c r="D13" i="47" s="1"/>
  <c r="J27" i="7"/>
  <c r="B14" i="38" s="1"/>
  <c r="AO29" i="7"/>
  <c r="C20" i="40" s="1"/>
  <c r="G40" i="7"/>
  <c r="D13" i="51" s="1"/>
  <c r="AC16" i="7"/>
  <c r="A18" i="25" s="1"/>
  <c r="AI32" i="7"/>
  <c r="B19" i="43" s="1"/>
  <c r="S8" i="7"/>
  <c r="A16" i="17" s="1"/>
  <c r="E14" i="7"/>
  <c r="B13" i="23" s="1"/>
  <c r="H37" i="7"/>
  <c r="E13" i="48" s="1"/>
  <c r="M39" i="7"/>
  <c r="E14" i="50" s="1"/>
  <c r="AA31" i="7"/>
  <c r="D17" i="42" s="1"/>
  <c r="AN29" i="7"/>
  <c r="B20" i="40" s="1"/>
  <c r="S30" i="7"/>
  <c r="A16" i="41" s="1"/>
  <c r="AG43" i="7"/>
  <c r="E18" i="54" s="1"/>
  <c r="M11" i="7"/>
  <c r="E14" i="20" s="1"/>
  <c r="AB21" i="7"/>
  <c r="E17" i="30" s="1"/>
  <c r="AI10" i="7"/>
  <c r="B19" i="19" s="1"/>
  <c r="K14" i="7"/>
  <c r="C14" i="23" s="1"/>
  <c r="AC21" i="7"/>
  <c r="A18" i="30" s="1"/>
  <c r="B16" i="14"/>
  <c r="F18" i="7"/>
  <c r="C13" i="27" s="1"/>
  <c r="AM24" i="7"/>
  <c r="AO35" i="7"/>
  <c r="C20" i="46" s="1"/>
  <c r="V41" i="7"/>
  <c r="D16" i="52" s="1"/>
  <c r="S31" i="7"/>
  <c r="A16" i="42" s="1"/>
  <c r="AC40" i="7"/>
  <c r="A18" i="51" s="1"/>
  <c r="AO41" i="7"/>
  <c r="C20" i="52" s="1"/>
  <c r="AM43" i="7"/>
  <c r="A20" i="54" s="1"/>
  <c r="G15" i="7"/>
  <c r="D13" i="24" s="1"/>
  <c r="AH25" i="7"/>
  <c r="A19" i="34" s="1"/>
  <c r="V31" i="7"/>
  <c r="D16" i="42" s="1"/>
  <c r="AL31" i="7"/>
  <c r="E19" i="42" s="1"/>
  <c r="W36" i="7"/>
  <c r="E16" i="47" s="1"/>
  <c r="M9" i="7"/>
  <c r="E14" i="18" s="1"/>
  <c r="B15" i="14"/>
  <c r="I15" i="7"/>
  <c r="A14" i="24" s="1"/>
  <c r="V32" i="7"/>
  <c r="D16" i="43" s="1"/>
  <c r="P8" i="7"/>
  <c r="C15" i="17" s="1"/>
  <c r="F21" i="7"/>
  <c r="C13" i="30" s="1"/>
  <c r="D35" i="7"/>
  <c r="AA42" i="7"/>
  <c r="D17" i="53" s="1"/>
  <c r="AK8" i="7"/>
  <c r="D19" i="17" s="1"/>
  <c r="AN17" i="7"/>
  <c r="B20" i="26" s="1"/>
  <c r="O12" i="7"/>
  <c r="B15" i="21" s="1"/>
  <c r="AN33" i="7"/>
  <c r="B20" i="44" s="1"/>
  <c r="K38" i="7"/>
  <c r="C14" i="49" s="1"/>
  <c r="O20" i="7"/>
  <c r="B15" i="29" s="1"/>
  <c r="H29" i="7"/>
  <c r="E13" i="40" s="1"/>
  <c r="AE15" i="7"/>
  <c r="C18" i="24" s="1"/>
  <c r="AI25" i="7"/>
  <c r="B19" i="34" s="1"/>
  <c r="H28" i="7"/>
  <c r="E13" i="39" s="1"/>
  <c r="Y37" i="7"/>
  <c r="B17" i="48" s="1"/>
  <c r="R40" i="7"/>
  <c r="E15" i="51" s="1"/>
  <c r="AG30" i="7"/>
  <c r="E18" i="41" s="1"/>
  <c r="AO31" i="7"/>
  <c r="C20" i="42" s="1"/>
  <c r="B15" i="54"/>
  <c r="AN16" i="7"/>
  <c r="B20" i="25" s="1"/>
  <c r="V20" i="7"/>
  <c r="D16" i="29" s="1"/>
  <c r="G11" i="7"/>
  <c r="D13" i="20" s="1"/>
  <c r="H22" i="7"/>
  <c r="E13" i="31" s="1"/>
  <c r="M25" i="7"/>
  <c r="E14" i="34" s="1"/>
  <c r="AM32" i="7"/>
  <c r="A20" i="43" s="1"/>
  <c r="AH40" i="7"/>
  <c r="A19" i="51" s="1"/>
  <c r="AI27" i="7"/>
  <c r="B19" i="38" s="1"/>
  <c r="AK36" i="7"/>
  <c r="D19" i="47" s="1"/>
  <c r="AJ13" i="7"/>
  <c r="C19" i="22" s="1"/>
  <c r="AO17" i="7"/>
  <c r="C20" i="26" s="1"/>
  <c r="O8" i="7"/>
  <c r="B15" i="17" s="1"/>
  <c r="I9" i="7"/>
  <c r="A14" i="18" s="1"/>
  <c r="AD41" i="7"/>
  <c r="B18" i="52" s="1"/>
  <c r="AH21" i="7"/>
  <c r="A19" i="30" s="1"/>
  <c r="AE6" i="7"/>
  <c r="C18" i="14" s="1"/>
  <c r="J9" i="7"/>
  <c r="B14" i="18" s="1"/>
  <c r="F39" i="7"/>
  <c r="C13" i="50" s="1"/>
  <c r="B13" i="54"/>
  <c r="R43" i="7"/>
  <c r="E15" i="54" s="1"/>
  <c r="AC43" i="7"/>
  <c r="A18" i="54" s="1"/>
  <c r="AE42" i="7"/>
  <c r="C18" i="53" s="1"/>
  <c r="W15" i="7"/>
  <c r="E16" i="24" s="1"/>
  <c r="V16" i="7"/>
  <c r="D16" i="25" s="1"/>
  <c r="F17" i="7"/>
  <c r="C13" i="26" s="1"/>
  <c r="AL20" i="7"/>
  <c r="E19" i="29" s="1"/>
  <c r="AO26" i="7"/>
  <c r="C20" i="35" s="1"/>
  <c r="X37" i="7"/>
  <c r="A17" i="48" s="1"/>
  <c r="AH39" i="7"/>
  <c r="A19" i="50" s="1"/>
  <c r="O9" i="7"/>
  <c r="B15" i="18" s="1"/>
  <c r="G17" i="7"/>
  <c r="D13" i="26" s="1"/>
  <c r="F32" i="7"/>
  <c r="C13" i="43" s="1"/>
  <c r="T32" i="7"/>
  <c r="B16" i="43" s="1"/>
  <c r="AL36" i="7"/>
  <c r="E19" i="47" s="1"/>
  <c r="AH41" i="7"/>
  <c r="A19" i="52" s="1"/>
  <c r="AH43" i="7"/>
  <c r="A19" i="54" s="1"/>
  <c r="S7" i="7"/>
  <c r="A16" i="15" s="1"/>
  <c r="K43" i="7"/>
  <c r="C14" i="54" s="1"/>
  <c r="E30" i="7"/>
  <c r="B13" i="41" s="1"/>
  <c r="G31" i="7"/>
  <c r="D13" i="42" s="1"/>
  <c r="K42" i="7"/>
  <c r="C14" i="53" s="1"/>
  <c r="G7" i="7"/>
  <c r="D13" i="15" s="1"/>
  <c r="AA10" i="7"/>
  <c r="D17" i="19" s="1"/>
  <c r="AC35" i="7"/>
  <c r="A18" i="46" s="1"/>
  <c r="AD8" i="7"/>
  <c r="B18" i="17" s="1"/>
  <c r="E9" i="7"/>
  <c r="B13" i="18" s="1"/>
  <c r="S9" i="7"/>
  <c r="A16" i="18" s="1"/>
  <c r="AO13" i="7"/>
  <c r="C20" i="22" s="1"/>
  <c r="E21" i="7"/>
  <c r="B13" i="30" s="1"/>
  <c r="AO27" i="7"/>
  <c r="C20" i="38" s="1"/>
  <c r="M30" i="7"/>
  <c r="E14" i="41" s="1"/>
  <c r="J32" i="7"/>
  <c r="B14" i="43" s="1"/>
  <c r="M33" i="7"/>
  <c r="E14" i="44" s="1"/>
  <c r="X43" i="7"/>
  <c r="Z10" i="7"/>
  <c r="C17" i="19" s="1"/>
  <c r="AB35" i="7"/>
  <c r="E17" i="46" s="1"/>
  <c r="AN13" i="7"/>
  <c r="B20" i="22" s="1"/>
  <c r="J17" i="7"/>
  <c r="B14" i="26" s="1"/>
  <c r="X31" i="7"/>
  <c r="A17" i="42" s="1"/>
  <c r="AB15" i="7"/>
  <c r="E17" i="24" s="1"/>
  <c r="AJ18" i="7"/>
  <c r="C19" i="27" s="1"/>
  <c r="AI26" i="7"/>
  <c r="B19" i="35" s="1"/>
  <c r="P38" i="7"/>
  <c r="C15" i="49" s="1"/>
  <c r="N42" i="7"/>
  <c r="A15" i="53" s="1"/>
  <c r="M43" i="7"/>
  <c r="E14" i="54" s="1"/>
  <c r="R17" i="7"/>
  <c r="E15" i="26" s="1"/>
  <c r="AB7" i="7"/>
  <c r="AM36" i="7"/>
  <c r="A20" i="47" s="1"/>
  <c r="AO7" i="7"/>
  <c r="C20" i="15" s="1"/>
  <c r="AO20" i="7"/>
  <c r="C20" i="29" s="1"/>
  <c r="AO36" i="7"/>
  <c r="C20" i="47" s="1"/>
  <c r="CH28" i="1"/>
  <c r="T10" i="7"/>
  <c r="B16" i="19" s="1"/>
  <c r="AD12" i="7"/>
  <c r="B18" i="21" s="1"/>
  <c r="AO15" i="7"/>
  <c r="C20" i="24" s="1"/>
  <c r="AM17" i="7"/>
  <c r="A20" i="26" s="1"/>
  <c r="G21" i="7"/>
  <c r="D13" i="30" s="1"/>
  <c r="R24" i="7"/>
  <c r="E15" i="33" s="1"/>
  <c r="S36" i="7"/>
  <c r="A16" i="47" s="1"/>
  <c r="O41" i="7"/>
  <c r="B15" i="52" s="1"/>
  <c r="O42" i="7"/>
  <c r="B15" i="53" s="1"/>
  <c r="AD18" i="7"/>
  <c r="B18" i="27" s="1"/>
  <c r="AM22" i="7"/>
  <c r="A20" i="31" s="1"/>
  <c r="AJ36" i="7"/>
  <c r="C19" i="47" s="1"/>
  <c r="T41" i="7"/>
  <c r="B16" i="52" s="1"/>
  <c r="N24" i="7"/>
  <c r="A15" i="33" s="1"/>
  <c r="AH38" i="7"/>
  <c r="A19" i="49" s="1"/>
  <c r="K9" i="7"/>
  <c r="C14" i="18" s="1"/>
  <c r="G13" i="7"/>
  <c r="D13" i="22" s="1"/>
  <c r="D11" i="12"/>
  <c r="O22" i="7"/>
  <c r="B15" i="31" s="1"/>
  <c r="AD20" i="7"/>
  <c r="B18" i="29" s="1"/>
  <c r="H39" i="7"/>
  <c r="E13" i="50" s="1"/>
  <c r="T42" i="7"/>
  <c r="B16" i="53" s="1"/>
  <c r="AK10" i="7"/>
  <c r="D19" i="19" s="1"/>
  <c r="G42" i="7"/>
  <c r="D13" i="53" s="1"/>
  <c r="AE8" i="7"/>
  <c r="C18" i="17" s="1"/>
  <c r="AO32" i="7"/>
  <c r="C20" i="43" s="1"/>
  <c r="AB43" i="12"/>
  <c r="E6" i="54" s="1"/>
  <c r="AK13" i="7"/>
  <c r="D19" i="22" s="1"/>
  <c r="I21" i="7"/>
  <c r="A14" i="30" s="1"/>
  <c r="AN22" i="7"/>
  <c r="B20" i="31" s="1"/>
  <c r="S24" i="7"/>
  <c r="A16" i="33" s="1"/>
  <c r="K39" i="7"/>
  <c r="C14" i="50" s="1"/>
  <c r="AE11" i="7"/>
  <c r="C18" i="20" s="1"/>
  <c r="AM13" i="7"/>
  <c r="A20" i="22" s="1"/>
  <c r="M28" i="7"/>
  <c r="E14" i="39" s="1"/>
  <c r="F33" i="7"/>
  <c r="C13" i="44" s="1"/>
  <c r="H7" i="7"/>
  <c r="E13" i="15" s="1"/>
  <c r="AN9" i="7"/>
  <c r="B20" i="18" s="1"/>
  <c r="AD43" i="7"/>
  <c r="B18" i="54" s="1"/>
  <c r="L12" i="7"/>
  <c r="D14" i="21" s="1"/>
  <c r="I33" i="7"/>
  <c r="A14" i="44" s="1"/>
  <c r="T36" i="7"/>
  <c r="B16" i="47" s="1"/>
  <c r="K41" i="7"/>
  <c r="C14" i="52" s="1"/>
  <c r="Z8" i="7"/>
  <c r="C17" i="17" s="1"/>
  <c r="O16" i="7"/>
  <c r="B15" i="25" s="1"/>
  <c r="T17" i="7"/>
  <c r="B16" i="26" s="1"/>
  <c r="AO42" i="7"/>
  <c r="C20" i="53" s="1"/>
  <c r="AJ14" i="7"/>
  <c r="C19" i="23" s="1"/>
  <c r="I6" i="12"/>
  <c r="AB10" i="7"/>
  <c r="E17" i="19" s="1"/>
  <c r="AK38" i="7"/>
  <c r="D19" i="49" s="1"/>
  <c r="AN43" i="7"/>
  <c r="B20" i="54" s="1"/>
  <c r="A22" i="1"/>
  <c r="A8" i="9" s="1"/>
  <c r="B11" i="9"/>
  <c r="A16" i="14"/>
  <c r="A13" i="38"/>
  <c r="C16" i="14"/>
  <c r="A13" i="24"/>
  <c r="A6" i="8"/>
  <c r="A13" i="33"/>
  <c r="A13" i="28"/>
  <c r="B13" i="33"/>
  <c r="E16" i="14"/>
  <c r="A13" i="23"/>
  <c r="B14" i="14"/>
  <c r="A13" i="32"/>
  <c r="D16" i="14"/>
  <c r="A13" i="22"/>
  <c r="A15" i="14"/>
  <c r="A13" i="26"/>
  <c r="A13" i="17"/>
  <c r="A13" i="21"/>
  <c r="C15" i="14"/>
  <c r="A13" i="30"/>
  <c r="A14" i="14"/>
  <c r="E14" i="14"/>
  <c r="A13" i="25"/>
  <c r="B13" i="25"/>
  <c r="A13" i="34"/>
  <c r="A13" i="49"/>
  <c r="A13" i="48"/>
  <c r="A13" i="39"/>
  <c r="A13" i="47"/>
  <c r="A13" i="51"/>
  <c r="A15" i="40"/>
  <c r="A13" i="45"/>
  <c r="B13" i="50"/>
  <c r="A13" i="27"/>
  <c r="A13" i="20"/>
  <c r="CI106" i="1"/>
  <c r="CI103" i="1"/>
  <c r="AN23" i="12"/>
  <c r="B9" i="32" s="1"/>
  <c r="AO23" i="12"/>
  <c r="C9" i="32" s="1"/>
  <c r="AC25" i="12"/>
  <c r="A7" i="34" s="1"/>
  <c r="AA6" i="12"/>
  <c r="Z6" i="12"/>
  <c r="AO13" i="12"/>
  <c r="C9" i="22" s="1"/>
  <c r="O6" i="12"/>
  <c r="I15" i="12"/>
  <c r="AI16" i="12"/>
  <c r="B8" i="25" s="1"/>
  <c r="U7" i="12"/>
  <c r="C5" i="15" s="1"/>
  <c r="W21" i="12"/>
  <c r="E5" i="30" s="1"/>
  <c r="V7" i="12"/>
  <c r="D5" i="15" s="1"/>
  <c r="W7" i="12"/>
  <c r="E5" i="15" s="1"/>
  <c r="AO7" i="12"/>
  <c r="N9" i="12"/>
  <c r="A4" i="18" s="1"/>
  <c r="T18" i="12"/>
  <c r="B5" i="27" s="1"/>
  <c r="AO11" i="12"/>
  <c r="C9" i="20" s="1"/>
  <c r="AN13" i="12"/>
  <c r="B9" i="22" s="1"/>
  <c r="AC8" i="12"/>
  <c r="A7" i="17" s="1"/>
  <c r="AB18" i="12"/>
  <c r="E6" i="27" s="1"/>
  <c r="AC18" i="12"/>
  <c r="A7" i="27" s="1"/>
  <c r="P17" i="12"/>
  <c r="C4" i="26" s="1"/>
  <c r="AC11" i="12"/>
  <c r="A7" i="20" s="1"/>
  <c r="AB21" i="12"/>
  <c r="E6" i="30" s="1"/>
  <c r="Q6" i="12"/>
  <c r="AI11" i="12"/>
  <c r="B8" i="20" s="1"/>
  <c r="AC21" i="12"/>
  <c r="A7" i="30" s="1"/>
  <c r="Q12" i="12"/>
  <c r="D4" i="21" s="1"/>
  <c r="AB6" i="12"/>
  <c r="P24" i="12"/>
  <c r="C4" i="33" s="1"/>
  <c r="AC6" i="12"/>
  <c r="Q24" i="12"/>
  <c r="D4" i="33" s="1"/>
  <c r="I7" i="12"/>
  <c r="A3" i="15" s="1"/>
  <c r="P14" i="12"/>
  <c r="C4" i="23" s="1"/>
  <c r="AB25" i="12"/>
  <c r="E6" i="34" s="1"/>
  <c r="AJ21" i="12"/>
  <c r="C8" i="30" s="1"/>
  <c r="AJ11" i="12"/>
  <c r="C8" i="20" s="1"/>
  <c r="Z10" i="12"/>
  <c r="C6" i="19" s="1"/>
  <c r="AN12" i="12"/>
  <c r="B9" i="21" s="1"/>
  <c r="L15" i="12"/>
  <c r="AN19" i="12"/>
  <c r="B9" i="28" s="1"/>
  <c r="O22" i="12"/>
  <c r="B4" i="31" s="1"/>
  <c r="N26" i="12"/>
  <c r="A4" i="35" s="1"/>
  <c r="AA10" i="12"/>
  <c r="D6" i="19" s="1"/>
  <c r="Q13" i="12"/>
  <c r="D4" i="22" s="1"/>
  <c r="P15" i="12"/>
  <c r="C4" i="24" s="1"/>
  <c r="AO19" i="12"/>
  <c r="C9" i="28" s="1"/>
  <c r="AC22" i="12"/>
  <c r="A7" i="31" s="1"/>
  <c r="O26" i="12"/>
  <c r="B4" i="35" s="1"/>
  <c r="AB10" i="12"/>
  <c r="E6" i="19" s="1"/>
  <c r="Z13" i="12"/>
  <c r="C6" i="22" s="1"/>
  <c r="P20" i="12"/>
  <c r="M23" i="12"/>
  <c r="E3" i="32" s="1"/>
  <c r="P26" i="12"/>
  <c r="C4" i="35" s="1"/>
  <c r="AN10" i="12"/>
  <c r="B9" i="19" s="1"/>
  <c r="AA13" i="12"/>
  <c r="D6" i="22" s="1"/>
  <c r="AA16" i="12"/>
  <c r="D6" i="25" s="1"/>
  <c r="N23" i="12"/>
  <c r="A4" i="32" s="1"/>
  <c r="AB26" i="12"/>
  <c r="E6" i="35" s="1"/>
  <c r="K10" i="12"/>
  <c r="N12" i="12"/>
  <c r="A4" i="21" s="1"/>
  <c r="AK21" i="12"/>
  <c r="D8" i="30" s="1"/>
  <c r="Z25" i="12"/>
  <c r="C6" i="34" s="1"/>
  <c r="O10" i="12"/>
  <c r="B4" i="19" s="1"/>
  <c r="O12" i="12"/>
  <c r="B4" i="21" s="1"/>
  <c r="J15" i="12"/>
  <c r="B3" i="24" s="1"/>
  <c r="AL21" i="12"/>
  <c r="E8" i="30" s="1"/>
  <c r="AM49" i="12"/>
  <c r="P10" i="12"/>
  <c r="C4" i="19" s="1"/>
  <c r="K15" i="12"/>
  <c r="C3" i="24" s="1"/>
  <c r="AM19" i="12"/>
  <c r="A9" i="28" s="1"/>
  <c r="N22" i="12"/>
  <c r="A4" i="31" s="1"/>
  <c r="AA7" i="12"/>
  <c r="D6" i="15" s="1"/>
  <c r="AB13" i="12"/>
  <c r="E6" i="22" s="1"/>
  <c r="Z23" i="12"/>
  <c r="C6" i="32" s="1"/>
  <c r="J10" i="12"/>
  <c r="B3" i="19" s="1"/>
  <c r="AB7" i="12"/>
  <c r="E6" i="15" s="1"/>
  <c r="Q11" i="12"/>
  <c r="D4" i="20" s="1"/>
  <c r="AC13" i="12"/>
  <c r="A7" i="22" s="1"/>
  <c r="N17" i="12"/>
  <c r="A4" i="26" s="1"/>
  <c r="Y20" i="12"/>
  <c r="B6" i="29" s="1"/>
  <c r="AA23" i="12"/>
  <c r="D6" i="32" s="1"/>
  <c r="AC7" i="12"/>
  <c r="A7" i="15" s="1"/>
  <c r="W11" i="12"/>
  <c r="E5" i="20" s="1"/>
  <c r="AM13" i="12"/>
  <c r="A9" i="22" s="1"/>
  <c r="Z20" i="12"/>
  <c r="C6" i="29" s="1"/>
  <c r="AB23" i="12"/>
  <c r="E6" i="32" s="1"/>
  <c r="U6" i="12"/>
  <c r="E9" i="12"/>
  <c r="B2" i="18" s="1"/>
  <c r="F9" i="12"/>
  <c r="C2" i="18" s="1"/>
  <c r="T6" i="12"/>
  <c r="E17" i="12"/>
  <c r="B2" i="26" s="1"/>
  <c r="E26" i="12"/>
  <c r="B2" i="35" s="1"/>
  <c r="F26" i="12"/>
  <c r="C2" i="35" s="1"/>
  <c r="W6" i="12"/>
  <c r="I9" i="12"/>
  <c r="A3" i="18" s="1"/>
  <c r="AI18" i="12"/>
  <c r="B8" i="27" s="1"/>
  <c r="G26" i="12"/>
  <c r="D2" i="35" s="1"/>
  <c r="AE15" i="12"/>
  <c r="C7" i="24" s="1"/>
  <c r="I19" i="12"/>
  <c r="A3" i="28" s="1"/>
  <c r="H26" i="12"/>
  <c r="E2" i="35" s="1"/>
  <c r="AJ7" i="12"/>
  <c r="C8" i="15" s="1"/>
  <c r="AF15" i="12"/>
  <c r="D7" i="24" s="1"/>
  <c r="K19" i="12"/>
  <c r="C3" i="28" s="1"/>
  <c r="F6" i="12"/>
  <c r="AG15" i="12"/>
  <c r="E7" i="24" s="1"/>
  <c r="AF17" i="12"/>
  <c r="D7" i="26" s="1"/>
  <c r="L19" i="12"/>
  <c r="D3" i="28" s="1"/>
  <c r="AI20" i="12"/>
  <c r="B8" i="29" s="1"/>
  <c r="Y22" i="12"/>
  <c r="B6" i="31" s="1"/>
  <c r="G6" i="12"/>
  <c r="I8" i="12"/>
  <c r="A3" i="17" s="1"/>
  <c r="Y9" i="12"/>
  <c r="B6" i="18" s="1"/>
  <c r="K11" i="12"/>
  <c r="C3" i="20" s="1"/>
  <c r="Z12" i="12"/>
  <c r="C6" i="21" s="1"/>
  <c r="I14" i="12"/>
  <c r="A3" i="23" s="1"/>
  <c r="AL15" i="12"/>
  <c r="E8" i="24" s="1"/>
  <c r="AG17" i="12"/>
  <c r="E7" i="26" s="1"/>
  <c r="M19" i="12"/>
  <c r="E3" i="28" s="1"/>
  <c r="AN20" i="12"/>
  <c r="B9" i="29" s="1"/>
  <c r="Z22" i="12"/>
  <c r="C6" i="31" s="1"/>
  <c r="V6" i="12"/>
  <c r="H6" i="12"/>
  <c r="AH6" i="12"/>
  <c r="U8" i="12"/>
  <c r="C5" i="17" s="1"/>
  <c r="Z9" i="12"/>
  <c r="C6" i="18" s="1"/>
  <c r="L11" i="12"/>
  <c r="D3" i="20" s="1"/>
  <c r="AF12" i="12"/>
  <c r="D7" i="21" s="1"/>
  <c r="I16" i="12"/>
  <c r="A3" i="25" s="1"/>
  <c r="AK17" i="12"/>
  <c r="D8" i="26" s="1"/>
  <c r="N19" i="12"/>
  <c r="A4" i="28" s="1"/>
  <c r="L21" i="12"/>
  <c r="D3" i="30" s="1"/>
  <c r="AA22" i="12"/>
  <c r="D6" i="31" s="1"/>
  <c r="AN24" i="12"/>
  <c r="B9" i="33" s="1"/>
  <c r="AM6" i="12"/>
  <c r="A9" i="14" s="1"/>
  <c r="W8" i="12"/>
  <c r="E5" i="17" s="1"/>
  <c r="AI9" i="12"/>
  <c r="B8" i="18" s="1"/>
  <c r="M11" i="12"/>
  <c r="AK12" i="12"/>
  <c r="D8" i="21" s="1"/>
  <c r="V14" i="12"/>
  <c r="D5" i="23" s="1"/>
  <c r="U16" i="12"/>
  <c r="C5" i="25" s="1"/>
  <c r="AL17" i="12"/>
  <c r="E8" i="26" s="1"/>
  <c r="W19" i="12"/>
  <c r="E5" i="28" s="1"/>
  <c r="O21" i="12"/>
  <c r="B4" i="30" s="1"/>
  <c r="AO24" i="12"/>
  <c r="C9" i="33" s="1"/>
  <c r="AO26" i="12"/>
  <c r="C9" i="35" s="1"/>
  <c r="P43" i="12"/>
  <c r="C4" i="54" s="1"/>
  <c r="F17" i="12"/>
  <c r="C2" i="26" s="1"/>
  <c r="M6" i="12"/>
  <c r="AN6" i="12"/>
  <c r="X8" i="12"/>
  <c r="A6" i="17" s="1"/>
  <c r="O11" i="12"/>
  <c r="B4" i="20" s="1"/>
  <c r="AL12" i="12"/>
  <c r="E8" i="21" s="1"/>
  <c r="W14" i="12"/>
  <c r="E5" i="23" s="1"/>
  <c r="V16" i="12"/>
  <c r="D5" i="25" s="1"/>
  <c r="AN17" i="12"/>
  <c r="B9" i="26" s="1"/>
  <c r="AK19" i="12"/>
  <c r="D8" i="28" s="1"/>
  <c r="P21" i="12"/>
  <c r="C4" i="30" s="1"/>
  <c r="AN22" i="12"/>
  <c r="B9" i="31" s="1"/>
  <c r="N25" i="12"/>
  <c r="A4" i="34" s="1"/>
  <c r="Q43" i="12"/>
  <c r="H9" i="12"/>
  <c r="E2" i="18" s="1"/>
  <c r="Y49" i="12"/>
  <c r="N6" i="12"/>
  <c r="I10" i="12"/>
  <c r="A3" i="19" s="1"/>
  <c r="P11" i="12"/>
  <c r="C4" i="20" s="1"/>
  <c r="AM12" i="12"/>
  <c r="A9" i="21" s="1"/>
  <c r="X14" i="12"/>
  <c r="A6" i="23" s="1"/>
  <c r="AL19" i="12"/>
  <c r="E8" i="28" s="1"/>
  <c r="Q21" i="12"/>
  <c r="D4" i="30" s="1"/>
  <c r="AO22" i="12"/>
  <c r="C9" i="31" s="1"/>
  <c r="Q25" i="12"/>
  <c r="D4" i="34" s="1"/>
  <c r="AD49" i="12"/>
  <c r="AD16" i="12"/>
  <c r="B7" i="25" s="1"/>
  <c r="AD24" i="12"/>
  <c r="B7" i="33" s="1"/>
  <c r="AD20" i="12"/>
  <c r="B7" i="29" s="1"/>
  <c r="AD9" i="12"/>
  <c r="B7" i="18" s="1"/>
  <c r="AD10" i="12"/>
  <c r="B7" i="19" s="1"/>
  <c r="AD43" i="12"/>
  <c r="B7" i="54" s="1"/>
  <c r="AD23" i="12"/>
  <c r="B7" i="32" s="1"/>
  <c r="AD13" i="12"/>
  <c r="B7" i="22" s="1"/>
  <c r="R7" i="12"/>
  <c r="E4" i="15" s="1"/>
  <c r="AE49" i="12"/>
  <c r="AE20" i="12"/>
  <c r="C7" i="29" s="1"/>
  <c r="AE16" i="12"/>
  <c r="C7" i="25" s="1"/>
  <c r="AE22" i="12"/>
  <c r="C7" i="31" s="1"/>
  <c r="AE19" i="12"/>
  <c r="C7" i="28" s="1"/>
  <c r="AE10" i="12"/>
  <c r="C7" i="19" s="1"/>
  <c r="AE43" i="12"/>
  <c r="AE23" i="12"/>
  <c r="C7" i="32" s="1"/>
  <c r="AE11" i="12"/>
  <c r="C7" i="20" s="1"/>
  <c r="AE25" i="12"/>
  <c r="C7" i="34" s="1"/>
  <c r="AE18" i="12"/>
  <c r="C7" i="27" s="1"/>
  <c r="AD26" i="12"/>
  <c r="B7" i="35" s="1"/>
  <c r="T49" i="12"/>
  <c r="T25" i="12"/>
  <c r="B5" i="34" s="1"/>
  <c r="T43" i="12"/>
  <c r="B5" i="54" s="1"/>
  <c r="T10" i="12"/>
  <c r="B5" i="19" s="1"/>
  <c r="T26" i="12"/>
  <c r="B5" i="35" s="1"/>
  <c r="T19" i="12"/>
  <c r="B5" i="28" s="1"/>
  <c r="T11" i="12"/>
  <c r="B5" i="20" s="1"/>
  <c r="T15" i="12"/>
  <c r="B5" i="24" s="1"/>
  <c r="T7" i="12"/>
  <c r="B5" i="15" s="1"/>
  <c r="S23" i="12"/>
  <c r="A5" i="32" s="1"/>
  <c r="R25" i="12"/>
  <c r="E4" i="34" s="1"/>
  <c r="X6" i="12"/>
  <c r="AE9" i="12"/>
  <c r="C7" i="18" s="1"/>
  <c r="M10" i="12"/>
  <c r="E3" i="19" s="1"/>
  <c r="AH10" i="12"/>
  <c r="A8" i="19" s="1"/>
  <c r="AK11" i="12"/>
  <c r="D8" i="20" s="1"/>
  <c r="S12" i="12"/>
  <c r="A5" i="21" s="1"/>
  <c r="V13" i="12"/>
  <c r="D5" i="22" s="1"/>
  <c r="E14" i="12"/>
  <c r="AD14" i="12"/>
  <c r="B7" i="23" s="1"/>
  <c r="AM15" i="12"/>
  <c r="A9" i="24" s="1"/>
  <c r="Y16" i="12"/>
  <c r="B6" i="25" s="1"/>
  <c r="AF20" i="12"/>
  <c r="D7" i="29" s="1"/>
  <c r="H22" i="12"/>
  <c r="E2" i="31" s="1"/>
  <c r="AD22" i="12"/>
  <c r="B7" i="31" s="1"/>
  <c r="G24" i="12"/>
  <c r="D2" i="33" s="1"/>
  <c r="V25" i="12"/>
  <c r="D5" i="34" s="1"/>
  <c r="K26" i="12"/>
  <c r="C3" i="35" s="1"/>
  <c r="AM26" i="12"/>
  <c r="A9" i="35" s="1"/>
  <c r="G49" i="12"/>
  <c r="G21" i="12"/>
  <c r="D2" i="30" s="1"/>
  <c r="G43" i="12"/>
  <c r="D2" i="54" s="1"/>
  <c r="G17" i="12"/>
  <c r="D2" i="26" s="1"/>
  <c r="G18" i="12"/>
  <c r="D2" i="27" s="1"/>
  <c r="G15" i="12"/>
  <c r="G11" i="12"/>
  <c r="D2" i="20" s="1"/>
  <c r="G25" i="12"/>
  <c r="D2" i="34" s="1"/>
  <c r="G12" i="12"/>
  <c r="D2" i="21" s="1"/>
  <c r="G23" i="12"/>
  <c r="D2" i="32" s="1"/>
  <c r="G16" i="12"/>
  <c r="D2" i="25" s="1"/>
  <c r="U49" i="12"/>
  <c r="U21" i="12"/>
  <c r="C5" i="30" s="1"/>
  <c r="U43" i="12"/>
  <c r="C5" i="54" s="1"/>
  <c r="U26" i="12"/>
  <c r="C5" i="35" s="1"/>
  <c r="U19" i="12"/>
  <c r="C5" i="28" s="1"/>
  <c r="U11" i="12"/>
  <c r="C5" i="20" s="1"/>
  <c r="U22" i="12"/>
  <c r="C5" i="31" s="1"/>
  <c r="U15" i="12"/>
  <c r="C5" i="24" s="1"/>
  <c r="U18" i="12"/>
  <c r="C5" i="27" s="1"/>
  <c r="U12" i="12"/>
  <c r="C5" i="21" s="1"/>
  <c r="U24" i="12"/>
  <c r="C5" i="33" s="1"/>
  <c r="U14" i="12"/>
  <c r="C5" i="23" s="1"/>
  <c r="AG49" i="12"/>
  <c r="AG21" i="12"/>
  <c r="E7" i="30" s="1"/>
  <c r="AG25" i="12"/>
  <c r="E7" i="34" s="1"/>
  <c r="AG43" i="12"/>
  <c r="E7" i="54" s="1"/>
  <c r="AG23" i="12"/>
  <c r="E7" i="32" s="1"/>
  <c r="AG16" i="12"/>
  <c r="E7" i="25" s="1"/>
  <c r="AG11" i="12"/>
  <c r="E7" i="20" s="1"/>
  <c r="AG26" i="12"/>
  <c r="E7" i="35" s="1"/>
  <c r="AG19" i="12"/>
  <c r="E7" i="28" s="1"/>
  <c r="AG12" i="12"/>
  <c r="E7" i="21" s="1"/>
  <c r="E8" i="12"/>
  <c r="B2" i="17" s="1"/>
  <c r="AG10" i="12"/>
  <c r="E7" i="19" s="1"/>
  <c r="R12" i="12"/>
  <c r="E4" i="21" s="1"/>
  <c r="U13" i="12"/>
  <c r="C5" i="22" s="1"/>
  <c r="D14" i="12"/>
  <c r="G22" i="12"/>
  <c r="D2" i="31" s="1"/>
  <c r="T23" i="12"/>
  <c r="B5" i="32" s="1"/>
  <c r="F24" i="12"/>
  <c r="C2" i="33" s="1"/>
  <c r="AG24" i="12"/>
  <c r="E7" i="33" s="1"/>
  <c r="U25" i="12"/>
  <c r="C5" i="34" s="1"/>
  <c r="AF26" i="12"/>
  <c r="D7" i="35" s="1"/>
  <c r="H49" i="12"/>
  <c r="H17" i="12"/>
  <c r="E2" i="26" s="1"/>
  <c r="H23" i="12"/>
  <c r="E2" i="32" s="1"/>
  <c r="H20" i="12"/>
  <c r="E2" i="29" s="1"/>
  <c r="H11" i="12"/>
  <c r="E2" i="20" s="1"/>
  <c r="H25" i="12"/>
  <c r="E2" i="34" s="1"/>
  <c r="H21" i="12"/>
  <c r="E2" i="30" s="1"/>
  <c r="H12" i="12"/>
  <c r="E2" i="21" s="1"/>
  <c r="H43" i="12"/>
  <c r="E2" i="54" s="1"/>
  <c r="H8" i="12"/>
  <c r="E2" i="17" s="1"/>
  <c r="V49" i="12"/>
  <c r="V43" i="12"/>
  <c r="D5" i="54" s="1"/>
  <c r="V17" i="12"/>
  <c r="D5" i="26" s="1"/>
  <c r="V11" i="12"/>
  <c r="D5" i="20" s="1"/>
  <c r="V22" i="12"/>
  <c r="D5" i="31" s="1"/>
  <c r="V15" i="12"/>
  <c r="D5" i="24" s="1"/>
  <c r="V18" i="12"/>
  <c r="D5" i="27" s="1"/>
  <c r="V12" i="12"/>
  <c r="D5" i="21" s="1"/>
  <c r="V20" i="12"/>
  <c r="D5" i="29" s="1"/>
  <c r="V8" i="12"/>
  <c r="D5" i="17" s="1"/>
  <c r="AH49" i="12"/>
  <c r="AH43" i="12"/>
  <c r="A8" i="54" s="1"/>
  <c r="AH11" i="12"/>
  <c r="A8" i="20" s="1"/>
  <c r="AH26" i="12"/>
  <c r="A8" i="35" s="1"/>
  <c r="AH19" i="12"/>
  <c r="A8" i="28" s="1"/>
  <c r="AH12" i="12"/>
  <c r="A8" i="21" s="1"/>
  <c r="AH15" i="12"/>
  <c r="A8" i="24" s="1"/>
  <c r="AH21" i="12"/>
  <c r="A8" i="30" s="1"/>
  <c r="AH17" i="12"/>
  <c r="A8" i="26" s="1"/>
  <c r="AH8" i="12"/>
  <c r="A8" i="17" s="1"/>
  <c r="D7" i="12"/>
  <c r="I49" i="12"/>
  <c r="I22" i="12"/>
  <c r="A3" i="31" s="1"/>
  <c r="I23" i="12"/>
  <c r="A3" i="32" s="1"/>
  <c r="I20" i="12"/>
  <c r="A3" i="29" s="1"/>
  <c r="I26" i="12"/>
  <c r="A3" i="35" s="1"/>
  <c r="I25" i="12"/>
  <c r="A3" i="34" s="1"/>
  <c r="I21" i="12"/>
  <c r="A3" i="30" s="1"/>
  <c r="I12" i="12"/>
  <c r="A3" i="21" s="1"/>
  <c r="I43" i="12"/>
  <c r="A3" i="54" s="1"/>
  <c r="I24" i="12"/>
  <c r="A3" i="33" s="1"/>
  <c r="I17" i="12"/>
  <c r="A3" i="26" s="1"/>
  <c r="I13" i="12"/>
  <c r="A3" i="22" s="1"/>
  <c r="W49" i="12"/>
  <c r="W22" i="12"/>
  <c r="E5" i="31" s="1"/>
  <c r="W43" i="12"/>
  <c r="E5" i="54" s="1"/>
  <c r="W17" i="12"/>
  <c r="E5" i="26" s="1"/>
  <c r="W23" i="12"/>
  <c r="E5" i="32" s="1"/>
  <c r="W20" i="12"/>
  <c r="E5" i="29" s="1"/>
  <c r="W15" i="12"/>
  <c r="E5" i="24" s="1"/>
  <c r="W18" i="12"/>
  <c r="E5" i="27" s="1"/>
  <c r="W12" i="12"/>
  <c r="E5" i="21" s="1"/>
  <c r="W13" i="12"/>
  <c r="E5" i="22" s="1"/>
  <c r="AI49" i="12"/>
  <c r="AI22" i="12"/>
  <c r="B8" i="31" s="1"/>
  <c r="AI17" i="12"/>
  <c r="B8" i="26" s="1"/>
  <c r="AI43" i="12"/>
  <c r="B8" i="54" s="1"/>
  <c r="AI26" i="12"/>
  <c r="B8" i="35" s="1"/>
  <c r="AI19" i="12"/>
  <c r="B8" i="28" s="1"/>
  <c r="AI12" i="12"/>
  <c r="B8" i="21" s="1"/>
  <c r="AI15" i="12"/>
  <c r="B8" i="24" s="1"/>
  <c r="AI13" i="12"/>
  <c r="B8" i="22" s="1"/>
  <c r="AI6" i="12"/>
  <c r="AI14" i="12"/>
  <c r="B8" i="23" s="1"/>
  <c r="J6" i="12"/>
  <c r="Y6" i="12"/>
  <c r="G8" i="12"/>
  <c r="K9" i="12"/>
  <c r="C3" i="18" s="1"/>
  <c r="AF9" i="12"/>
  <c r="D7" i="18" s="1"/>
  <c r="N10" i="12"/>
  <c r="A4" i="19" s="1"/>
  <c r="AI10" i="12"/>
  <c r="B8" i="19" s="1"/>
  <c r="AL11" i="12"/>
  <c r="E8" i="20" s="1"/>
  <c r="T12" i="12"/>
  <c r="B5" i="21" s="1"/>
  <c r="AO12" i="12"/>
  <c r="C9" i="21" s="1"/>
  <c r="Y13" i="12"/>
  <c r="B6" i="22" s="1"/>
  <c r="G14" i="12"/>
  <c r="D2" i="23" s="1"/>
  <c r="AE14" i="12"/>
  <c r="C7" i="23" s="1"/>
  <c r="Q15" i="12"/>
  <c r="D4" i="24" s="1"/>
  <c r="D16" i="12"/>
  <c r="Q17" i="12"/>
  <c r="D4" i="26" s="1"/>
  <c r="AO17" i="12"/>
  <c r="C9" i="26" s="1"/>
  <c r="AD18" i="12"/>
  <c r="B7" i="27" s="1"/>
  <c r="V19" i="12"/>
  <c r="D5" i="28" s="1"/>
  <c r="F20" i="12"/>
  <c r="C2" i="29" s="1"/>
  <c r="AG20" i="12"/>
  <c r="E7" i="29" s="1"/>
  <c r="T21" i="12"/>
  <c r="B5" i="30" s="1"/>
  <c r="AG22" i="12"/>
  <c r="E7" i="31" s="1"/>
  <c r="V23" i="12"/>
  <c r="D5" i="32" s="1"/>
  <c r="H24" i="12"/>
  <c r="E2" i="33" s="1"/>
  <c r="AI24" i="12"/>
  <c r="B8" i="33" s="1"/>
  <c r="Y25" i="12"/>
  <c r="B6" i="34" s="1"/>
  <c r="M26" i="12"/>
  <c r="E3" i="35" s="1"/>
  <c r="AN26" i="12"/>
  <c r="B9" i="35" s="1"/>
  <c r="D49" i="12"/>
  <c r="D22" i="12"/>
  <c r="D19" i="12"/>
  <c r="D25" i="12"/>
  <c r="D43" i="12"/>
  <c r="D26" i="12"/>
  <c r="D9" i="12"/>
  <c r="D10" i="12"/>
  <c r="D18" i="12"/>
  <c r="D15" i="12"/>
  <c r="D24" i="12"/>
  <c r="D20" i="12"/>
  <c r="D13" i="12"/>
  <c r="S49" i="12"/>
  <c r="S20" i="12"/>
  <c r="A5" i="29" s="1"/>
  <c r="S22" i="12"/>
  <c r="A5" i="31" s="1"/>
  <c r="S19" i="12"/>
  <c r="A5" i="28" s="1"/>
  <c r="S25" i="12"/>
  <c r="A5" i="34" s="1"/>
  <c r="S10" i="12"/>
  <c r="A5" i="19" s="1"/>
  <c r="S26" i="12"/>
  <c r="A5" i="35" s="1"/>
  <c r="S11" i="12"/>
  <c r="A5" i="20" s="1"/>
  <c r="S17" i="12"/>
  <c r="A5" i="26" s="1"/>
  <c r="S7" i="12"/>
  <c r="A5" i="15" s="1"/>
  <c r="AE24" i="12"/>
  <c r="C7" i="33" s="1"/>
  <c r="D8" i="12"/>
  <c r="AF24" i="12"/>
  <c r="D7" i="33" s="1"/>
  <c r="J49" i="12"/>
  <c r="J26" i="12"/>
  <c r="B3" i="35" s="1"/>
  <c r="J21" i="12"/>
  <c r="B3" i="30" s="1"/>
  <c r="J43" i="12"/>
  <c r="B3" i="54" s="1"/>
  <c r="J24" i="12"/>
  <c r="B3" i="33" s="1"/>
  <c r="J17" i="12"/>
  <c r="B3" i="26" s="1"/>
  <c r="J13" i="12"/>
  <c r="B3" i="22" s="1"/>
  <c r="J19" i="12"/>
  <c r="B3" i="28" s="1"/>
  <c r="J9" i="12"/>
  <c r="B3" i="18" s="1"/>
  <c r="X49" i="12"/>
  <c r="X23" i="12"/>
  <c r="A6" i="32" s="1"/>
  <c r="X20" i="12"/>
  <c r="A6" i="29" s="1"/>
  <c r="X22" i="12"/>
  <c r="A6" i="31" s="1"/>
  <c r="X18" i="12"/>
  <c r="A6" i="27" s="1"/>
  <c r="X12" i="12"/>
  <c r="A6" i="21" s="1"/>
  <c r="X25" i="12"/>
  <c r="A6" i="34" s="1"/>
  <c r="X13" i="12"/>
  <c r="A6" i="22" s="1"/>
  <c r="X21" i="12"/>
  <c r="A6" i="30" s="1"/>
  <c r="X43" i="12"/>
  <c r="A6" i="54" s="1"/>
  <c r="X16" i="12"/>
  <c r="A6" i="25" s="1"/>
  <c r="X9" i="12"/>
  <c r="A6" i="18" s="1"/>
  <c r="AJ49" i="12"/>
  <c r="AJ17" i="12"/>
  <c r="C8" i="26" s="1"/>
  <c r="AJ43" i="12"/>
  <c r="C8" i="54" s="1"/>
  <c r="AJ23" i="12"/>
  <c r="C8" i="32" s="1"/>
  <c r="AJ20" i="12"/>
  <c r="C8" i="29" s="1"/>
  <c r="AJ26" i="12"/>
  <c r="C8" i="35" s="1"/>
  <c r="AJ19" i="12"/>
  <c r="C8" i="28" s="1"/>
  <c r="AJ12" i="12"/>
  <c r="C8" i="21" s="1"/>
  <c r="AJ15" i="12"/>
  <c r="C8" i="24" s="1"/>
  <c r="AJ13" i="12"/>
  <c r="C8" i="22" s="1"/>
  <c r="AJ6" i="12"/>
  <c r="AJ22" i="12"/>
  <c r="C8" i="31" s="1"/>
  <c r="AJ18" i="12"/>
  <c r="C8" i="27" s="1"/>
  <c r="AJ24" i="12"/>
  <c r="C8" i="33" s="1"/>
  <c r="AJ9" i="12"/>
  <c r="C8" i="18" s="1"/>
  <c r="K6" i="12"/>
  <c r="AD8" i="12"/>
  <c r="B7" i="17" s="1"/>
  <c r="L9" i="12"/>
  <c r="D3" i="18" s="1"/>
  <c r="AG9" i="12"/>
  <c r="E7" i="18" s="1"/>
  <c r="AJ10" i="12"/>
  <c r="C8" i="19" s="1"/>
  <c r="R11" i="12"/>
  <c r="E4" i="20" s="1"/>
  <c r="AM11" i="12"/>
  <c r="A9" i="20" s="1"/>
  <c r="E13" i="12"/>
  <c r="B2" i="22" s="1"/>
  <c r="H14" i="12"/>
  <c r="E2" i="23" s="1"/>
  <c r="AF14" i="12"/>
  <c r="D7" i="23" s="1"/>
  <c r="R15" i="12"/>
  <c r="E4" i="24" s="1"/>
  <c r="E16" i="12"/>
  <c r="B2" i="25" s="1"/>
  <c r="R17" i="12"/>
  <c r="E4" i="26" s="1"/>
  <c r="H18" i="12"/>
  <c r="E2" i="27" s="1"/>
  <c r="AF18" i="12"/>
  <c r="D7" i="27" s="1"/>
  <c r="G20" i="12"/>
  <c r="D2" i="29" s="1"/>
  <c r="AH20" i="12"/>
  <c r="A8" i="29" s="1"/>
  <c r="V21" i="12"/>
  <c r="D5" i="30" s="1"/>
  <c r="AH22" i="12"/>
  <c r="A8" i="31" s="1"/>
  <c r="AD11" i="12"/>
  <c r="B7" i="20" s="1"/>
  <c r="S13" i="12"/>
  <c r="A5" i="22" s="1"/>
  <c r="F49" i="12"/>
  <c r="F43" i="12"/>
  <c r="C2" i="54" s="1"/>
  <c r="F22" i="12"/>
  <c r="F10" i="12"/>
  <c r="C2" i="19" s="1"/>
  <c r="F18" i="12"/>
  <c r="F15" i="12"/>
  <c r="C2" i="24" s="1"/>
  <c r="F11" i="12"/>
  <c r="C2" i="20" s="1"/>
  <c r="F25" i="12"/>
  <c r="C2" i="34" s="1"/>
  <c r="F21" i="12"/>
  <c r="F14" i="12"/>
  <c r="C2" i="23" s="1"/>
  <c r="E24" i="12"/>
  <c r="B2" i="33" s="1"/>
  <c r="AE26" i="12"/>
  <c r="C7" i="35" s="1"/>
  <c r="K49" i="12"/>
  <c r="K23" i="12"/>
  <c r="C3" i="32" s="1"/>
  <c r="K16" i="12"/>
  <c r="C3" i="25" s="1"/>
  <c r="K43" i="12"/>
  <c r="C3" i="54" s="1"/>
  <c r="K24" i="12"/>
  <c r="C3" i="33" s="1"/>
  <c r="K17" i="12"/>
  <c r="C3" i="26" s="1"/>
  <c r="K14" i="12"/>
  <c r="C3" i="23" s="1"/>
  <c r="K7" i="12"/>
  <c r="C3" i="15" s="1"/>
  <c r="AK49" i="12"/>
  <c r="AK23" i="12"/>
  <c r="D8" i="32" s="1"/>
  <c r="AK16" i="12"/>
  <c r="D8" i="25" s="1"/>
  <c r="AK43" i="12"/>
  <c r="D8" i="54" s="1"/>
  <c r="AK20" i="12"/>
  <c r="D8" i="29" s="1"/>
  <c r="AK26" i="12"/>
  <c r="D8" i="35" s="1"/>
  <c r="AK15" i="12"/>
  <c r="D8" i="24" s="1"/>
  <c r="AK13" i="12"/>
  <c r="D8" i="22" s="1"/>
  <c r="AK6" i="12"/>
  <c r="AK22" i="12"/>
  <c r="D8" i="31" s="1"/>
  <c r="AK18" i="12"/>
  <c r="D8" i="27" s="1"/>
  <c r="AK7" i="12"/>
  <c r="D8" i="15" s="1"/>
  <c r="G7" i="12"/>
  <c r="D2" i="15" s="1"/>
  <c r="J8" i="12"/>
  <c r="B3" i="17" s="1"/>
  <c r="AE8" i="12"/>
  <c r="C7" i="17" s="1"/>
  <c r="M9" i="12"/>
  <c r="E3" i="18" s="1"/>
  <c r="AH9" i="12"/>
  <c r="A8" i="18" s="1"/>
  <c r="AK10" i="12"/>
  <c r="D8" i="19" s="1"/>
  <c r="F13" i="12"/>
  <c r="C2" i="22" s="1"/>
  <c r="AG14" i="12"/>
  <c r="E7" i="23" s="1"/>
  <c r="S15" i="12"/>
  <c r="A5" i="24" s="1"/>
  <c r="F16" i="12"/>
  <c r="C2" i="25" s="1"/>
  <c r="AH16" i="12"/>
  <c r="A8" i="25" s="1"/>
  <c r="T17" i="12"/>
  <c r="B5" i="26" s="1"/>
  <c r="AG18" i="12"/>
  <c r="E7" i="27" s="1"/>
  <c r="X19" i="12"/>
  <c r="A6" i="28" s="1"/>
  <c r="J20" i="12"/>
  <c r="B3" i="29" s="1"/>
  <c r="L22" i="12"/>
  <c r="D3" i="31" s="1"/>
  <c r="R49" i="12"/>
  <c r="R16" i="12"/>
  <c r="E4" i="25" s="1"/>
  <c r="R22" i="12"/>
  <c r="E4" i="31" s="1"/>
  <c r="R19" i="12"/>
  <c r="E4" i="28" s="1"/>
  <c r="R23" i="12"/>
  <c r="E4" i="32" s="1"/>
  <c r="R9" i="12"/>
  <c r="E4" i="18" s="1"/>
  <c r="R10" i="12"/>
  <c r="E4" i="19" s="1"/>
  <c r="R26" i="12"/>
  <c r="E4" i="35" s="1"/>
  <c r="R21" i="12"/>
  <c r="E4" i="30" s="1"/>
  <c r="R13" i="12"/>
  <c r="E4" i="22" s="1"/>
  <c r="E49" i="12"/>
  <c r="E20" i="12"/>
  <c r="B2" i="29" s="1"/>
  <c r="E25" i="12"/>
  <c r="B2" i="34" s="1"/>
  <c r="E43" i="12"/>
  <c r="B2" i="54" s="1"/>
  <c r="E22" i="12"/>
  <c r="B2" i="31" s="1"/>
  <c r="E10" i="12"/>
  <c r="B2" i="19" s="1"/>
  <c r="E18" i="12"/>
  <c r="B2" i="27" s="1"/>
  <c r="E15" i="12"/>
  <c r="B2" i="24" s="1"/>
  <c r="E11" i="12"/>
  <c r="B2" i="20" s="1"/>
  <c r="AF49" i="12"/>
  <c r="AF22" i="12"/>
  <c r="D7" i="31" s="1"/>
  <c r="AF19" i="12"/>
  <c r="D7" i="28" s="1"/>
  <c r="AF25" i="12"/>
  <c r="D7" i="34" s="1"/>
  <c r="AF10" i="12"/>
  <c r="D7" i="19" s="1"/>
  <c r="AF43" i="12"/>
  <c r="D7" i="54" s="1"/>
  <c r="AF23" i="12"/>
  <c r="D7" i="32" s="1"/>
  <c r="AF16" i="12"/>
  <c r="D7" i="25" s="1"/>
  <c r="AF11" i="12"/>
  <c r="D7" i="20" s="1"/>
  <c r="AF7" i="12"/>
  <c r="D7" i="15" s="1"/>
  <c r="T13" i="12"/>
  <c r="B5" i="22" s="1"/>
  <c r="L49" i="12"/>
  <c r="L43" i="12"/>
  <c r="D3" i="54" s="1"/>
  <c r="L18" i="12"/>
  <c r="D3" i="27" s="1"/>
  <c r="L24" i="12"/>
  <c r="D3" i="33" s="1"/>
  <c r="L17" i="12"/>
  <c r="D3" i="26" s="1"/>
  <c r="L13" i="12"/>
  <c r="D3" i="22" s="1"/>
  <c r="L6" i="12"/>
  <c r="L7" i="12"/>
  <c r="L20" i="12"/>
  <c r="D3" i="29" s="1"/>
  <c r="L26" i="12"/>
  <c r="D3" i="35" s="1"/>
  <c r="L10" i="12"/>
  <c r="D3" i="19" s="1"/>
  <c r="AL49" i="12"/>
  <c r="AL43" i="12"/>
  <c r="E8" i="54" s="1"/>
  <c r="AL26" i="12"/>
  <c r="E8" i="35" s="1"/>
  <c r="AL23" i="12"/>
  <c r="E8" i="32" s="1"/>
  <c r="AL14" i="12"/>
  <c r="E8" i="23" s="1"/>
  <c r="AL13" i="12"/>
  <c r="E8" i="22" s="1"/>
  <c r="AL6" i="12"/>
  <c r="AL22" i="12"/>
  <c r="E8" i="31" s="1"/>
  <c r="AL18" i="12"/>
  <c r="E8" i="27" s="1"/>
  <c r="AL7" i="12"/>
  <c r="E8" i="15" s="1"/>
  <c r="AL25" i="12"/>
  <c r="E8" i="34" s="1"/>
  <c r="AL10" i="12"/>
  <c r="E8" i="19" s="1"/>
  <c r="H7" i="12"/>
  <c r="E2" i="15" s="1"/>
  <c r="K8" i="12"/>
  <c r="C3" i="17" s="1"/>
  <c r="AF8" i="12"/>
  <c r="D7" i="17" s="1"/>
  <c r="U10" i="12"/>
  <c r="C5" i="19" s="1"/>
  <c r="X11" i="12"/>
  <c r="A6" i="20" s="1"/>
  <c r="D12" i="12"/>
  <c r="G13" i="12"/>
  <c r="D2" i="22" s="1"/>
  <c r="J14" i="12"/>
  <c r="B3" i="23" s="1"/>
  <c r="AH14" i="12"/>
  <c r="A8" i="23" s="1"/>
  <c r="X15" i="12"/>
  <c r="A6" i="24" s="1"/>
  <c r="H16" i="12"/>
  <c r="E2" i="25" s="1"/>
  <c r="U17" i="12"/>
  <c r="C5" i="26" s="1"/>
  <c r="J18" i="12"/>
  <c r="B3" i="27" s="1"/>
  <c r="AH18" i="12"/>
  <c r="A8" i="27" s="1"/>
  <c r="K20" i="12"/>
  <c r="C3" i="29" s="1"/>
  <c r="AL20" i="12"/>
  <c r="E8" i="29" s="1"/>
  <c r="R24" i="12"/>
  <c r="E4" i="33" s="1"/>
  <c r="C2" i="45"/>
  <c r="R43" i="12"/>
  <c r="E4" i="54" s="1"/>
  <c r="M49" i="12"/>
  <c r="M43" i="12"/>
  <c r="E3" i="54" s="1"/>
  <c r="M24" i="12"/>
  <c r="E3" i="33" s="1"/>
  <c r="M17" i="12"/>
  <c r="E3" i="26" s="1"/>
  <c r="M18" i="12"/>
  <c r="E3" i="27" s="1"/>
  <c r="M21" i="12"/>
  <c r="E3" i="30" s="1"/>
  <c r="M7" i="12"/>
  <c r="E3" i="15" s="1"/>
  <c r="M20" i="12"/>
  <c r="E3" i="29" s="1"/>
  <c r="M14" i="12"/>
  <c r="M16" i="12"/>
  <c r="E3" i="25" s="1"/>
  <c r="M8" i="12"/>
  <c r="E3" i="17" s="1"/>
  <c r="M22" i="12"/>
  <c r="E3" i="31" s="1"/>
  <c r="Y43" i="12"/>
  <c r="B6" i="54" s="1"/>
  <c r="Y24" i="12"/>
  <c r="B6" i="33" s="1"/>
  <c r="Y17" i="12"/>
  <c r="B6" i="26" s="1"/>
  <c r="Y14" i="12"/>
  <c r="B6" i="23" s="1"/>
  <c r="Y18" i="12"/>
  <c r="B6" i="27" s="1"/>
  <c r="Y21" i="12"/>
  <c r="B6" i="30" s="1"/>
  <c r="Y7" i="12"/>
  <c r="B6" i="15" s="1"/>
  <c r="Y8" i="12"/>
  <c r="B6" i="17" s="1"/>
  <c r="Y23" i="12"/>
  <c r="B6" i="32" s="1"/>
  <c r="Y19" i="12"/>
  <c r="B6" i="28" s="1"/>
  <c r="AM43" i="12"/>
  <c r="A9" i="54" s="1"/>
  <c r="AM24" i="12"/>
  <c r="A9" i="33" s="1"/>
  <c r="AM17" i="12"/>
  <c r="A9" i="26" s="1"/>
  <c r="AM14" i="12"/>
  <c r="A9" i="23" s="1"/>
  <c r="AM22" i="12"/>
  <c r="A9" i="31" s="1"/>
  <c r="AM18" i="12"/>
  <c r="A9" i="27" s="1"/>
  <c r="AM7" i="12"/>
  <c r="A9" i="15" s="1"/>
  <c r="AM25" i="12"/>
  <c r="A9" i="34" s="1"/>
  <c r="AM21" i="12"/>
  <c r="A9" i="30" s="1"/>
  <c r="AM8" i="12"/>
  <c r="A9" i="17" s="1"/>
  <c r="AM20" i="12"/>
  <c r="A9" i="29" s="1"/>
  <c r="AD7" i="12"/>
  <c r="B7" i="15" s="1"/>
  <c r="L8" i="12"/>
  <c r="D3" i="17" s="1"/>
  <c r="AG8" i="12"/>
  <c r="E7" i="17" s="1"/>
  <c r="S9" i="12"/>
  <c r="A5" i="18" s="1"/>
  <c r="AK9" i="12"/>
  <c r="D8" i="18" s="1"/>
  <c r="V10" i="12"/>
  <c r="D5" i="19" s="1"/>
  <c r="E12" i="12"/>
  <c r="B2" i="21" s="1"/>
  <c r="H13" i="12"/>
  <c r="AJ14" i="12"/>
  <c r="C8" i="23" s="1"/>
  <c r="AJ16" i="12"/>
  <c r="C8" i="25" s="1"/>
  <c r="X17" i="12"/>
  <c r="A6" i="26" s="1"/>
  <c r="K18" i="12"/>
  <c r="C3" i="27" s="1"/>
  <c r="D23" i="12"/>
  <c r="S24" i="12"/>
  <c r="A5" i="33" s="1"/>
  <c r="AD25" i="12"/>
  <c r="B7" i="34" s="1"/>
  <c r="V26" i="12"/>
  <c r="D5" i="35" s="1"/>
  <c r="N49" i="12"/>
  <c r="N21" i="12"/>
  <c r="A4" i="30" s="1"/>
  <c r="N24" i="12"/>
  <c r="A4" i="33" s="1"/>
  <c r="N15" i="12"/>
  <c r="A4" i="24" s="1"/>
  <c r="N7" i="12"/>
  <c r="A4" i="15" s="1"/>
  <c r="N20" i="12"/>
  <c r="A4" i="29" s="1"/>
  <c r="N14" i="12"/>
  <c r="A4" i="23" s="1"/>
  <c r="N8" i="12"/>
  <c r="A4" i="17" s="1"/>
  <c r="N11" i="12"/>
  <c r="A4" i="20" s="1"/>
  <c r="Z49" i="12"/>
  <c r="Z18" i="12"/>
  <c r="C6" i="27" s="1"/>
  <c r="Z21" i="12"/>
  <c r="C6" i="30" s="1"/>
  <c r="Z15" i="12"/>
  <c r="C6" i="24" s="1"/>
  <c r="Z7" i="12"/>
  <c r="C6" i="15" s="1"/>
  <c r="Z24" i="12"/>
  <c r="C6" i="33" s="1"/>
  <c r="Z17" i="12"/>
  <c r="C6" i="26" s="1"/>
  <c r="Z8" i="12"/>
  <c r="C6" i="17" s="1"/>
  <c r="Z14" i="12"/>
  <c r="C6" i="23" s="1"/>
  <c r="Z11" i="12"/>
  <c r="C6" i="20" s="1"/>
  <c r="AN49" i="12"/>
  <c r="AN18" i="12"/>
  <c r="B9" i="27" s="1"/>
  <c r="AN15" i="12"/>
  <c r="B9" i="24" s="1"/>
  <c r="AN7" i="12"/>
  <c r="B9" i="15" s="1"/>
  <c r="AN25" i="12"/>
  <c r="B9" i="34" s="1"/>
  <c r="AN21" i="12"/>
  <c r="B9" i="30" s="1"/>
  <c r="AN8" i="12"/>
  <c r="B9" i="17" s="1"/>
  <c r="AN16" i="12"/>
  <c r="B9" i="25" s="1"/>
  <c r="AN11" i="12"/>
  <c r="B9" i="20" s="1"/>
  <c r="P6" i="12"/>
  <c r="AD6" i="12"/>
  <c r="J7" i="12"/>
  <c r="B3" i="15" s="1"/>
  <c r="AE7" i="12"/>
  <c r="C7" i="15" s="1"/>
  <c r="Q8" i="12"/>
  <c r="D4" i="17" s="1"/>
  <c r="AI8" i="12"/>
  <c r="B8" i="17" s="1"/>
  <c r="T9" i="12"/>
  <c r="B5" i="18" s="1"/>
  <c r="AL9" i="12"/>
  <c r="E8" i="18" s="1"/>
  <c r="W10" i="12"/>
  <c r="E5" i="19" s="1"/>
  <c r="AO10" i="12"/>
  <c r="C9" i="19" s="1"/>
  <c r="F12" i="12"/>
  <c r="C2" i="21" s="1"/>
  <c r="AA12" i="12"/>
  <c r="D6" i="21" s="1"/>
  <c r="M13" i="12"/>
  <c r="E3" i="22" s="1"/>
  <c r="AE13" i="12"/>
  <c r="C7" i="22" s="1"/>
  <c r="Q14" i="12"/>
  <c r="D4" i="23" s="1"/>
  <c r="AK14" i="12"/>
  <c r="D8" i="23" s="1"/>
  <c r="J16" i="12"/>
  <c r="B3" i="25" s="1"/>
  <c r="AL16" i="12"/>
  <c r="E8" i="25" s="1"/>
  <c r="N18" i="12"/>
  <c r="A4" i="27" s="1"/>
  <c r="E19" i="12"/>
  <c r="B2" i="28" s="1"/>
  <c r="Z19" i="12"/>
  <c r="C6" i="28" s="1"/>
  <c r="Q20" i="12"/>
  <c r="D4" i="29" s="1"/>
  <c r="AD21" i="12"/>
  <c r="B7" i="30" s="1"/>
  <c r="P22" i="12"/>
  <c r="C4" i="31" s="1"/>
  <c r="E23" i="12"/>
  <c r="B2" i="32" s="1"/>
  <c r="AC23" i="12"/>
  <c r="A7" i="32" s="1"/>
  <c r="T24" i="12"/>
  <c r="B5" i="33" s="1"/>
  <c r="J25" i="12"/>
  <c r="B3" i="34" s="1"/>
  <c r="AH25" i="12"/>
  <c r="A8" i="34" s="1"/>
  <c r="W26" i="12"/>
  <c r="E5" i="35" s="1"/>
  <c r="O49" i="12"/>
  <c r="O25" i="12"/>
  <c r="B4" i="34" s="1"/>
  <c r="O18" i="12"/>
  <c r="B4" i="27" s="1"/>
  <c r="O24" i="12"/>
  <c r="B4" i="33" s="1"/>
  <c r="O15" i="12"/>
  <c r="B4" i="24" s="1"/>
  <c r="O43" i="12"/>
  <c r="B4" i="54" s="1"/>
  <c r="O20" i="12"/>
  <c r="B4" i="29" s="1"/>
  <c r="O14" i="12"/>
  <c r="B4" i="23" s="1"/>
  <c r="O16" i="12"/>
  <c r="B4" i="25" s="1"/>
  <c r="O8" i="12"/>
  <c r="B4" i="17" s="1"/>
  <c r="O23" i="12"/>
  <c r="B4" i="32" s="1"/>
  <c r="O19" i="12"/>
  <c r="O9" i="12"/>
  <c r="B4" i="18" s="1"/>
  <c r="AA49" i="12"/>
  <c r="AA25" i="12"/>
  <c r="D6" i="34" s="1"/>
  <c r="AA18" i="12"/>
  <c r="D6" i="27" s="1"/>
  <c r="AA21" i="12"/>
  <c r="D6" i="30" s="1"/>
  <c r="AA15" i="12"/>
  <c r="D6" i="24" s="1"/>
  <c r="AA24" i="12"/>
  <c r="D6" i="33" s="1"/>
  <c r="AA17" i="12"/>
  <c r="D6" i="26" s="1"/>
  <c r="AA8" i="12"/>
  <c r="D6" i="17" s="1"/>
  <c r="AA14" i="12"/>
  <c r="D6" i="23" s="1"/>
  <c r="AA20" i="12"/>
  <c r="D6" i="29" s="1"/>
  <c r="AA9" i="12"/>
  <c r="D6" i="18" s="1"/>
  <c r="AA26" i="12"/>
  <c r="D6" i="35" s="1"/>
  <c r="AO25" i="12"/>
  <c r="C9" i="34" s="1"/>
  <c r="AO18" i="12"/>
  <c r="C9" i="27" s="1"/>
  <c r="AO15" i="12"/>
  <c r="C9" i="24" s="1"/>
  <c r="AO21" i="12"/>
  <c r="C9" i="30" s="1"/>
  <c r="AO8" i="12"/>
  <c r="C9" i="17" s="1"/>
  <c r="AO9" i="12"/>
  <c r="C9" i="18" s="1"/>
  <c r="AE6" i="12"/>
  <c r="O7" i="12"/>
  <c r="B4" i="15" s="1"/>
  <c r="AG7" i="12"/>
  <c r="E7" i="15" s="1"/>
  <c r="R8" i="12"/>
  <c r="E4" i="17" s="1"/>
  <c r="AJ8" i="12"/>
  <c r="C8" i="17" s="1"/>
  <c r="U9" i="12"/>
  <c r="C5" i="18" s="1"/>
  <c r="AM9" i="12"/>
  <c r="A9" i="18" s="1"/>
  <c r="X10" i="12"/>
  <c r="A6" i="19" s="1"/>
  <c r="Y11" i="12"/>
  <c r="B6" i="20" s="1"/>
  <c r="K12" i="12"/>
  <c r="C3" i="21" s="1"/>
  <c r="AC12" i="12"/>
  <c r="A7" i="21" s="1"/>
  <c r="N13" i="12"/>
  <c r="A4" i="22" s="1"/>
  <c r="AF13" i="12"/>
  <c r="D7" i="22" s="1"/>
  <c r="R14" i="12"/>
  <c r="E4" i="23" s="1"/>
  <c r="AN14" i="12"/>
  <c r="B9" i="23" s="1"/>
  <c r="Y15" i="12"/>
  <c r="B6" i="24" s="1"/>
  <c r="L16" i="12"/>
  <c r="D3" i="25" s="1"/>
  <c r="AM16" i="12"/>
  <c r="A9" i="25" s="1"/>
  <c r="AC17" i="12"/>
  <c r="A7" i="26" s="1"/>
  <c r="Q18" i="12"/>
  <c r="D4" i="27" s="1"/>
  <c r="F19" i="12"/>
  <c r="C2" i="28" s="1"/>
  <c r="AA19" i="12"/>
  <c r="D6" i="28" s="1"/>
  <c r="D21" i="12"/>
  <c r="AE21" i="12"/>
  <c r="C7" i="30" s="1"/>
  <c r="F23" i="12"/>
  <c r="C2" i="32" s="1"/>
  <c r="AH23" i="12"/>
  <c r="A8" i="32" s="1"/>
  <c r="K25" i="12"/>
  <c r="C3" i="34" s="1"/>
  <c r="AI25" i="12"/>
  <c r="B8" i="34" s="1"/>
  <c r="Z43" i="12"/>
  <c r="C6" i="54" s="1"/>
  <c r="S43" i="12"/>
  <c r="A5" i="54" s="1"/>
  <c r="P49" i="12"/>
  <c r="P16" i="12"/>
  <c r="C4" i="25" s="1"/>
  <c r="P8" i="12"/>
  <c r="P23" i="12"/>
  <c r="C4" i="32" s="1"/>
  <c r="P19" i="12"/>
  <c r="C4" i="28" s="1"/>
  <c r="P9" i="12"/>
  <c r="C4" i="18" s="1"/>
  <c r="P25" i="12"/>
  <c r="C4" i="34" s="1"/>
  <c r="P12" i="12"/>
  <c r="C4" i="21" s="1"/>
  <c r="AB24" i="12"/>
  <c r="E6" i="33" s="1"/>
  <c r="AB17" i="12"/>
  <c r="E6" i="26" s="1"/>
  <c r="AB8" i="12"/>
  <c r="E6" i="17" s="1"/>
  <c r="AB14" i="12"/>
  <c r="E6" i="23" s="1"/>
  <c r="AB20" i="12"/>
  <c r="E6" i="29" s="1"/>
  <c r="AB9" i="12"/>
  <c r="E6" i="18" s="1"/>
  <c r="AB16" i="12"/>
  <c r="E6" i="25" s="1"/>
  <c r="AB22" i="12"/>
  <c r="E6" i="31" s="1"/>
  <c r="AB12" i="12"/>
  <c r="E6" i="21" s="1"/>
  <c r="R6" i="12"/>
  <c r="AF6" i="12"/>
  <c r="P7" i="12"/>
  <c r="C4" i="15" s="1"/>
  <c r="AH7" i="12"/>
  <c r="A8" i="15" s="1"/>
  <c r="S8" i="12"/>
  <c r="AK8" i="12"/>
  <c r="D8" i="17" s="1"/>
  <c r="V9" i="12"/>
  <c r="D5" i="18" s="1"/>
  <c r="AN9" i="12"/>
  <c r="B9" i="18" s="1"/>
  <c r="AA11" i="12"/>
  <c r="D6" i="20" s="1"/>
  <c r="L12" i="12"/>
  <c r="D3" i="21" s="1"/>
  <c r="AD12" i="12"/>
  <c r="B7" i="21" s="1"/>
  <c r="O13" i="12"/>
  <c r="B4" i="22" s="1"/>
  <c r="AG13" i="12"/>
  <c r="E7" i="22" s="1"/>
  <c r="S14" i="12"/>
  <c r="A5" i="23" s="1"/>
  <c r="AO14" i="12"/>
  <c r="C9" i="23" s="1"/>
  <c r="AB15" i="12"/>
  <c r="E6" i="24" s="1"/>
  <c r="S16" i="12"/>
  <c r="A5" i="25" s="1"/>
  <c r="AO16" i="12"/>
  <c r="C9" i="25" s="1"/>
  <c r="AD17" i="12"/>
  <c r="B7" i="26" s="1"/>
  <c r="R18" i="12"/>
  <c r="E4" i="27" s="1"/>
  <c r="G19" i="12"/>
  <c r="D2" i="28" s="1"/>
  <c r="AB19" i="12"/>
  <c r="E6" i="28" s="1"/>
  <c r="T20" i="12"/>
  <c r="B5" i="29" s="1"/>
  <c r="E21" i="12"/>
  <c r="B2" i="30" s="1"/>
  <c r="AF21" i="12"/>
  <c r="D7" i="30" s="1"/>
  <c r="J23" i="12"/>
  <c r="B3" i="32" s="1"/>
  <c r="AI23" i="12"/>
  <c r="B8" i="32" s="1"/>
  <c r="W24" i="12"/>
  <c r="E5" i="33" s="1"/>
  <c r="L25" i="12"/>
  <c r="D3" i="34" s="1"/>
  <c r="AJ25" i="12"/>
  <c r="C8" i="34" s="1"/>
  <c r="Y26" i="12"/>
  <c r="B6" i="35" s="1"/>
  <c r="AA43" i="12"/>
  <c r="D6" i="54" s="1"/>
  <c r="Q49" i="12"/>
  <c r="Q26" i="12"/>
  <c r="D4" i="35" s="1"/>
  <c r="Q16" i="12"/>
  <c r="D4" i="25" s="1"/>
  <c r="Q23" i="12"/>
  <c r="D4" i="32" s="1"/>
  <c r="Q9" i="12"/>
  <c r="D4" i="18" s="1"/>
  <c r="Q10" i="12"/>
  <c r="D4" i="19" s="1"/>
  <c r="AC49" i="12"/>
  <c r="AC26" i="12"/>
  <c r="A7" i="35" s="1"/>
  <c r="AC19" i="12"/>
  <c r="A7" i="28" s="1"/>
  <c r="AC43" i="12"/>
  <c r="A7" i="54" s="1"/>
  <c r="AC14" i="12"/>
  <c r="A7" i="23" s="1"/>
  <c r="AC24" i="12"/>
  <c r="A7" i="33" s="1"/>
  <c r="AC20" i="12"/>
  <c r="A7" i="29" s="1"/>
  <c r="AC9" i="12"/>
  <c r="A7" i="18" s="1"/>
  <c r="AC16" i="12"/>
  <c r="A7" i="25" s="1"/>
  <c r="AC10" i="12"/>
  <c r="A7" i="19" s="1"/>
  <c r="AC15" i="12"/>
  <c r="A7" i="24" s="1"/>
  <c r="E6" i="12"/>
  <c r="S6" i="12"/>
  <c r="AG6" i="12"/>
  <c r="Q7" i="12"/>
  <c r="D4" i="15" s="1"/>
  <c r="AI7" i="12"/>
  <c r="B8" i="15" s="1"/>
  <c r="T8" i="12"/>
  <c r="AL8" i="12"/>
  <c r="E8" i="17" s="1"/>
  <c r="W9" i="12"/>
  <c r="E5" i="18" s="1"/>
  <c r="G10" i="12"/>
  <c r="D2" i="19" s="1"/>
  <c r="Y10" i="12"/>
  <c r="B6" i="19" s="1"/>
  <c r="J11" i="12"/>
  <c r="B3" i="20" s="1"/>
  <c r="AB11" i="12"/>
  <c r="E6" i="20" s="1"/>
  <c r="M12" i="12"/>
  <c r="E3" i="21" s="1"/>
  <c r="AE12" i="12"/>
  <c r="C7" i="21" s="1"/>
  <c r="P13" i="12"/>
  <c r="C4" i="22" s="1"/>
  <c r="AH13" i="12"/>
  <c r="A8" i="22" s="1"/>
  <c r="T14" i="12"/>
  <c r="B5" i="23" s="1"/>
  <c r="H15" i="12"/>
  <c r="E2" i="24" s="1"/>
  <c r="AD15" i="12"/>
  <c r="B7" i="24" s="1"/>
  <c r="T16" i="12"/>
  <c r="B5" i="25" s="1"/>
  <c r="D17" i="12"/>
  <c r="AE17" i="12"/>
  <c r="C7" i="26" s="1"/>
  <c r="S18" i="12"/>
  <c r="A5" i="27" s="1"/>
  <c r="H19" i="12"/>
  <c r="E2" i="28" s="1"/>
  <c r="AD19" i="12"/>
  <c r="B7" i="28" s="1"/>
  <c r="U20" i="12"/>
  <c r="C5" i="29" s="1"/>
  <c r="K21" i="12"/>
  <c r="C3" i="30" s="1"/>
  <c r="AI21" i="12"/>
  <c r="B8" i="30" s="1"/>
  <c r="L23" i="12"/>
  <c r="D3" i="32" s="1"/>
  <c r="AM23" i="12"/>
  <c r="A9" i="32" s="1"/>
  <c r="X24" i="12"/>
  <c r="A6" i="33" s="1"/>
  <c r="M25" i="12"/>
  <c r="E3" i="34" s="1"/>
  <c r="AK25" i="12"/>
  <c r="D8" i="34" s="1"/>
  <c r="Z26" i="12"/>
  <c r="C6" i="35" s="1"/>
  <c r="AB49" i="12"/>
  <c r="AO49" i="12"/>
  <c r="AO30" i="7"/>
  <c r="C20" i="41" s="1"/>
  <c r="AB41" i="7"/>
  <c r="E17" i="52" s="1"/>
  <c r="AB43" i="7"/>
  <c r="AM30" i="7"/>
  <c r="A20" i="41" s="1"/>
  <c r="L44" i="8" l="1"/>
  <c r="M44" i="8"/>
  <c r="B13" i="56"/>
  <c r="B45" i="7"/>
  <c r="AT45" i="7" s="1"/>
  <c r="B12" i="56" s="1"/>
  <c r="C7" i="54"/>
  <c r="C7" i="55"/>
  <c r="C7" i="14"/>
  <c r="C7" i="57"/>
  <c r="M35" i="8"/>
  <c r="D13" i="55"/>
  <c r="B44" i="7"/>
  <c r="AT44" i="7" s="1"/>
  <c r="B12" i="55" s="1"/>
  <c r="D15" i="14"/>
  <c r="D15" i="28"/>
  <c r="L43" i="8"/>
  <c r="M43" i="8"/>
  <c r="L28" i="8"/>
  <c r="M42" i="8"/>
  <c r="L42" i="8"/>
  <c r="L27" i="8"/>
  <c r="L13" i="8"/>
  <c r="M40" i="8"/>
  <c r="L40" i="8"/>
  <c r="L39" i="8"/>
  <c r="B2" i="49"/>
  <c r="AT38" i="12"/>
  <c r="L31" i="8"/>
  <c r="L36" i="8"/>
  <c r="L15" i="8"/>
  <c r="L33" i="8"/>
  <c r="L21" i="8"/>
  <c r="L24" i="8"/>
  <c r="L17" i="8"/>
  <c r="L14" i="8"/>
  <c r="L22" i="8"/>
  <c r="L23" i="8"/>
  <c r="L11" i="8"/>
  <c r="M25" i="8"/>
  <c r="L25" i="8"/>
  <c r="L32" i="8"/>
  <c r="M32" i="8"/>
  <c r="L34" i="8"/>
  <c r="M34" i="8"/>
  <c r="L9" i="8"/>
  <c r="M9" i="8"/>
  <c r="L10" i="8"/>
  <c r="M10" i="8"/>
  <c r="L37" i="8"/>
  <c r="M37" i="8"/>
  <c r="L7" i="8"/>
  <c r="M7" i="8"/>
  <c r="L8" i="8"/>
  <c r="M8" i="8"/>
  <c r="L30" i="8"/>
  <c r="M30" i="8"/>
  <c r="L19" i="8"/>
  <c r="M19" i="8"/>
  <c r="L5" i="8"/>
  <c r="M5" i="8"/>
  <c r="M29" i="8"/>
  <c r="L29" i="8"/>
  <c r="L16" i="8"/>
  <c r="M16" i="8"/>
  <c r="B16" i="7"/>
  <c r="AT16" i="7" s="1"/>
  <c r="B12" i="25" s="1"/>
  <c r="B13" i="7"/>
  <c r="AT13" i="7" s="1"/>
  <c r="B12" i="22" s="1"/>
  <c r="AB48" i="7"/>
  <c r="B15" i="7"/>
  <c r="AT15" i="7" s="1"/>
  <c r="B12" i="24" s="1"/>
  <c r="B12" i="7"/>
  <c r="AT12" i="7" s="1"/>
  <c r="B12" i="21" s="1"/>
  <c r="B35" i="7"/>
  <c r="AT35" i="7" s="1"/>
  <c r="B12" i="46" s="1"/>
  <c r="D17" i="54"/>
  <c r="A13" i="29"/>
  <c r="B20" i="7"/>
  <c r="AT20" i="7" s="1"/>
  <c r="B12" i="29" s="1"/>
  <c r="A17" i="14"/>
  <c r="X48" i="7"/>
  <c r="C19" i="32"/>
  <c r="E13" i="14"/>
  <c r="H48" i="7"/>
  <c r="AD48" i="7"/>
  <c r="B18" i="14"/>
  <c r="A13" i="43"/>
  <c r="B32" i="7"/>
  <c r="AT32" i="7" s="1"/>
  <c r="B12" i="43" s="1"/>
  <c r="AC48" i="7"/>
  <c r="A18" i="14"/>
  <c r="B36" i="7"/>
  <c r="AT36" i="7" s="1"/>
  <c r="B12" i="47" s="1"/>
  <c r="W48" i="7"/>
  <c r="B30" i="7"/>
  <c r="AT30" i="7" s="1"/>
  <c r="B12" i="41" s="1"/>
  <c r="B11" i="7"/>
  <c r="AT11" i="7" s="1"/>
  <c r="B12" i="20" s="1"/>
  <c r="Y48" i="7"/>
  <c r="B28" i="7"/>
  <c r="AT28" i="7" s="1"/>
  <c r="B12" i="39" s="1"/>
  <c r="B18" i="7"/>
  <c r="AT18" i="7" s="1"/>
  <c r="B12" i="27" s="1"/>
  <c r="F48" i="7"/>
  <c r="B39" i="7"/>
  <c r="AT39" i="7" s="1"/>
  <c r="B12" i="50" s="1"/>
  <c r="B8" i="7"/>
  <c r="AT8" i="7" s="1"/>
  <c r="B12" i="17" s="1"/>
  <c r="Z48" i="7"/>
  <c r="T48" i="7"/>
  <c r="E17" i="54"/>
  <c r="B7" i="7"/>
  <c r="AT7" i="7" s="1"/>
  <c r="B12" i="15" s="1"/>
  <c r="B37" i="7"/>
  <c r="AT37" i="7" s="1"/>
  <c r="B12" i="48" s="1"/>
  <c r="B14" i="7"/>
  <c r="AT14" i="7" s="1"/>
  <c r="B12" i="23" s="1"/>
  <c r="M48" i="7"/>
  <c r="AO48" i="7"/>
  <c r="B25" i="7"/>
  <c r="AT25" i="7" s="1"/>
  <c r="B12" i="34" s="1"/>
  <c r="E15" i="14"/>
  <c r="R48" i="7"/>
  <c r="B17" i="54"/>
  <c r="B16" i="54"/>
  <c r="A13" i="40"/>
  <c r="B29" i="7"/>
  <c r="AT29" i="7" s="1"/>
  <c r="B12" i="40" s="1"/>
  <c r="D17" i="14"/>
  <c r="AA48" i="7"/>
  <c r="A16" i="54"/>
  <c r="C13" i="54"/>
  <c r="B43" i="7"/>
  <c r="AT43" i="7" s="1"/>
  <c r="B40" i="7"/>
  <c r="AT40" i="7" s="1"/>
  <c r="B12" i="51" s="1"/>
  <c r="AK48" i="7"/>
  <c r="S48" i="7"/>
  <c r="O48" i="7"/>
  <c r="AJ48" i="7"/>
  <c r="V48" i="7"/>
  <c r="AH48" i="7"/>
  <c r="B22" i="7"/>
  <c r="AT22" i="7" s="1"/>
  <c r="B12" i="31" s="1"/>
  <c r="U48" i="7"/>
  <c r="I48" i="7"/>
  <c r="A13" i="57"/>
  <c r="B46" i="7"/>
  <c r="AT46" i="7" s="1"/>
  <c r="B12" i="57" s="1"/>
  <c r="E13" i="54"/>
  <c r="D13" i="54"/>
  <c r="B24" i="7"/>
  <c r="AT24" i="7" s="1"/>
  <c r="B12" i="33" s="1"/>
  <c r="J48" i="7"/>
  <c r="B23" i="7"/>
  <c r="AT23" i="7" s="1"/>
  <c r="B12" i="32" s="1"/>
  <c r="L48" i="7"/>
  <c r="A17" i="54"/>
  <c r="A20" i="33"/>
  <c r="A13" i="35"/>
  <c r="B26" i="7"/>
  <c r="AT26" i="7" s="1"/>
  <c r="B12" i="35" s="1"/>
  <c r="AG48" i="7"/>
  <c r="E18" i="14"/>
  <c r="C20" i="33"/>
  <c r="A13" i="18"/>
  <c r="B9" i="7"/>
  <c r="AT9" i="7" s="1"/>
  <c r="A13" i="19"/>
  <c r="B10" i="7"/>
  <c r="AT10" i="7" s="1"/>
  <c r="B12" i="19" s="1"/>
  <c r="D13" i="14"/>
  <c r="G48" i="7"/>
  <c r="E19" i="32"/>
  <c r="A13" i="42"/>
  <c r="B31" i="7"/>
  <c r="AT31" i="7" s="1"/>
  <c r="B12" i="42" s="1"/>
  <c r="C17" i="54"/>
  <c r="B38" i="7"/>
  <c r="AT38" i="7" s="1"/>
  <c r="B12" i="49" s="1"/>
  <c r="B17" i="7"/>
  <c r="AT17" i="7" s="1"/>
  <c r="B12" i="26" s="1"/>
  <c r="AF48" i="7"/>
  <c r="N48" i="7"/>
  <c r="AL48" i="7"/>
  <c r="Q48" i="7"/>
  <c r="B19" i="7"/>
  <c r="AT19" i="7" s="1"/>
  <c r="B12" i="28" s="1"/>
  <c r="K48" i="7"/>
  <c r="B34" i="7"/>
  <c r="AT34" i="7" s="1"/>
  <c r="B12" i="45" s="1"/>
  <c r="B21" i="7"/>
  <c r="AT21" i="7" s="1"/>
  <c r="B12" i="30" s="1"/>
  <c r="AI48" i="7"/>
  <c r="P48" i="7"/>
  <c r="B27" i="7"/>
  <c r="AT27" i="7" s="1"/>
  <c r="B12" i="38" s="1"/>
  <c r="S48" i="12"/>
  <c r="B7" i="55"/>
  <c r="B44" i="12"/>
  <c r="AT44" i="12"/>
  <c r="B1" i="55" s="1"/>
  <c r="B7" i="56"/>
  <c r="B45" i="12"/>
  <c r="AT45" i="12"/>
  <c r="B1" i="56" s="1"/>
  <c r="B7" i="57"/>
  <c r="AT46" i="12"/>
  <c r="B1" i="57" s="1"/>
  <c r="B46" i="12"/>
  <c r="R48" i="12"/>
  <c r="AT23" i="12"/>
  <c r="B1" i="32" s="1"/>
  <c r="B23" i="12"/>
  <c r="AT12" i="12"/>
  <c r="B12" i="12"/>
  <c r="A2" i="17"/>
  <c r="AT8" i="12"/>
  <c r="B8" i="12"/>
  <c r="A2" i="24"/>
  <c r="AT15" i="12"/>
  <c r="B1" i="24" s="1"/>
  <c r="B15" i="12"/>
  <c r="AT19" i="12"/>
  <c r="B1" i="28" s="1"/>
  <c r="B19" i="12"/>
  <c r="A2" i="23"/>
  <c r="AT14" i="12"/>
  <c r="B1" i="23" s="1"/>
  <c r="B14" i="12"/>
  <c r="U48" i="12"/>
  <c r="AB48" i="12"/>
  <c r="E6" i="14"/>
  <c r="A2" i="42"/>
  <c r="AT31" i="12"/>
  <c r="B1" i="42" s="1"/>
  <c r="B31" i="12"/>
  <c r="A2" i="50"/>
  <c r="AT39" i="12"/>
  <c r="B39" i="12"/>
  <c r="AT17" i="12"/>
  <c r="B1" i="26" s="1"/>
  <c r="B17" i="12"/>
  <c r="A2" i="22"/>
  <c r="AT13" i="12"/>
  <c r="B13" i="12"/>
  <c r="A2" i="54"/>
  <c r="B43" i="12"/>
  <c r="AT43" i="12"/>
  <c r="AT22" i="12"/>
  <c r="B22" i="12"/>
  <c r="AT16" i="12"/>
  <c r="B1" i="25" s="1"/>
  <c r="B16" i="12"/>
  <c r="B8" i="14"/>
  <c r="AI48" i="12"/>
  <c r="D5" i="14"/>
  <c r="V48" i="12"/>
  <c r="A2" i="41"/>
  <c r="AT30" i="12"/>
  <c r="B1" i="41" s="1"/>
  <c r="B30" i="12"/>
  <c r="A2" i="30"/>
  <c r="AT21" i="12"/>
  <c r="B1" i="30" s="1"/>
  <c r="B21" i="12"/>
  <c r="AD48" i="12"/>
  <c r="B7" i="14"/>
  <c r="D3" i="14"/>
  <c r="L48" i="12"/>
  <c r="C3" i="14"/>
  <c r="K48" i="12"/>
  <c r="AT20" i="12"/>
  <c r="B1" i="29" s="1"/>
  <c r="B20" i="12"/>
  <c r="A2" i="19"/>
  <c r="AT10" i="12"/>
  <c r="B10" i="12"/>
  <c r="A2" i="34"/>
  <c r="AT25" i="12"/>
  <c r="B1" i="34" s="1"/>
  <c r="B25" i="12"/>
  <c r="B6" i="14"/>
  <c r="Y48" i="12"/>
  <c r="X48" i="12"/>
  <c r="N48" i="12"/>
  <c r="C2" i="14"/>
  <c r="F48" i="12"/>
  <c r="A7" i="14"/>
  <c r="AC48" i="12"/>
  <c r="O48" i="12"/>
  <c r="A2" i="20"/>
  <c r="AT11" i="12"/>
  <c r="B1" i="20" s="1"/>
  <c r="B11" i="12"/>
  <c r="B1" i="49"/>
  <c r="B38" i="12"/>
  <c r="AT28" i="12"/>
  <c r="B28" i="12"/>
  <c r="AT34" i="12"/>
  <c r="B1" i="45" s="1"/>
  <c r="B34" i="12"/>
  <c r="A2" i="51"/>
  <c r="AT40" i="12"/>
  <c r="B1" i="51" s="1"/>
  <c r="B40" i="12"/>
  <c r="AT35" i="12"/>
  <c r="B1" i="46" s="1"/>
  <c r="B35" i="12"/>
  <c r="D8" i="14"/>
  <c r="AK48" i="12"/>
  <c r="AT26" i="12"/>
  <c r="B1" i="35" s="1"/>
  <c r="B26" i="12"/>
  <c r="E2" i="14"/>
  <c r="H48" i="12"/>
  <c r="D2" i="14"/>
  <c r="G48" i="12"/>
  <c r="Q48" i="12"/>
  <c r="Z48" i="12"/>
  <c r="C6" i="14"/>
  <c r="A2" i="48"/>
  <c r="AT37" i="12"/>
  <c r="B1" i="48" s="1"/>
  <c r="B37" i="12"/>
  <c r="B2" i="14"/>
  <c r="AT6" i="12"/>
  <c r="B1" i="14" s="1"/>
  <c r="E48" i="12"/>
  <c r="A2" i="27"/>
  <c r="AT18" i="12"/>
  <c r="B1" i="27" s="1"/>
  <c r="B18" i="12"/>
  <c r="E3" i="14"/>
  <c r="M48" i="12"/>
  <c r="W48" i="12"/>
  <c r="T48" i="12"/>
  <c r="AA48" i="12"/>
  <c r="D6" i="14"/>
  <c r="E7" i="14"/>
  <c r="AG48" i="12"/>
  <c r="D7" i="14"/>
  <c r="AF48" i="12"/>
  <c r="C4" i="14"/>
  <c r="P48" i="12"/>
  <c r="E8" i="14"/>
  <c r="AL48" i="12"/>
  <c r="C8" i="14"/>
  <c r="AJ48" i="12"/>
  <c r="A2" i="33"/>
  <c r="AT24" i="12"/>
  <c r="B1" i="33" s="1"/>
  <c r="B24" i="12"/>
  <c r="A2" i="18"/>
  <c r="AT9" i="12"/>
  <c r="B1" i="18" s="1"/>
  <c r="B9" i="12"/>
  <c r="J48" i="12"/>
  <c r="AT7" i="12"/>
  <c r="B7" i="12"/>
  <c r="AH48" i="12"/>
  <c r="A8" i="14"/>
  <c r="C9" i="15"/>
  <c r="AO48" i="12"/>
  <c r="I48" i="12"/>
  <c r="AT32" i="12"/>
  <c r="B1" i="43" s="1"/>
  <c r="B32" i="12"/>
  <c r="A2" i="47"/>
  <c r="AT36" i="12"/>
  <c r="B1" i="47" s="1"/>
  <c r="B36" i="12"/>
  <c r="A2" i="40"/>
  <c r="AT29" i="12"/>
  <c r="B29" i="12"/>
  <c r="A2" i="38"/>
  <c r="AT27" i="12"/>
  <c r="B1" i="38" s="1"/>
  <c r="B27" i="12"/>
  <c r="B41" i="7"/>
  <c r="AT41" i="7" s="1"/>
  <c r="B12" i="52" s="1"/>
  <c r="AE48" i="7"/>
  <c r="AT41" i="12"/>
  <c r="B1" i="52" s="1"/>
  <c r="AE48" i="12"/>
  <c r="B41" i="12"/>
  <c r="B33" i="7"/>
  <c r="AT33" i="7" s="1"/>
  <c r="B12" i="44" s="1"/>
  <c r="AM48" i="7"/>
  <c r="AT33" i="12"/>
  <c r="B33" i="12"/>
  <c r="AM48" i="12"/>
  <c r="B9" i="14"/>
  <c r="AN48" i="12"/>
  <c r="B6" i="12"/>
  <c r="AN48" i="7"/>
  <c r="B6" i="7"/>
  <c r="AT6" i="7" s="1"/>
  <c r="B12" i="14" s="1"/>
  <c r="A13" i="53"/>
  <c r="B42" i="7"/>
  <c r="AT42" i="7" s="1"/>
  <c r="B12" i="53" s="1"/>
  <c r="A2" i="53"/>
  <c r="B42" i="12"/>
  <c r="D48" i="12"/>
  <c r="AT42" i="12"/>
  <c r="B1" i="53" s="1"/>
  <c r="B13" i="14"/>
  <c r="E48" i="7"/>
  <c r="A13" i="15"/>
  <c r="D48" i="7"/>
  <c r="B15" i="28"/>
  <c r="A3" i="14"/>
  <c r="A5" i="14"/>
  <c r="E5" i="14"/>
  <c r="C4" i="29"/>
  <c r="D2" i="17"/>
  <c r="B4" i="28"/>
  <c r="D3" i="24"/>
  <c r="E3" i="23"/>
  <c r="E2" i="22"/>
  <c r="C3" i="19"/>
  <c r="C2" i="31"/>
  <c r="B5" i="17"/>
  <c r="D4" i="54"/>
  <c r="A13" i="46"/>
  <c r="A2" i="39"/>
  <c r="A2" i="32"/>
  <c r="E4" i="14"/>
  <c r="A2" i="28"/>
  <c r="A2" i="31"/>
  <c r="B5" i="14"/>
  <c r="A2" i="26"/>
  <c r="A6" i="14"/>
  <c r="A2" i="44"/>
  <c r="B4" i="14"/>
  <c r="A2" i="45"/>
  <c r="C5" i="14"/>
  <c r="A2" i="21"/>
  <c r="A2" i="25"/>
  <c r="B3" i="14"/>
  <c r="D4" i="14"/>
  <c r="A2" i="35"/>
  <c r="A2" i="49"/>
  <c r="A4" i="14"/>
  <c r="A2" i="29"/>
  <c r="B2" i="23"/>
  <c r="D3" i="15"/>
  <c r="E5" i="47"/>
  <c r="D2" i="24"/>
  <c r="A5" i="42"/>
  <c r="D5" i="43"/>
  <c r="A5" i="41"/>
  <c r="E2" i="48"/>
  <c r="A2" i="46"/>
  <c r="E3" i="20"/>
  <c r="A3" i="24"/>
  <c r="E3" i="50"/>
  <c r="D5" i="52"/>
  <c r="C4" i="17"/>
  <c r="A5" i="17"/>
  <c r="C2" i="30"/>
  <c r="C2" i="27"/>
  <c r="A7" i="8"/>
  <c r="A24" i="1"/>
  <c r="A8" i="8" s="1"/>
  <c r="A2" i="15"/>
  <c r="H50" i="7"/>
  <c r="H4" i="12"/>
  <c r="D10" i="9"/>
  <c r="CI104" i="1"/>
  <c r="AU48" i="12" l="1"/>
  <c r="AU48" i="7"/>
  <c r="Q52" i="7"/>
  <c r="U52" i="7"/>
  <c r="G52" i="7"/>
  <c r="D52" i="7"/>
  <c r="AL52" i="7"/>
  <c r="AC52" i="7"/>
  <c r="AA52" i="7"/>
  <c r="AI52" i="7"/>
  <c r="E52" i="7"/>
  <c r="Y52" i="7"/>
  <c r="AE52" i="7"/>
  <c r="AF52" i="7"/>
  <c r="B12" i="18"/>
  <c r="W52" i="7"/>
  <c r="AG52" i="7"/>
  <c r="P52" i="7"/>
  <c r="F52" i="7"/>
  <c r="AN52" i="7"/>
  <c r="J52" i="7"/>
  <c r="I52" i="7"/>
  <c r="AH52" i="7"/>
  <c r="H52" i="7"/>
  <c r="R52" i="7"/>
  <c r="M52" i="7"/>
  <c r="S52" i="7"/>
  <c r="AK52" i="7"/>
  <c r="X52" i="7"/>
  <c r="Z52" i="7"/>
  <c r="K52" i="7"/>
  <c r="L52" i="7"/>
  <c r="AD52" i="7"/>
  <c r="N52" i="7"/>
  <c r="T52" i="7"/>
  <c r="A9" i="9"/>
  <c r="A26" i="1"/>
  <c r="A9" i="8" s="1"/>
  <c r="P52" i="12"/>
  <c r="O52" i="7"/>
  <c r="V52" i="12"/>
  <c r="X52" i="12"/>
  <c r="AJ52" i="12"/>
  <c r="AJ52" i="7"/>
  <c r="G52" i="12"/>
  <c r="V52" i="7"/>
  <c r="Q52" i="12"/>
  <c r="AB52" i="7"/>
  <c r="R52" i="12"/>
  <c r="O52" i="12"/>
  <c r="AG52" i="12"/>
  <c r="U52" i="12"/>
  <c r="AI52" i="12"/>
  <c r="H51" i="12"/>
  <c r="AH52" i="12"/>
  <c r="AF52" i="12"/>
  <c r="AM52" i="7"/>
  <c r="AN52" i="12"/>
  <c r="Y52" i="12"/>
  <c r="AB52" i="12"/>
  <c r="AL52" i="12"/>
  <c r="I52" i="12"/>
  <c r="N52" i="12"/>
  <c r="W52" i="12"/>
  <c r="L52" i="12"/>
  <c r="M52" i="12"/>
  <c r="AM52" i="12"/>
  <c r="AC52" i="12"/>
  <c r="S52" i="12"/>
  <c r="B1" i="21"/>
  <c r="J52" i="12"/>
  <c r="B1" i="40"/>
  <c r="AA52" i="12"/>
  <c r="B1" i="39"/>
  <c r="Z52" i="12"/>
  <c r="B1" i="19"/>
  <c r="H52" i="12"/>
  <c r="B1" i="31"/>
  <c r="T52" i="12"/>
  <c r="B1" i="54"/>
  <c r="AO52" i="12"/>
  <c r="B12" i="54"/>
  <c r="AO52" i="7"/>
  <c r="AD52" i="12"/>
  <c r="B1" i="44"/>
  <c r="AE52" i="12"/>
  <c r="B1" i="50"/>
  <c r="AK52" i="12"/>
  <c r="B1" i="22"/>
  <c r="K52" i="12"/>
  <c r="B1" i="17"/>
  <c r="F52" i="12"/>
  <c r="D52" i="12"/>
  <c r="B1" i="15"/>
  <c r="E52" i="12"/>
  <c r="A28" i="1" l="1"/>
  <c r="A30" i="1" s="1"/>
  <c r="A10" i="9"/>
  <c r="A11" i="9" l="1"/>
  <c r="A10" i="8"/>
  <c r="A32" i="1"/>
  <c r="A11" i="8"/>
  <c r="A12" i="9"/>
  <c r="BV110" i="1"/>
  <c r="BV16" i="1"/>
  <c r="B88" i="1" s="1"/>
  <c r="B5" i="8" s="1"/>
  <c r="BW13" i="1"/>
  <c r="BV13" i="1"/>
  <c r="BW116" i="1" s="1"/>
  <c r="BW11" i="1"/>
  <c r="BV11" i="1"/>
  <c r="BW115" i="1" s="1"/>
  <c r="BW9" i="1"/>
  <c r="BV9" i="1"/>
  <c r="BW7" i="1"/>
  <c r="BV7" i="1"/>
  <c r="BW113" i="1" s="1"/>
  <c r="BW4" i="1"/>
  <c r="BV4" i="1"/>
  <c r="Z16" i="1"/>
  <c r="B40" i="1" s="1"/>
  <c r="B21" i="8" s="1"/>
  <c r="AT16" i="1"/>
  <c r="B60" i="1" s="1"/>
  <c r="B32" i="8" s="1"/>
  <c r="BH16" i="1"/>
  <c r="B74" i="1" s="1"/>
  <c r="B45" i="8" s="1"/>
  <c r="T16" i="1"/>
  <c r="B34" i="1" s="1"/>
  <c r="B14" i="8" s="1"/>
  <c r="AF16" i="1"/>
  <c r="B46" i="1" s="1"/>
  <c r="B42" i="8" s="1"/>
  <c r="V16" i="1"/>
  <c r="B36" i="1" s="1"/>
  <c r="B8" i="8" s="1"/>
  <c r="BL16" i="1"/>
  <c r="B78" i="1" s="1"/>
  <c r="B35" i="8" s="1"/>
  <c r="BB16" i="1"/>
  <c r="B68" i="1" s="1"/>
  <c r="B41" i="8" s="1"/>
  <c r="AN16" i="1"/>
  <c r="B54" i="1" s="1"/>
  <c r="B40" i="8" s="1"/>
  <c r="B56" i="1"/>
  <c r="B44" i="8" s="1"/>
  <c r="BX16" i="1"/>
  <c r="B90" i="1" s="1"/>
  <c r="B9" i="8" s="1"/>
  <c r="AX16" i="1"/>
  <c r="B64" i="1" s="1"/>
  <c r="B24" i="8" s="1"/>
  <c r="AD16" i="1"/>
  <c r="B44" i="1" s="1"/>
  <c r="B39" i="8" s="1"/>
  <c r="BR16" i="1"/>
  <c r="B84" i="1" s="1"/>
  <c r="B17" i="8" s="1"/>
  <c r="AR16" i="1"/>
  <c r="B58" i="1" s="1"/>
  <c r="B43" i="8" s="1"/>
  <c r="BP16" i="1"/>
  <c r="B82" i="1" s="1"/>
  <c r="B30" i="8" s="1"/>
  <c r="BZ16" i="1"/>
  <c r="B92" i="1" s="1"/>
  <c r="B19" i="8" s="1"/>
  <c r="X16" i="1"/>
  <c r="B38" i="1" s="1"/>
  <c r="B28" i="8" s="1"/>
  <c r="AL16" i="1"/>
  <c r="B52" i="1" s="1"/>
  <c r="B20" i="8" s="1"/>
  <c r="P16" i="1"/>
  <c r="B30" i="1" s="1"/>
  <c r="B11" i="8" s="1"/>
  <c r="BT16" i="1"/>
  <c r="B86" i="1" s="1"/>
  <c r="B23" i="8" s="1"/>
  <c r="AB16" i="1"/>
  <c r="B42" i="1" s="1"/>
  <c r="B16" i="8" s="1"/>
  <c r="BJ16" i="1"/>
  <c r="B76" i="1" s="1"/>
  <c r="B25" i="8" s="1"/>
  <c r="AV16" i="1"/>
  <c r="B62" i="1" s="1"/>
  <c r="B10" i="8" s="1"/>
  <c r="BF16" i="1"/>
  <c r="B72" i="1" s="1"/>
  <c r="B33" i="8" s="1"/>
  <c r="AH16" i="1"/>
  <c r="B48" i="1" s="1"/>
  <c r="B37" i="8" s="1"/>
  <c r="N16" i="1"/>
  <c r="AZ16" i="1"/>
  <c r="B66" i="1" s="1"/>
  <c r="B34" i="8" s="1"/>
  <c r="R16" i="1"/>
  <c r="B32" i="1" s="1"/>
  <c r="B22" i="8" s="1"/>
  <c r="AJ16" i="1"/>
  <c r="B50" i="1" s="1"/>
  <c r="B29" i="8" s="1"/>
  <c r="BN16" i="1"/>
  <c r="B80" i="1" s="1"/>
  <c r="B15" i="8" s="1"/>
  <c r="BD16" i="1"/>
  <c r="B70" i="1" s="1"/>
  <c r="B36" i="8" s="1"/>
  <c r="L16" i="1"/>
  <c r="B26" i="1" s="1"/>
  <c r="B13" i="8" s="1"/>
  <c r="J16" i="1"/>
  <c r="B24" i="1" s="1"/>
  <c r="B7" i="8" s="1"/>
  <c r="H16" i="1"/>
  <c r="B22" i="1" s="1"/>
  <c r="B27" i="8" s="1"/>
  <c r="F16" i="1"/>
  <c r="B20" i="1" s="1"/>
  <c r="B6" i="8" s="1"/>
  <c r="D16" i="1"/>
  <c r="B18" i="1" s="1"/>
  <c r="B38" i="8" s="1"/>
  <c r="Z110" i="1"/>
  <c r="AT110" i="1"/>
  <c r="BH110" i="1"/>
  <c r="T110" i="1"/>
  <c r="AF110" i="1"/>
  <c r="V110" i="1"/>
  <c r="BL110" i="1"/>
  <c r="BB110" i="1"/>
  <c r="AP110" i="1"/>
  <c r="BX110" i="1"/>
  <c r="AX110" i="1"/>
  <c r="AD110" i="1"/>
  <c r="BR110" i="1"/>
  <c r="AR110" i="1"/>
  <c r="BP110" i="1"/>
  <c r="BZ110" i="1"/>
  <c r="X110" i="1"/>
  <c r="AL110" i="1"/>
  <c r="P110" i="1"/>
  <c r="BT110" i="1"/>
  <c r="AB110" i="1"/>
  <c r="BJ110" i="1"/>
  <c r="AV110" i="1"/>
  <c r="BF110" i="1"/>
  <c r="AH110" i="1"/>
  <c r="N110" i="1"/>
  <c r="AZ110" i="1"/>
  <c r="R110" i="1"/>
  <c r="AJ110" i="1"/>
  <c r="BN110" i="1"/>
  <c r="BD110" i="1"/>
  <c r="L110" i="1"/>
  <c r="J110" i="1"/>
  <c r="H110" i="1"/>
  <c r="F110" i="1"/>
  <c r="D110" i="1"/>
  <c r="AN110" i="1"/>
  <c r="M13" i="1"/>
  <c r="L13" i="1"/>
  <c r="M115" i="1" s="1"/>
  <c r="M11" i="1"/>
  <c r="L11" i="1"/>
  <c r="M114" i="1" s="1"/>
  <c r="M9" i="1"/>
  <c r="L9" i="1"/>
  <c r="M113" i="1" s="1"/>
  <c r="M7" i="1"/>
  <c r="M17" i="1" s="1"/>
  <c r="L7" i="1"/>
  <c r="M5" i="1"/>
  <c r="L5" i="1"/>
  <c r="M4" i="1"/>
  <c r="L4" i="1"/>
  <c r="M111" i="1" s="1"/>
  <c r="F23" i="1"/>
  <c r="D23" i="1"/>
  <c r="I13" i="1"/>
  <c r="H13" i="1"/>
  <c r="I11" i="1"/>
  <c r="H11" i="1"/>
  <c r="I9" i="1"/>
  <c r="H9" i="1"/>
  <c r="I7" i="1"/>
  <c r="I17" i="1" s="1"/>
  <c r="H7" i="1"/>
  <c r="I4" i="1"/>
  <c r="H4" i="1"/>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AU39" i="7"/>
  <c r="AU38" i="7"/>
  <c r="AU37" i="7"/>
  <c r="AU36" i="7"/>
  <c r="AU35" i="7"/>
  <c r="AU34" i="7"/>
  <c r="AU33" i="7"/>
  <c r="AU32" i="7"/>
  <c r="AU31" i="7"/>
  <c r="AU30" i="7"/>
  <c r="AU29" i="7"/>
  <c r="AU28" i="7"/>
  <c r="AU27" i="7"/>
  <c r="AU26" i="7"/>
  <c r="AU25" i="7"/>
  <c r="AU24" i="7"/>
  <c r="AU23" i="7"/>
  <c r="AU22" i="7"/>
  <c r="AU21" i="7"/>
  <c r="AU20" i="7"/>
  <c r="AU19" i="7"/>
  <c r="AU18" i="7"/>
  <c r="AU17" i="7"/>
  <c r="AU16" i="7"/>
  <c r="AU15" i="7"/>
  <c r="AU14" i="7"/>
  <c r="AU13" i="7"/>
  <c r="AU12" i="7"/>
  <c r="AU11" i="7"/>
  <c r="AU10" i="7"/>
  <c r="AU9" i="7"/>
  <c r="AU8" i="7"/>
  <c r="AU7" i="7"/>
  <c r="AU6" i="7"/>
  <c r="BV17" i="1" l="1"/>
  <c r="BW114" i="1"/>
  <c r="L17" i="1"/>
  <c r="M112" i="1"/>
  <c r="M117" i="1" s="1"/>
  <c r="M102" i="1" s="1"/>
  <c r="H17" i="1"/>
  <c r="I112" i="1"/>
  <c r="B45" i="10"/>
  <c r="B15" i="10"/>
  <c r="B30" i="10"/>
  <c r="B23" i="10"/>
  <c r="B8" i="10"/>
  <c r="B19" i="10"/>
  <c r="B6" i="10"/>
  <c r="B41" i="10"/>
  <c r="B13" i="10"/>
  <c r="B39" i="10"/>
  <c r="B20" i="10"/>
  <c r="B24" i="10"/>
  <c r="B12" i="10"/>
  <c r="B34" i="10"/>
  <c r="B31" i="10"/>
  <c r="B14" i="10"/>
  <c r="B10" i="10"/>
  <c r="B43" i="10"/>
  <c r="B18" i="10"/>
  <c r="B11" i="10"/>
  <c r="B16" i="10"/>
  <c r="B29" i="10"/>
  <c r="B44" i="10"/>
  <c r="B35" i="10"/>
  <c r="B38" i="10"/>
  <c r="B33" i="10"/>
  <c r="B17" i="10"/>
  <c r="B46" i="10"/>
  <c r="B27" i="10"/>
  <c r="B36" i="10"/>
  <c r="B25" i="10"/>
  <c r="B9" i="10"/>
  <c r="B42" i="10"/>
  <c r="B40" i="10"/>
  <c r="B32" i="10"/>
  <c r="B37" i="10"/>
  <c r="B22" i="10"/>
  <c r="CH24" i="1"/>
  <c r="B9" i="9"/>
  <c r="CH30" i="1"/>
  <c r="B12" i="9"/>
  <c r="CH36" i="1"/>
  <c r="B15" i="9"/>
  <c r="CH26" i="1"/>
  <c r="B10" i="9"/>
  <c r="B23" i="9"/>
  <c r="CH52" i="1"/>
  <c r="CH46" i="1"/>
  <c r="B20" i="9"/>
  <c r="B32" i="9"/>
  <c r="CH70" i="1"/>
  <c r="B16" i="9"/>
  <c r="CH38" i="1"/>
  <c r="CH34" i="1"/>
  <c r="B14" i="9"/>
  <c r="CH92" i="1"/>
  <c r="B43" i="9"/>
  <c r="CH32" i="1"/>
  <c r="B13" i="9"/>
  <c r="CH58" i="1"/>
  <c r="B26" i="9"/>
  <c r="B34" i="9"/>
  <c r="CH74" i="1"/>
  <c r="CH66" i="1"/>
  <c r="B30" i="9"/>
  <c r="CH84" i="1"/>
  <c r="B39" i="9"/>
  <c r="B17" i="9"/>
  <c r="CH40" i="1"/>
  <c r="B19" i="9"/>
  <c r="CH44" i="1"/>
  <c r="CH80" i="1"/>
  <c r="B37" i="9"/>
  <c r="CH82" i="1"/>
  <c r="B38" i="9"/>
  <c r="B21" i="9"/>
  <c r="CH48" i="1"/>
  <c r="B29" i="9"/>
  <c r="CH64" i="1"/>
  <c r="B33" i="9"/>
  <c r="CH72" i="1"/>
  <c r="CH90" i="1"/>
  <c r="B42" i="9"/>
  <c r="B25" i="9"/>
  <c r="CH56" i="1"/>
  <c r="B35" i="9"/>
  <c r="CH76" i="1"/>
  <c r="CH54" i="1"/>
  <c r="B24" i="9"/>
  <c r="CH42" i="1"/>
  <c r="B18" i="9"/>
  <c r="B31" i="9"/>
  <c r="CH68" i="1"/>
  <c r="CH88" i="1"/>
  <c r="B41" i="9"/>
  <c r="CH22" i="1"/>
  <c r="B8" i="9"/>
  <c r="CH86" i="1"/>
  <c r="B40" i="9"/>
  <c r="CH78" i="1"/>
  <c r="B36" i="9"/>
  <c r="A34" i="1"/>
  <c r="A13" i="9"/>
  <c r="A12" i="8"/>
  <c r="AM50" i="7"/>
  <c r="D41" i="9"/>
  <c r="CH50" i="1"/>
  <c r="B22" i="9"/>
  <c r="CH60" i="1"/>
  <c r="B27" i="9"/>
  <c r="B28" i="9"/>
  <c r="CH62" i="1"/>
  <c r="B7" i="9"/>
  <c r="CH20" i="1"/>
  <c r="CH18" i="1"/>
  <c r="B6" i="9"/>
  <c r="B89" i="1"/>
  <c r="F41" i="9" s="1"/>
  <c r="BW17" i="1"/>
  <c r="BV112" i="1"/>
  <c r="BW112" i="1" s="1"/>
  <c r="BV111" i="1"/>
  <c r="BW111" i="1" s="1"/>
  <c r="G10" i="10" l="1"/>
  <c r="E13" i="8"/>
  <c r="L107" i="1"/>
  <c r="F50" i="7"/>
  <c r="D8" i="9"/>
  <c r="A36" i="1"/>
  <c r="A14" i="9"/>
  <c r="A13" i="8"/>
  <c r="AM4" i="7"/>
  <c r="AM51" i="7"/>
  <c r="AM4" i="12"/>
  <c r="AM51" i="12"/>
  <c r="BW117" i="1"/>
  <c r="BW102" i="1" s="1"/>
  <c r="B23" i="1"/>
  <c r="C23" i="1"/>
  <c r="B27" i="1"/>
  <c r="H114" i="1"/>
  <c r="I114" i="1" s="1"/>
  <c r="H113" i="1"/>
  <c r="I113" i="1" s="1"/>
  <c r="H115" i="1"/>
  <c r="I115" i="1" s="1"/>
  <c r="I111" i="1"/>
  <c r="C89" i="1"/>
  <c r="CH89" i="1"/>
  <c r="C27" i="1"/>
  <c r="H10" i="10" l="1"/>
  <c r="F13" i="8"/>
  <c r="G9" i="10"/>
  <c r="E5" i="8"/>
  <c r="BV107" i="1"/>
  <c r="CI23" i="1"/>
  <c r="E8" i="9"/>
  <c r="CI27" i="1"/>
  <c r="E10" i="9"/>
  <c r="A38" i="1"/>
  <c r="A15" i="9"/>
  <c r="A14" i="8"/>
  <c r="F4" i="12"/>
  <c r="F51" i="12"/>
  <c r="CH27" i="1"/>
  <c r="F10" i="9"/>
  <c r="CH23" i="1"/>
  <c r="F8" i="9"/>
  <c r="CI89" i="1"/>
  <c r="E41" i="9"/>
  <c r="H9" i="10" l="1"/>
  <c r="F5" i="8"/>
  <c r="A40" i="1"/>
  <c r="A16" i="9"/>
  <c r="A15" i="8"/>
  <c r="A42" i="1" l="1"/>
  <c r="A16" i="8"/>
  <c r="A17" i="9"/>
  <c r="F25" i="1"/>
  <c r="D21" i="1"/>
  <c r="B15" i="1"/>
  <c r="B4" i="9" s="1" a="1"/>
  <c r="C4" i="9" s="1"/>
  <c r="AA13" i="1"/>
  <c r="Z13" i="1"/>
  <c r="AU13" i="1"/>
  <c r="AT13" i="1"/>
  <c r="BI13" i="1"/>
  <c r="BH13" i="1"/>
  <c r="U13" i="1"/>
  <c r="T13" i="1"/>
  <c r="AG13" i="1"/>
  <c r="AF13" i="1"/>
  <c r="W13" i="1"/>
  <c r="V13" i="1"/>
  <c r="BM13" i="1"/>
  <c r="BL13" i="1"/>
  <c r="BC13" i="1"/>
  <c r="BB13" i="1"/>
  <c r="AO13" i="1"/>
  <c r="AN13" i="1"/>
  <c r="AQ13" i="1"/>
  <c r="AP13" i="1"/>
  <c r="BY13" i="1"/>
  <c r="BX13" i="1"/>
  <c r="AY13" i="1"/>
  <c r="AX13" i="1"/>
  <c r="AY115" i="1" s="1"/>
  <c r="AE13" i="1"/>
  <c r="AD13" i="1"/>
  <c r="BS13" i="1"/>
  <c r="BR13" i="1"/>
  <c r="K13" i="1"/>
  <c r="J13" i="1"/>
  <c r="AS13" i="1"/>
  <c r="AR13" i="1"/>
  <c r="BQ13" i="1"/>
  <c r="BP13" i="1"/>
  <c r="CA13" i="1"/>
  <c r="BZ13" i="1"/>
  <c r="Y13" i="1"/>
  <c r="X13" i="1"/>
  <c r="AM13" i="1"/>
  <c r="AL13" i="1"/>
  <c r="Q13" i="1"/>
  <c r="P13" i="1"/>
  <c r="BU13" i="1"/>
  <c r="BT13" i="1"/>
  <c r="E13" i="1"/>
  <c r="D13" i="1"/>
  <c r="AC13" i="1"/>
  <c r="AB13" i="1"/>
  <c r="G13" i="1"/>
  <c r="F13" i="1"/>
  <c r="BK13" i="1"/>
  <c r="BJ13" i="1"/>
  <c r="AW13" i="1"/>
  <c r="AV13" i="1"/>
  <c r="BG13" i="1"/>
  <c r="BF13" i="1"/>
  <c r="AI13" i="1"/>
  <c r="AH13" i="1"/>
  <c r="O13" i="1"/>
  <c r="N13" i="1"/>
  <c r="BA13" i="1"/>
  <c r="AZ13" i="1"/>
  <c r="BA116" i="1" s="1"/>
  <c r="S13" i="1"/>
  <c r="R13" i="1"/>
  <c r="AK13" i="1"/>
  <c r="AJ13" i="1"/>
  <c r="BO13" i="1"/>
  <c r="BN13" i="1"/>
  <c r="BE13" i="1"/>
  <c r="BD13" i="1"/>
  <c r="AA11" i="1"/>
  <c r="Z11" i="1"/>
  <c r="AU11" i="1"/>
  <c r="AT11" i="1"/>
  <c r="BI11" i="1"/>
  <c r="BH11" i="1"/>
  <c r="U11" i="1"/>
  <c r="T11" i="1"/>
  <c r="AG11" i="1"/>
  <c r="AF11" i="1"/>
  <c r="W11" i="1"/>
  <c r="V11" i="1"/>
  <c r="BM11" i="1"/>
  <c r="BL11" i="1"/>
  <c r="BC11" i="1"/>
  <c r="BB11" i="1"/>
  <c r="AO11" i="1"/>
  <c r="AN11" i="1"/>
  <c r="AQ11" i="1"/>
  <c r="AP11" i="1"/>
  <c r="BY11" i="1"/>
  <c r="BX11" i="1"/>
  <c r="AY11" i="1"/>
  <c r="AX11" i="1"/>
  <c r="AY114" i="1" s="1"/>
  <c r="AE11" i="1"/>
  <c r="AD11" i="1"/>
  <c r="AE115" i="1" s="1"/>
  <c r="BS11" i="1"/>
  <c r="BR11" i="1"/>
  <c r="K11" i="1"/>
  <c r="J11" i="1"/>
  <c r="AS11" i="1"/>
  <c r="AR11" i="1"/>
  <c r="BQ11" i="1"/>
  <c r="BP11" i="1"/>
  <c r="CA11" i="1"/>
  <c r="BZ11" i="1"/>
  <c r="Y11" i="1"/>
  <c r="X11" i="1"/>
  <c r="AM11" i="1"/>
  <c r="AL11" i="1"/>
  <c r="Q11" i="1"/>
  <c r="P11" i="1"/>
  <c r="BU11" i="1"/>
  <c r="BT11" i="1"/>
  <c r="E11" i="1"/>
  <c r="D11" i="1"/>
  <c r="AC11" i="1"/>
  <c r="AB11" i="1"/>
  <c r="G11" i="1"/>
  <c r="F11" i="1"/>
  <c r="BK11" i="1"/>
  <c r="BJ11" i="1"/>
  <c r="AW11" i="1"/>
  <c r="AV11" i="1"/>
  <c r="BG11" i="1"/>
  <c r="BF11" i="1"/>
  <c r="AI11" i="1"/>
  <c r="AH11" i="1"/>
  <c r="O11" i="1"/>
  <c r="N11" i="1"/>
  <c r="BA11" i="1"/>
  <c r="AZ11" i="1"/>
  <c r="BA115" i="1" s="1"/>
  <c r="S11" i="1"/>
  <c r="R11" i="1"/>
  <c r="AK11" i="1"/>
  <c r="AJ11" i="1"/>
  <c r="BO11" i="1"/>
  <c r="BN11" i="1"/>
  <c r="BE11" i="1"/>
  <c r="BD11" i="1"/>
  <c r="AA9" i="1"/>
  <c r="Z9" i="1"/>
  <c r="AU9" i="1"/>
  <c r="AT9" i="1"/>
  <c r="BI9" i="1"/>
  <c r="BH9" i="1"/>
  <c r="U9" i="1"/>
  <c r="T9" i="1"/>
  <c r="AG9" i="1"/>
  <c r="AF9" i="1"/>
  <c r="W9" i="1"/>
  <c r="V9" i="1"/>
  <c r="BM9" i="1"/>
  <c r="BL9" i="1"/>
  <c r="BC9" i="1"/>
  <c r="BB9" i="1"/>
  <c r="AO9" i="1"/>
  <c r="AN9" i="1"/>
  <c r="AQ9" i="1"/>
  <c r="AP9" i="1"/>
  <c r="BY9" i="1"/>
  <c r="BX9" i="1"/>
  <c r="AY9" i="1"/>
  <c r="AX9" i="1"/>
  <c r="AY113" i="1" s="1"/>
  <c r="AE9" i="1"/>
  <c r="AD9" i="1"/>
  <c r="AE114" i="1" s="1"/>
  <c r="BS9" i="1"/>
  <c r="BR9" i="1"/>
  <c r="K9" i="1"/>
  <c r="J9" i="1"/>
  <c r="AS9" i="1"/>
  <c r="AR9" i="1"/>
  <c r="BQ9" i="1"/>
  <c r="BP9" i="1"/>
  <c r="CA9" i="1"/>
  <c r="BZ9" i="1"/>
  <c r="Y9" i="1"/>
  <c r="X9" i="1"/>
  <c r="AM9" i="1"/>
  <c r="AL9" i="1"/>
  <c r="Q9" i="1"/>
  <c r="P9" i="1"/>
  <c r="BU9" i="1"/>
  <c r="BT9" i="1"/>
  <c r="E9" i="1"/>
  <c r="D9" i="1"/>
  <c r="AC9" i="1"/>
  <c r="AB9" i="1"/>
  <c r="G9" i="1"/>
  <c r="F9" i="1"/>
  <c r="BK9" i="1"/>
  <c r="BJ9" i="1"/>
  <c r="AW9" i="1"/>
  <c r="AV9" i="1"/>
  <c r="BG9" i="1"/>
  <c r="BF9" i="1"/>
  <c r="AI9" i="1"/>
  <c r="AH9" i="1"/>
  <c r="O9" i="1"/>
  <c r="N9" i="1"/>
  <c r="BA9" i="1"/>
  <c r="AZ9" i="1"/>
  <c r="BA114" i="1" s="1"/>
  <c r="S9" i="1"/>
  <c r="R9" i="1"/>
  <c r="AK9" i="1"/>
  <c r="AJ9" i="1"/>
  <c r="BO9" i="1"/>
  <c r="BN9" i="1"/>
  <c r="BE9" i="1"/>
  <c r="BD9" i="1"/>
  <c r="AA7" i="1"/>
  <c r="Z7" i="1"/>
  <c r="AU7" i="1"/>
  <c r="AT7" i="1"/>
  <c r="BI7" i="1"/>
  <c r="BH7" i="1"/>
  <c r="U7" i="1"/>
  <c r="T7" i="1"/>
  <c r="AG7" i="1"/>
  <c r="AF7" i="1"/>
  <c r="W7" i="1"/>
  <c r="V7" i="1"/>
  <c r="BM7" i="1"/>
  <c r="BL7" i="1"/>
  <c r="BC7" i="1"/>
  <c r="BB7" i="1"/>
  <c r="AO7" i="1"/>
  <c r="AN7" i="1"/>
  <c r="AQ7" i="1"/>
  <c r="AP7" i="1"/>
  <c r="BY7" i="1"/>
  <c r="BX7" i="1"/>
  <c r="AY7" i="1"/>
  <c r="AX7" i="1"/>
  <c r="AY112" i="1" s="1"/>
  <c r="AE7" i="1"/>
  <c r="AE17" i="1" s="1"/>
  <c r="AD7" i="1"/>
  <c r="BS7" i="1"/>
  <c r="BR7" i="1"/>
  <c r="K7" i="1"/>
  <c r="J7" i="1"/>
  <c r="AS7" i="1"/>
  <c r="AR7" i="1"/>
  <c r="BQ7" i="1"/>
  <c r="BP7" i="1"/>
  <c r="CA7" i="1"/>
  <c r="BZ7" i="1"/>
  <c r="Y7" i="1"/>
  <c r="X7" i="1"/>
  <c r="AM7" i="1"/>
  <c r="AL7" i="1"/>
  <c r="Q7" i="1"/>
  <c r="P7" i="1"/>
  <c r="BU7" i="1"/>
  <c r="BT7" i="1"/>
  <c r="E7" i="1"/>
  <c r="D7" i="1"/>
  <c r="AC7" i="1"/>
  <c r="AB7" i="1"/>
  <c r="G7" i="1"/>
  <c r="F7" i="1"/>
  <c r="BK7" i="1"/>
  <c r="BJ7" i="1"/>
  <c r="AW7" i="1"/>
  <c r="AV7" i="1"/>
  <c r="BG7" i="1"/>
  <c r="BF7" i="1"/>
  <c r="AI7" i="1"/>
  <c r="AH7" i="1"/>
  <c r="O7" i="1"/>
  <c r="N7" i="1"/>
  <c r="BA7" i="1"/>
  <c r="AZ7" i="1"/>
  <c r="BA113" i="1" s="1"/>
  <c r="S7" i="1"/>
  <c r="R7" i="1"/>
  <c r="AK7" i="1"/>
  <c r="AJ7" i="1"/>
  <c r="BO7" i="1"/>
  <c r="BN7" i="1"/>
  <c r="BE7" i="1"/>
  <c r="BD7" i="1"/>
  <c r="AA4" i="1"/>
  <c r="Z4" i="1"/>
  <c r="AU4" i="1"/>
  <c r="AT4" i="1"/>
  <c r="BI4" i="1"/>
  <c r="BH4" i="1"/>
  <c r="U4" i="1"/>
  <c r="T4" i="1"/>
  <c r="AG4" i="1"/>
  <c r="AF4" i="1"/>
  <c r="W4" i="1"/>
  <c r="V4" i="1"/>
  <c r="BM4" i="1"/>
  <c r="BL4" i="1"/>
  <c r="BC4" i="1"/>
  <c r="BB4" i="1"/>
  <c r="AO4" i="1"/>
  <c r="AN4" i="1"/>
  <c r="AQ4" i="1"/>
  <c r="AP4" i="1"/>
  <c r="BY4" i="1"/>
  <c r="BX4" i="1"/>
  <c r="AY4" i="1"/>
  <c r="AX4" i="1"/>
  <c r="AE4" i="1"/>
  <c r="AD4" i="1"/>
  <c r="AE112" i="1" s="1"/>
  <c r="BS4" i="1"/>
  <c r="BR4" i="1"/>
  <c r="K4" i="1"/>
  <c r="J4" i="1"/>
  <c r="AS4" i="1"/>
  <c r="AR4" i="1"/>
  <c r="BQ4" i="1"/>
  <c r="BP4" i="1"/>
  <c r="CA4" i="1"/>
  <c r="BZ4" i="1"/>
  <c r="Y4" i="1"/>
  <c r="X4" i="1"/>
  <c r="AM4" i="1"/>
  <c r="AL4" i="1"/>
  <c r="Q4" i="1"/>
  <c r="P4" i="1"/>
  <c r="BU4" i="1"/>
  <c r="BT4" i="1"/>
  <c r="E4" i="1"/>
  <c r="D4" i="1"/>
  <c r="AC4" i="1"/>
  <c r="AB4" i="1"/>
  <c r="G4" i="1"/>
  <c r="F4" i="1"/>
  <c r="BK4" i="1"/>
  <c r="BJ4" i="1"/>
  <c r="AW4" i="1"/>
  <c r="AV4" i="1"/>
  <c r="BG4" i="1"/>
  <c r="BF4" i="1"/>
  <c r="AI4" i="1"/>
  <c r="O4" i="1"/>
  <c r="N4" i="1"/>
  <c r="BA4" i="1"/>
  <c r="AZ4" i="1"/>
  <c r="BA111" i="1" s="1"/>
  <c r="BA117" i="1" s="1"/>
  <c r="BA102" i="1" s="1"/>
  <c r="S4" i="1"/>
  <c r="R4" i="1"/>
  <c r="AK4" i="1"/>
  <c r="AJ4" i="1"/>
  <c r="BO4" i="1"/>
  <c r="BN4" i="1"/>
  <c r="BE4" i="1"/>
  <c r="F105" i="1" l="1"/>
  <c r="I6" i="8" s="1"/>
  <c r="F101" i="1"/>
  <c r="E34" i="8"/>
  <c r="G36" i="10"/>
  <c r="AE113" i="1"/>
  <c r="AD17" i="1"/>
  <c r="D101" i="1"/>
  <c r="D105" i="1"/>
  <c r="I38" i="8" s="1"/>
  <c r="X50" i="7"/>
  <c r="D26" i="9"/>
  <c r="A44" i="1"/>
  <c r="A17" i="8"/>
  <c r="A18" i="9"/>
  <c r="AK50" i="7"/>
  <c r="D39" i="9"/>
  <c r="CI108" i="1"/>
  <c r="AS17" i="1"/>
  <c r="AR17" i="1"/>
  <c r="B59" i="1" s="1"/>
  <c r="F26" i="9" s="1"/>
  <c r="BS17" i="1"/>
  <c r="BR17" i="1"/>
  <c r="B85" i="1" s="1"/>
  <c r="F39" i="9" s="1"/>
  <c r="AR112" i="1"/>
  <c r="AS112" i="1" s="1"/>
  <c r="AR111" i="1"/>
  <c r="AS111" i="1" s="1"/>
  <c r="AR115" i="1"/>
  <c r="AS115" i="1" s="1"/>
  <c r="AR114" i="1"/>
  <c r="AS114" i="1" s="1"/>
  <c r="AR113" i="1"/>
  <c r="AS113" i="1" s="1"/>
  <c r="BR112" i="1"/>
  <c r="BS112" i="1" s="1"/>
  <c r="BR111" i="1"/>
  <c r="BS111" i="1" s="1"/>
  <c r="BR115" i="1"/>
  <c r="BS115" i="1" s="1"/>
  <c r="BR113" i="1"/>
  <c r="BS113" i="1" s="1"/>
  <c r="BR114" i="1"/>
  <c r="BS114" i="1" s="1"/>
  <c r="E104" i="1"/>
  <c r="B4" i="9"/>
  <c r="C38" i="8" l="1"/>
  <c r="E30" i="10"/>
  <c r="C30" i="10" s="1"/>
  <c r="D30" i="10" s="1"/>
  <c r="H38" i="8"/>
  <c r="J30" i="10"/>
  <c r="C6" i="8"/>
  <c r="E19" i="10"/>
  <c r="C19" i="10" s="1"/>
  <c r="D19" i="10" s="1"/>
  <c r="D50" i="12"/>
  <c r="D51" i="12" s="1"/>
  <c r="E50" i="12"/>
  <c r="BL115" i="1"/>
  <c r="BM115" i="1" s="1"/>
  <c r="BD115" i="1"/>
  <c r="BE115" i="1" s="1"/>
  <c r="AF112" i="1"/>
  <c r="AG112" i="1" s="1"/>
  <c r="R50" i="7"/>
  <c r="R4" i="7" s="1"/>
  <c r="D20" i="9"/>
  <c r="BJ111" i="1"/>
  <c r="BK111" i="1" s="1"/>
  <c r="AG50" i="7"/>
  <c r="AG4" i="7" s="1"/>
  <c r="D35" i="9"/>
  <c r="AA50" i="7"/>
  <c r="D29" i="9"/>
  <c r="A46" i="1"/>
  <c r="A18" i="8"/>
  <c r="A19" i="9"/>
  <c r="AN50" i="7"/>
  <c r="D42" i="9"/>
  <c r="AH111" i="1"/>
  <c r="AI111" i="1" s="1"/>
  <c r="S50" i="7"/>
  <c r="S4" i="7" s="1"/>
  <c r="D21" i="9"/>
  <c r="Q50" i="7"/>
  <c r="Q4" i="7" s="1"/>
  <c r="D19" i="9"/>
  <c r="BL113" i="1"/>
  <c r="BM113" i="1" s="1"/>
  <c r="AH50" i="7"/>
  <c r="AH4" i="7" s="1"/>
  <c r="D36" i="9"/>
  <c r="Z111" i="1"/>
  <c r="AA111" i="1" s="1"/>
  <c r="O50" i="7"/>
  <c r="O4" i="7" s="1"/>
  <c r="D17" i="9"/>
  <c r="BP112" i="1"/>
  <c r="BQ112" i="1" s="1"/>
  <c r="AJ50" i="7"/>
  <c r="D38" i="9"/>
  <c r="R114" i="1"/>
  <c r="S114" i="1" s="1"/>
  <c r="K50" i="7"/>
  <c r="K4" i="7" s="1"/>
  <c r="D13" i="9"/>
  <c r="BT115" i="1"/>
  <c r="BU115" i="1" s="1"/>
  <c r="AL50" i="7"/>
  <c r="D40" i="9"/>
  <c r="N50" i="7"/>
  <c r="D16" i="9"/>
  <c r="E50" i="7"/>
  <c r="E4" i="7" s="1"/>
  <c r="BD111" i="1"/>
  <c r="BE111" i="1" s="1"/>
  <c r="AD50" i="7"/>
  <c r="AD4" i="7" s="1"/>
  <c r="D32" i="9"/>
  <c r="BH115" i="1"/>
  <c r="BI115" i="1" s="1"/>
  <c r="AF50" i="7"/>
  <c r="D34" i="9"/>
  <c r="BD112" i="1"/>
  <c r="BE112" i="1" s="1"/>
  <c r="BB114" i="1"/>
  <c r="BC114" i="1" s="1"/>
  <c r="AC50" i="7"/>
  <c r="AC4" i="7" s="1"/>
  <c r="D31" i="9"/>
  <c r="BL114" i="1"/>
  <c r="BM114" i="1" s="1"/>
  <c r="J50" i="7"/>
  <c r="J4" i="7" s="1"/>
  <c r="D12" i="9"/>
  <c r="V50" i="7"/>
  <c r="V4" i="7" s="1"/>
  <c r="D24" i="9"/>
  <c r="L50" i="7"/>
  <c r="L4" i="7" s="1"/>
  <c r="D14" i="9"/>
  <c r="P50" i="7"/>
  <c r="P4" i="7" s="1"/>
  <c r="D18" i="9"/>
  <c r="AI50" i="7"/>
  <c r="AI4" i="7" s="1"/>
  <c r="M50" i="7"/>
  <c r="M4" i="7" s="1"/>
  <c r="D15" i="9"/>
  <c r="Z50" i="7"/>
  <c r="Z4" i="7" s="1"/>
  <c r="D28" i="9"/>
  <c r="AL115" i="1"/>
  <c r="AM115" i="1" s="1"/>
  <c r="U50" i="7"/>
  <c r="U4" i="7" s="1"/>
  <c r="D23" i="9"/>
  <c r="AS117" i="1"/>
  <c r="AS102" i="1" s="1"/>
  <c r="G50" i="7"/>
  <c r="G4" i="7" s="1"/>
  <c r="D9" i="9"/>
  <c r="BF112" i="1"/>
  <c r="BG112" i="1" s="1"/>
  <c r="AE50" i="7"/>
  <c r="AE4" i="7" s="1"/>
  <c r="D33" i="9"/>
  <c r="X4" i="12"/>
  <c r="X51" i="12"/>
  <c r="W50" i="7"/>
  <c r="W4" i="7" s="1"/>
  <c r="D25" i="9"/>
  <c r="T50" i="7"/>
  <c r="T51" i="7" s="1"/>
  <c r="D22" i="9"/>
  <c r="Y50" i="7"/>
  <c r="Y4" i="7" s="1"/>
  <c r="D27" i="9"/>
  <c r="I50" i="7"/>
  <c r="I4" i="7" s="1"/>
  <c r="AB50" i="7"/>
  <c r="AO50" i="7"/>
  <c r="AK4" i="12"/>
  <c r="AK51" i="12"/>
  <c r="U1" i="7"/>
  <c r="P1" i="12"/>
  <c r="D50" i="7"/>
  <c r="D4" i="7" s="1"/>
  <c r="N113" i="1"/>
  <c r="O113" i="1" s="1"/>
  <c r="D11" i="9"/>
  <c r="D37" i="9"/>
  <c r="D30" i="9"/>
  <c r="BS117" i="1"/>
  <c r="BS102" i="1" s="1"/>
  <c r="D43" i="9"/>
  <c r="D7" i="9"/>
  <c r="CI101" i="1"/>
  <c r="D6" i="9"/>
  <c r="F17" i="1"/>
  <c r="B21" i="1" s="1"/>
  <c r="G17" i="1"/>
  <c r="D17" i="1"/>
  <c r="B19" i="1" s="1"/>
  <c r="E17" i="1"/>
  <c r="C19" i="1" s="1"/>
  <c r="BT112" i="1"/>
  <c r="BU112" i="1" s="1"/>
  <c r="BT114" i="1"/>
  <c r="BU114" i="1" s="1"/>
  <c r="BT113" i="1"/>
  <c r="BU113" i="1" s="1"/>
  <c r="BT111" i="1"/>
  <c r="BU111" i="1" s="1"/>
  <c r="BL112" i="1"/>
  <c r="BM112" i="1" s="1"/>
  <c r="BH111" i="1"/>
  <c r="BI111" i="1" s="1"/>
  <c r="BF113" i="1"/>
  <c r="BG113" i="1" s="1"/>
  <c r="BF115" i="1"/>
  <c r="BG115" i="1" s="1"/>
  <c r="BF114" i="1"/>
  <c r="BG114" i="1" s="1"/>
  <c r="BF111" i="1"/>
  <c r="BG111" i="1" s="1"/>
  <c r="BD113" i="1"/>
  <c r="BE113" i="1" s="1"/>
  <c r="BD114" i="1"/>
  <c r="BE114" i="1" s="1"/>
  <c r="Z112" i="1"/>
  <c r="AA112" i="1" s="1"/>
  <c r="Z113" i="1"/>
  <c r="AA113" i="1" s="1"/>
  <c r="Z114" i="1"/>
  <c r="AA114" i="1" s="1"/>
  <c r="Z115" i="1"/>
  <c r="AA115" i="1" s="1"/>
  <c r="R113" i="1"/>
  <c r="S113" i="1" s="1"/>
  <c r="R112" i="1"/>
  <c r="S112" i="1" s="1"/>
  <c r="R111" i="1"/>
  <c r="S111" i="1" s="1"/>
  <c r="R115" i="1"/>
  <c r="S115" i="1" s="1"/>
  <c r="N114" i="1"/>
  <c r="O114" i="1" s="1"/>
  <c r="N115" i="1"/>
  <c r="O115" i="1" s="1"/>
  <c r="J17" i="1"/>
  <c r="B25" i="1" s="1"/>
  <c r="K17" i="1"/>
  <c r="BP111" i="1"/>
  <c r="BQ111" i="1" s="1"/>
  <c r="BB113" i="1"/>
  <c r="BC113" i="1" s="1"/>
  <c r="AF113" i="1"/>
  <c r="AG113" i="1" s="1"/>
  <c r="AG17" i="1"/>
  <c r="AF17" i="1"/>
  <c r="B47" i="1" s="1"/>
  <c r="F20" i="9" s="1"/>
  <c r="BX112" i="1"/>
  <c r="BY112" i="1" s="1"/>
  <c r="BX17" i="1"/>
  <c r="B91" i="1" s="1"/>
  <c r="F42" i="9" s="1"/>
  <c r="BY17" i="1"/>
  <c r="BP115" i="1"/>
  <c r="BQ115" i="1" s="1"/>
  <c r="X114" i="1"/>
  <c r="Y114" i="1" s="1"/>
  <c r="Y17" i="1"/>
  <c r="X17" i="1"/>
  <c r="B39" i="1" s="1"/>
  <c r="F16" i="9" s="1"/>
  <c r="BJ113" i="1"/>
  <c r="BK113" i="1" s="1"/>
  <c r="BK17" i="1"/>
  <c r="C77" i="1" s="1"/>
  <c r="BJ17" i="1"/>
  <c r="B77" i="1" s="1"/>
  <c r="F35" i="9" s="1"/>
  <c r="BN111" i="1"/>
  <c r="BO111" i="1" s="1"/>
  <c r="BO17" i="1"/>
  <c r="BN17" i="1"/>
  <c r="AX111" i="1"/>
  <c r="AY111" i="1" s="1"/>
  <c r="AY117" i="1" s="1"/>
  <c r="AX17" i="1"/>
  <c r="B65" i="1" s="1"/>
  <c r="F29" i="9" s="1"/>
  <c r="AY17" i="1"/>
  <c r="V111" i="1"/>
  <c r="W111" i="1" s="1"/>
  <c r="W17" i="1"/>
  <c r="C37" i="1" s="1"/>
  <c r="V17" i="1"/>
  <c r="AV112" i="1"/>
  <c r="AW112" i="1" s="1"/>
  <c r="AW17" i="1"/>
  <c r="AV17" i="1"/>
  <c r="AL113" i="1"/>
  <c r="AM113" i="1" s="1"/>
  <c r="AM17" i="1"/>
  <c r="AL17" i="1"/>
  <c r="B53" i="1" s="1"/>
  <c r="F23" i="9" s="1"/>
  <c r="AH113" i="1"/>
  <c r="AI113" i="1" s="1"/>
  <c r="AH17" i="1"/>
  <c r="B49" i="1" s="1"/>
  <c r="F21" i="9" s="1"/>
  <c r="AI17" i="1"/>
  <c r="BE17" i="1"/>
  <c r="BD17" i="1"/>
  <c r="B71" i="1" s="1"/>
  <c r="F32" i="9" s="1"/>
  <c r="B45" i="1"/>
  <c r="F19" i="9" s="1"/>
  <c r="BM17" i="1"/>
  <c r="BL17" i="1"/>
  <c r="B79" i="1" s="1"/>
  <c r="F36" i="9" s="1"/>
  <c r="BG17" i="1"/>
  <c r="BF17" i="1"/>
  <c r="B73" i="1" s="1"/>
  <c r="F33" i="9" s="1"/>
  <c r="BX115" i="1"/>
  <c r="BY115" i="1" s="1"/>
  <c r="BI17" i="1"/>
  <c r="BH17" i="1"/>
  <c r="B75" i="1" s="1"/>
  <c r="F34" i="9" s="1"/>
  <c r="AA17" i="1"/>
  <c r="Z17" i="1"/>
  <c r="B41" i="1" s="1"/>
  <c r="F17" i="9" s="1"/>
  <c r="BQ17" i="1"/>
  <c r="BP17" i="1"/>
  <c r="B83" i="1" s="1"/>
  <c r="F38" i="9" s="1"/>
  <c r="BC17" i="1"/>
  <c r="BB17" i="1"/>
  <c r="B69" i="1" s="1"/>
  <c r="F31" i="9" s="1"/>
  <c r="BH112" i="1"/>
  <c r="BI112" i="1" s="1"/>
  <c r="AF115" i="1"/>
  <c r="AG115" i="1" s="1"/>
  <c r="BJ115" i="1"/>
  <c r="BK115" i="1" s="1"/>
  <c r="S17" i="1"/>
  <c r="R17" i="1"/>
  <c r="B33" i="1" s="1"/>
  <c r="F13" i="9" s="1"/>
  <c r="BT17" i="1"/>
  <c r="BU17" i="1"/>
  <c r="O17" i="1"/>
  <c r="C29" i="1" s="1"/>
  <c r="N17" i="1"/>
  <c r="BH113" i="1"/>
  <c r="BI113" i="1" s="1"/>
  <c r="X111" i="1"/>
  <c r="Y111" i="1" s="1"/>
  <c r="BL111" i="1"/>
  <c r="BM111" i="1" s="1"/>
  <c r="AV114" i="1"/>
  <c r="AW114" i="1" s="1"/>
  <c r="N111" i="1"/>
  <c r="O111" i="1" s="1"/>
  <c r="P115" i="1"/>
  <c r="Q115" i="1" s="1"/>
  <c r="P17" i="1"/>
  <c r="Q17" i="1"/>
  <c r="AO17" i="1"/>
  <c r="AN17" i="1"/>
  <c r="BH114" i="1"/>
  <c r="BI114" i="1" s="1"/>
  <c r="X112" i="1"/>
  <c r="Y112" i="1" s="1"/>
  <c r="BB111" i="1"/>
  <c r="BC111" i="1" s="1"/>
  <c r="N112" i="1"/>
  <c r="O112" i="1" s="1"/>
  <c r="T115" i="1"/>
  <c r="U115" i="1" s="1"/>
  <c r="T17" i="1"/>
  <c r="U17" i="1"/>
  <c r="AB112" i="1"/>
  <c r="AC112" i="1" s="1"/>
  <c r="AC17" i="1"/>
  <c r="AB17" i="1"/>
  <c r="B43" i="1" s="1"/>
  <c r="F18" i="9" s="1"/>
  <c r="BP113" i="1"/>
  <c r="BQ113" i="1" s="1"/>
  <c r="X115" i="1"/>
  <c r="Y115" i="1" s="1"/>
  <c r="BB112" i="1"/>
  <c r="BC112" i="1" s="1"/>
  <c r="BZ111" i="1"/>
  <c r="CA111" i="1" s="1"/>
  <c r="BZ17" i="1"/>
  <c r="CA17" i="1"/>
  <c r="C93" i="1" s="1"/>
  <c r="AP114" i="1"/>
  <c r="AQ114" i="1" s="1"/>
  <c r="AQ17" i="1"/>
  <c r="AP17" i="1"/>
  <c r="B57" i="1" s="1"/>
  <c r="F25" i="9" s="1"/>
  <c r="BP114" i="1"/>
  <c r="BQ114" i="1" s="1"/>
  <c r="BN112" i="1"/>
  <c r="BO112" i="1" s="1"/>
  <c r="BB115" i="1"/>
  <c r="BC115" i="1" s="1"/>
  <c r="AJ111" i="1"/>
  <c r="AK111" i="1" s="1"/>
  <c r="AJ17" i="1"/>
  <c r="B51" i="1" s="1"/>
  <c r="F22" i="9" s="1"/>
  <c r="AK17" i="1"/>
  <c r="AT114" i="1"/>
  <c r="AU114" i="1" s="1"/>
  <c r="AT17" i="1"/>
  <c r="B61" i="1" s="1"/>
  <c r="F27" i="9" s="1"/>
  <c r="AU17" i="1"/>
  <c r="V112" i="1"/>
  <c r="W112" i="1" s="1"/>
  <c r="BJ114" i="1"/>
  <c r="BK114" i="1" s="1"/>
  <c r="V115" i="1"/>
  <c r="W115" i="1" s="1"/>
  <c r="BJ112" i="1"/>
  <c r="BK112" i="1" s="1"/>
  <c r="V113" i="1"/>
  <c r="W113" i="1" s="1"/>
  <c r="AL112" i="1"/>
  <c r="AM112" i="1" s="1"/>
  <c r="BN115" i="1"/>
  <c r="BO115" i="1" s="1"/>
  <c r="AN114" i="1"/>
  <c r="AO114" i="1" s="1"/>
  <c r="AB115" i="1"/>
  <c r="AC115" i="1" s="1"/>
  <c r="T112" i="1"/>
  <c r="U112" i="1" s="1"/>
  <c r="V114" i="1"/>
  <c r="W114" i="1" s="1"/>
  <c r="AB111" i="1"/>
  <c r="AC111" i="1" s="1"/>
  <c r="AV113" i="1"/>
  <c r="AW113" i="1" s="1"/>
  <c r="T114" i="1"/>
  <c r="U114" i="1" s="1"/>
  <c r="AC113" i="1"/>
  <c r="AV111" i="1"/>
  <c r="AW111" i="1" s="1"/>
  <c r="T113" i="1"/>
  <c r="U113" i="1" s="1"/>
  <c r="AL114" i="1"/>
  <c r="AM114" i="1" s="1"/>
  <c r="AB114" i="1"/>
  <c r="AC114" i="1" s="1"/>
  <c r="AE111" i="1"/>
  <c r="T111" i="1"/>
  <c r="U111" i="1" s="1"/>
  <c r="AL111" i="1"/>
  <c r="AM111" i="1" s="1"/>
  <c r="BX114" i="1"/>
  <c r="BY114" i="1" s="1"/>
  <c r="AJ115" i="1"/>
  <c r="AK115" i="1" s="1"/>
  <c r="AT115" i="1"/>
  <c r="AU115" i="1" s="1"/>
  <c r="AF111" i="1"/>
  <c r="AG111" i="1" s="1"/>
  <c r="AF114" i="1"/>
  <c r="AG114" i="1" s="1"/>
  <c r="BZ115" i="1"/>
  <c r="CA115" i="1" s="1"/>
  <c r="BZ113" i="1"/>
  <c r="CA113" i="1" s="1"/>
  <c r="AP113" i="1"/>
  <c r="AQ113" i="1" s="1"/>
  <c r="BZ114" i="1"/>
  <c r="CA114" i="1" s="1"/>
  <c r="AP111" i="1"/>
  <c r="AQ111" i="1" s="1"/>
  <c r="BZ112" i="1"/>
  <c r="CA112" i="1" s="1"/>
  <c r="P113" i="1"/>
  <c r="Q113" i="1" s="1"/>
  <c r="AP115" i="1"/>
  <c r="AQ115" i="1" s="1"/>
  <c r="X113" i="1"/>
  <c r="Y113" i="1" s="1"/>
  <c r="P112" i="1"/>
  <c r="Q112" i="1" s="1"/>
  <c r="AN113" i="1"/>
  <c r="AO113" i="1" s="1"/>
  <c r="AP112" i="1"/>
  <c r="AQ112" i="1" s="1"/>
  <c r="AJ114" i="1"/>
  <c r="AK114" i="1" s="1"/>
  <c r="P111" i="1"/>
  <c r="Q111" i="1" s="1"/>
  <c r="AN115" i="1"/>
  <c r="AO115" i="1" s="1"/>
  <c r="AH114" i="1"/>
  <c r="AI114" i="1" s="1"/>
  <c r="AT113" i="1"/>
  <c r="AU113" i="1" s="1"/>
  <c r="AJ113" i="1"/>
  <c r="AK113" i="1" s="1"/>
  <c r="BN114" i="1"/>
  <c r="BO114" i="1" s="1"/>
  <c r="P114" i="1"/>
  <c r="Q114" i="1" s="1"/>
  <c r="AN111" i="1"/>
  <c r="AO111" i="1" s="1"/>
  <c r="BX113" i="1"/>
  <c r="BY113" i="1" s="1"/>
  <c r="AH115" i="1"/>
  <c r="AI115" i="1" s="1"/>
  <c r="AT112" i="1"/>
  <c r="AU112" i="1" s="1"/>
  <c r="AJ112" i="1"/>
  <c r="AK112" i="1" s="1"/>
  <c r="BN113" i="1"/>
  <c r="BO113" i="1" s="1"/>
  <c r="AN112" i="1"/>
  <c r="AO112" i="1" s="1"/>
  <c r="BX111" i="1"/>
  <c r="BY111" i="1" s="1"/>
  <c r="AV115" i="1"/>
  <c r="AW115" i="1" s="1"/>
  <c r="AH112" i="1"/>
  <c r="AI112" i="1" s="1"/>
  <c r="AT111" i="1"/>
  <c r="AU111" i="1" s="1"/>
  <c r="J113" i="1"/>
  <c r="K113" i="1" s="1"/>
  <c r="J114" i="1"/>
  <c r="K114" i="1" s="1"/>
  <c r="J115" i="1"/>
  <c r="K115" i="1" s="1"/>
  <c r="J112" i="1"/>
  <c r="K112" i="1" s="1"/>
  <c r="J111" i="1"/>
  <c r="K111" i="1" s="1"/>
  <c r="F114" i="1"/>
  <c r="G114" i="1" s="1"/>
  <c r="F113" i="1"/>
  <c r="G113" i="1" s="1"/>
  <c r="F111" i="1"/>
  <c r="G111" i="1" s="1"/>
  <c r="F112" i="1"/>
  <c r="G112" i="1" s="1"/>
  <c r="F115" i="1"/>
  <c r="G115" i="1" s="1"/>
  <c r="D114" i="1"/>
  <c r="E114" i="1" s="1"/>
  <c r="D115" i="1"/>
  <c r="D111" i="1"/>
  <c r="E111" i="1" s="1"/>
  <c r="D113" i="1"/>
  <c r="E113" i="1" s="1"/>
  <c r="D112" i="1"/>
  <c r="E112" i="1" s="1"/>
  <c r="H4" i="7"/>
  <c r="X4" i="7"/>
  <c r="F4" i="7"/>
  <c r="AK4" i="7"/>
  <c r="A2" i="8"/>
  <c r="A2" i="10"/>
  <c r="M6" i="8" l="1"/>
  <c r="L6" i="8"/>
  <c r="E17" i="8"/>
  <c r="G25" i="10"/>
  <c r="E43" i="8"/>
  <c r="G44" i="10"/>
  <c r="L38" i="8"/>
  <c r="M38" i="8"/>
  <c r="D50" i="8"/>
  <c r="L51" i="8" s="1"/>
  <c r="BR107" i="1"/>
  <c r="AR107" i="1"/>
  <c r="D4" i="12"/>
  <c r="BM117" i="1"/>
  <c r="BM102" i="1" s="1"/>
  <c r="Y117" i="1"/>
  <c r="Y102" i="1" s="1"/>
  <c r="AG117" i="1"/>
  <c r="AG102" i="1" s="1"/>
  <c r="AK117" i="1"/>
  <c r="AK102" i="1" s="1"/>
  <c r="S117" i="1"/>
  <c r="S102" i="1" s="1"/>
  <c r="CH91" i="1"/>
  <c r="CH39" i="1"/>
  <c r="AW117" i="1"/>
  <c r="AW102" i="1" s="1"/>
  <c r="BU117" i="1"/>
  <c r="BU102" i="1" s="1"/>
  <c r="AF4" i="12"/>
  <c r="AF51" i="12"/>
  <c r="S4" i="12"/>
  <c r="S51" i="12"/>
  <c r="Q117" i="1"/>
  <c r="Q102" i="1" s="1"/>
  <c r="P4" i="12"/>
  <c r="P51" i="12"/>
  <c r="J4" i="12"/>
  <c r="J51" i="12"/>
  <c r="AA4" i="12"/>
  <c r="AA51" i="12"/>
  <c r="N4" i="12"/>
  <c r="N51" i="12"/>
  <c r="AI117" i="1"/>
  <c r="AI102" i="1" s="1"/>
  <c r="B63" i="1"/>
  <c r="F28" i="9" s="1"/>
  <c r="BQ117" i="1"/>
  <c r="BQ102" i="1" s="1"/>
  <c r="Z4" i="12"/>
  <c r="Z51" i="12"/>
  <c r="T4" i="7"/>
  <c r="AH4" i="12"/>
  <c r="AH51" i="12"/>
  <c r="W4" i="12"/>
  <c r="W51" i="12"/>
  <c r="AC117" i="1"/>
  <c r="AC102" i="1" s="1"/>
  <c r="BC117" i="1"/>
  <c r="BC102" i="1" s="1"/>
  <c r="E41" i="8" s="1"/>
  <c r="CI77" i="1"/>
  <c r="E35" i="9"/>
  <c r="Y4" i="12"/>
  <c r="Y51" i="12"/>
  <c r="G4" i="12"/>
  <c r="G51" i="12"/>
  <c r="BY117" i="1"/>
  <c r="BY102" i="1" s="1"/>
  <c r="B35" i="1"/>
  <c r="F14" i="9" s="1"/>
  <c r="CH25" i="1"/>
  <c r="F9" i="9"/>
  <c r="L4" i="12"/>
  <c r="L51" i="12"/>
  <c r="AJ4" i="12"/>
  <c r="AJ51" i="12"/>
  <c r="AG4" i="12"/>
  <c r="AG51" i="12"/>
  <c r="K117" i="1"/>
  <c r="K102" i="1" s="1"/>
  <c r="AM117" i="1"/>
  <c r="AM102" i="1" s="1"/>
  <c r="B37" i="1"/>
  <c r="F15" i="9" s="1"/>
  <c r="BG117" i="1"/>
  <c r="BG102" i="1" s="1"/>
  <c r="AD4" i="12"/>
  <c r="AD51" i="12"/>
  <c r="AN4" i="12"/>
  <c r="AN51" i="12"/>
  <c r="AO117" i="1"/>
  <c r="AO102" i="1" s="1"/>
  <c r="U117" i="1"/>
  <c r="U102" i="1" s="1"/>
  <c r="B55" i="1"/>
  <c r="F24" i="9" s="1"/>
  <c r="B87" i="1"/>
  <c r="F40" i="9" s="1"/>
  <c r="CI37" i="1"/>
  <c r="E15" i="9"/>
  <c r="AL4" i="12"/>
  <c r="AL51" i="12"/>
  <c r="AN4" i="7"/>
  <c r="AN51" i="7"/>
  <c r="BK117" i="1"/>
  <c r="BK102" i="1" s="1"/>
  <c r="AE117" i="1"/>
  <c r="AE102" i="1" s="1"/>
  <c r="W117" i="1"/>
  <c r="W102" i="1" s="1"/>
  <c r="T4" i="12"/>
  <c r="T51" i="12"/>
  <c r="M4" i="12"/>
  <c r="M51" i="12"/>
  <c r="AC4" i="12"/>
  <c r="AC51" i="12"/>
  <c r="BE117" i="1"/>
  <c r="BE102" i="1" s="1"/>
  <c r="AL4" i="7"/>
  <c r="AL51" i="7"/>
  <c r="Q4" i="12"/>
  <c r="Q51" i="12"/>
  <c r="AI4" i="12"/>
  <c r="AI51" i="12"/>
  <c r="AQ117" i="1"/>
  <c r="AQ102" i="1" s="1"/>
  <c r="BI117" i="1"/>
  <c r="BI102" i="1" s="1"/>
  <c r="U4" i="12"/>
  <c r="U51" i="12"/>
  <c r="V4" i="12"/>
  <c r="V51" i="12"/>
  <c r="E4" i="12"/>
  <c r="E51" i="12"/>
  <c r="A48" i="1"/>
  <c r="A50" i="1" s="1"/>
  <c r="A52" i="1" s="1"/>
  <c r="A54" i="1" s="1"/>
  <c r="A56" i="1" s="1"/>
  <c r="A58" i="1" s="1"/>
  <c r="A60" i="1" s="1"/>
  <c r="A62" i="1" s="1"/>
  <c r="A64" i="1" s="1"/>
  <c r="A66" i="1" s="1"/>
  <c r="A68" i="1" s="1"/>
  <c r="A70" i="1" s="1"/>
  <c r="A72" i="1" s="1"/>
  <c r="A74" i="1" s="1"/>
  <c r="A76" i="1" s="1"/>
  <c r="A78" i="1" s="1"/>
  <c r="A80" i="1" s="1"/>
  <c r="A82" i="1" s="1"/>
  <c r="A84" i="1" s="1"/>
  <c r="A86" i="1" s="1"/>
  <c r="A88" i="1" s="1"/>
  <c r="A90" i="1" s="1"/>
  <c r="A92" i="1" s="1"/>
  <c r="A19" i="8"/>
  <c r="A20" i="9"/>
  <c r="AU117" i="1"/>
  <c r="AU102" i="1" s="1"/>
  <c r="B31" i="1"/>
  <c r="F12" i="9" s="1"/>
  <c r="R4" i="12"/>
  <c r="R51" i="12"/>
  <c r="AE4" i="12"/>
  <c r="AE51" i="12"/>
  <c r="O4" i="12"/>
  <c r="O51" i="12"/>
  <c r="AY102" i="1"/>
  <c r="K4" i="12"/>
  <c r="K51" i="12"/>
  <c r="AA117" i="1"/>
  <c r="AA102" i="1" s="1"/>
  <c r="O117" i="1"/>
  <c r="O102" i="1" s="1"/>
  <c r="I4" i="12"/>
  <c r="I51" i="12"/>
  <c r="AB4" i="12"/>
  <c r="AB51" i="12"/>
  <c r="AO4" i="7"/>
  <c r="AO51" i="7"/>
  <c r="AO4" i="12"/>
  <c r="AO51" i="12"/>
  <c r="B29" i="1"/>
  <c r="F11" i="9" s="1"/>
  <c r="CI29" i="1"/>
  <c r="E11" i="9"/>
  <c r="B81" i="1"/>
  <c r="F37" i="9" s="1"/>
  <c r="BO117" i="1"/>
  <c r="BO102" i="1" s="1"/>
  <c r="B67" i="1"/>
  <c r="F30" i="9" s="1"/>
  <c r="B93" i="1"/>
  <c r="CA117" i="1"/>
  <c r="CA102" i="1" s="1"/>
  <c r="CI93" i="1"/>
  <c r="E43" i="9"/>
  <c r="CH21" i="1"/>
  <c r="F7" i="9"/>
  <c r="E115" i="1"/>
  <c r="E117" i="1" s="1"/>
  <c r="CI19" i="1"/>
  <c r="E6" i="9"/>
  <c r="CH19" i="1"/>
  <c r="F6" i="9"/>
  <c r="CH77" i="1"/>
  <c r="C87" i="1"/>
  <c r="G117" i="1"/>
  <c r="G102" i="1" s="1"/>
  <c r="Q51" i="7"/>
  <c r="CH49" i="1"/>
  <c r="D51" i="7"/>
  <c r="E51" i="7"/>
  <c r="CH71" i="1"/>
  <c r="CH83" i="1"/>
  <c r="C81" i="1"/>
  <c r="C71" i="1"/>
  <c r="CH79" i="1"/>
  <c r="R51" i="7"/>
  <c r="C35" i="1"/>
  <c r="AG51" i="7"/>
  <c r="H51" i="7"/>
  <c r="U51" i="7"/>
  <c r="V51" i="7"/>
  <c r="AD51" i="7"/>
  <c r="L51" i="7"/>
  <c r="CH45" i="1"/>
  <c r="F51" i="7"/>
  <c r="CH75" i="1"/>
  <c r="J51" i="7"/>
  <c r="C75" i="1"/>
  <c r="P51" i="7"/>
  <c r="AE51" i="7"/>
  <c r="X51" i="7"/>
  <c r="Y51" i="7"/>
  <c r="AH51" i="7"/>
  <c r="G51" i="7"/>
  <c r="CH51" i="1"/>
  <c r="C31" i="1"/>
  <c r="N4" i="7"/>
  <c r="N51" i="7"/>
  <c r="C83" i="1"/>
  <c r="C51" i="1"/>
  <c r="AC51" i="7"/>
  <c r="C21" i="1"/>
  <c r="C45" i="1"/>
  <c r="C49" i="1"/>
  <c r="C39" i="1"/>
  <c r="W51" i="7"/>
  <c r="S51" i="7"/>
  <c r="AB4" i="7"/>
  <c r="AB51" i="7"/>
  <c r="C63" i="1"/>
  <c r="C25" i="1"/>
  <c r="C67" i="1"/>
  <c r="C91" i="1"/>
  <c r="C79" i="1"/>
  <c r="Z51" i="7"/>
  <c r="I51" i="7"/>
  <c r="C55" i="1"/>
  <c r="M51" i="7"/>
  <c r="AI51" i="7"/>
  <c r="C61" i="1"/>
  <c r="CH61" i="1"/>
  <c r="AK51" i="7"/>
  <c r="CH33" i="1"/>
  <c r="C73" i="1"/>
  <c r="C47" i="1"/>
  <c r="CH41" i="1"/>
  <c r="C85" i="1"/>
  <c r="C33" i="1"/>
  <c r="C59" i="1"/>
  <c r="C43" i="1"/>
  <c r="CH69" i="1"/>
  <c r="AJ4" i="7"/>
  <c r="AJ51" i="7"/>
  <c r="CH53" i="1"/>
  <c r="CH57" i="1"/>
  <c r="C69" i="1"/>
  <c r="CH47" i="1"/>
  <c r="CH59" i="1"/>
  <c r="CH43" i="1"/>
  <c r="C57" i="1"/>
  <c r="C65" i="1"/>
  <c r="C53" i="1"/>
  <c r="C41" i="1"/>
  <c r="CH85" i="1"/>
  <c r="K51" i="7"/>
  <c r="AA4" i="7"/>
  <c r="AA51" i="7"/>
  <c r="CH73" i="1"/>
  <c r="CH65" i="1"/>
  <c r="O51" i="7"/>
  <c r="AF4" i="7"/>
  <c r="AF51" i="7"/>
  <c r="E21" i="8" l="1"/>
  <c r="G35" i="10"/>
  <c r="E8" i="8"/>
  <c r="G14" i="10"/>
  <c r="G8" i="10"/>
  <c r="E40" i="8"/>
  <c r="E37" i="8"/>
  <c r="G37" i="10"/>
  <c r="F43" i="8"/>
  <c r="H44" i="10"/>
  <c r="A42" i="8"/>
  <c r="A94" i="1"/>
  <c r="E25" i="8"/>
  <c r="G23" i="10"/>
  <c r="E16" i="8"/>
  <c r="G6" i="10"/>
  <c r="E23" i="8"/>
  <c r="G31" i="10"/>
  <c r="E32" i="8"/>
  <c r="G32" i="10"/>
  <c r="E39" i="8"/>
  <c r="G42" i="10"/>
  <c r="G18" i="10"/>
  <c r="E10" i="8"/>
  <c r="E31" i="8"/>
  <c r="G21" i="10"/>
  <c r="E36" i="8"/>
  <c r="G40" i="10"/>
  <c r="E33" i="8"/>
  <c r="G38" i="10"/>
  <c r="E24" i="8"/>
  <c r="G22" i="10"/>
  <c r="E9" i="8"/>
  <c r="G15" i="10"/>
  <c r="E22" i="8"/>
  <c r="G29" i="10"/>
  <c r="E6" i="8"/>
  <c r="G19" i="10"/>
  <c r="E19" i="8"/>
  <c r="G17" i="10"/>
  <c r="E20" i="8"/>
  <c r="G24" i="10"/>
  <c r="E29" i="8"/>
  <c r="G16" i="10"/>
  <c r="G11" i="10"/>
  <c r="E14" i="8"/>
  <c r="F17" i="8"/>
  <c r="H25" i="10"/>
  <c r="E42" i="8"/>
  <c r="G43" i="10"/>
  <c r="E7" i="8"/>
  <c r="G13" i="10"/>
  <c r="E45" i="8"/>
  <c r="G46" i="10"/>
  <c r="G33" i="10"/>
  <c r="E28" i="8"/>
  <c r="E15" i="8"/>
  <c r="G12" i="10"/>
  <c r="E44" i="8"/>
  <c r="G45" i="10"/>
  <c r="E30" i="8"/>
  <c r="G27" i="10"/>
  <c r="E35" i="8"/>
  <c r="G39" i="10"/>
  <c r="G20" i="10"/>
  <c r="E11" i="8"/>
  <c r="G41" i="10"/>
  <c r="J107" i="1"/>
  <c r="D52" i="8"/>
  <c r="AF107" i="1"/>
  <c r="AD107" i="1"/>
  <c r="X107" i="1"/>
  <c r="Z107" i="1"/>
  <c r="BZ107" i="1"/>
  <c r="BT107" i="1"/>
  <c r="BP107" i="1"/>
  <c r="BN107" i="1"/>
  <c r="BL107" i="1"/>
  <c r="BJ107" i="1"/>
  <c r="BH107" i="1"/>
  <c r="BF107" i="1"/>
  <c r="BD107" i="1"/>
  <c r="BB107" i="1"/>
  <c r="F41" i="8" s="1"/>
  <c r="AZ107" i="1"/>
  <c r="AX107" i="1"/>
  <c r="AV107" i="1"/>
  <c r="AT107" i="1"/>
  <c r="AP107" i="1"/>
  <c r="AN107" i="1"/>
  <c r="AL107" i="1"/>
  <c r="AJ107" i="1"/>
  <c r="AH107" i="1"/>
  <c r="AB107" i="1"/>
  <c r="V107" i="1"/>
  <c r="T107" i="1"/>
  <c r="R107" i="1"/>
  <c r="P107" i="1"/>
  <c r="N107" i="1"/>
  <c r="F107" i="1"/>
  <c r="BX107" i="1"/>
  <c r="AU4" i="12"/>
  <c r="E102" i="1"/>
  <c r="F43" i="9"/>
  <c r="CH63" i="1"/>
  <c r="CH55" i="1"/>
  <c r="CH37" i="1"/>
  <c r="CI33" i="1"/>
  <c r="E13" i="9"/>
  <c r="CI55" i="1"/>
  <c r="E24" i="9"/>
  <c r="CI45" i="1"/>
  <c r="E19" i="9"/>
  <c r="CI69" i="1"/>
  <c r="E31" i="9"/>
  <c r="CI75" i="1"/>
  <c r="E34" i="9"/>
  <c r="CI91" i="1"/>
  <c r="E42" i="9"/>
  <c r="CI83" i="1"/>
  <c r="E38" i="9"/>
  <c r="CI71" i="1"/>
  <c r="E32" i="9"/>
  <c r="CH31" i="1"/>
  <c r="CI73" i="1"/>
  <c r="E33" i="9"/>
  <c r="CI25" i="1"/>
  <c r="E9" i="9"/>
  <c r="CI41" i="1"/>
  <c r="E17" i="9"/>
  <c r="CI63" i="1"/>
  <c r="E28" i="9"/>
  <c r="CI31" i="1"/>
  <c r="E12" i="9"/>
  <c r="CI53" i="1"/>
  <c r="E23" i="9"/>
  <c r="CI79" i="1"/>
  <c r="E36" i="9"/>
  <c r="CI65" i="1"/>
  <c r="E29" i="9"/>
  <c r="CI61" i="1"/>
  <c r="E27" i="9"/>
  <c r="A21" i="9"/>
  <c r="A20" i="8"/>
  <c r="CI51" i="1"/>
  <c r="E22" i="9"/>
  <c r="CI43" i="1"/>
  <c r="E18" i="9"/>
  <c r="CI57" i="1"/>
  <c r="E25" i="9"/>
  <c r="CI59" i="1"/>
  <c r="E26" i="9"/>
  <c r="CI47" i="1"/>
  <c r="E20" i="9"/>
  <c r="CI39" i="1"/>
  <c r="E16" i="9"/>
  <c r="CI49" i="1"/>
  <c r="E21" i="9"/>
  <c r="CI35" i="1"/>
  <c r="E14" i="9"/>
  <c r="CI87" i="1"/>
  <c r="E40" i="9"/>
  <c r="CH87" i="1"/>
  <c r="CH35" i="1"/>
  <c r="AU4" i="7"/>
  <c r="CH29" i="1"/>
  <c r="CI81" i="1"/>
  <c r="E37" i="9"/>
  <c r="CH81" i="1"/>
  <c r="CI67" i="1"/>
  <c r="E30" i="9"/>
  <c r="CH67" i="1"/>
  <c r="CI85" i="1"/>
  <c r="E39" i="9"/>
  <c r="CH93" i="1"/>
  <c r="CI21" i="1"/>
  <c r="E7" i="9"/>
  <c r="AU50" i="7"/>
  <c r="F16" i="8" l="1"/>
  <c r="H6" i="10"/>
  <c r="F33" i="8"/>
  <c r="H38" i="10"/>
  <c r="H33" i="10"/>
  <c r="F28" i="8"/>
  <c r="A44" i="9"/>
  <c r="A43" i="8"/>
  <c r="A96" i="1"/>
  <c r="H11" i="10"/>
  <c r="F14" i="8"/>
  <c r="F42" i="8"/>
  <c r="H43" i="10"/>
  <c r="F37" i="8"/>
  <c r="H37" i="10"/>
  <c r="F45" i="8"/>
  <c r="H46" i="10"/>
  <c r="F7" i="8"/>
  <c r="H13" i="10"/>
  <c r="F29" i="8"/>
  <c r="H16" i="10"/>
  <c r="F25" i="8"/>
  <c r="H23" i="10"/>
  <c r="E38" i="8"/>
  <c r="G30" i="10"/>
  <c r="F20" i="8"/>
  <c r="H24" i="10"/>
  <c r="F39" i="8"/>
  <c r="H42" i="10"/>
  <c r="F8" i="8"/>
  <c r="H14" i="10"/>
  <c r="H8" i="10"/>
  <c r="F40" i="8"/>
  <c r="F15" i="8"/>
  <c r="H12" i="10"/>
  <c r="F34" i="8"/>
  <c r="H36" i="10"/>
  <c r="F9" i="8"/>
  <c r="H15" i="10"/>
  <c r="F44" i="8"/>
  <c r="H45" i="10"/>
  <c r="F30" i="8"/>
  <c r="H27" i="10"/>
  <c r="F6" i="8"/>
  <c r="H19" i="10"/>
  <c r="F23" i="8"/>
  <c r="H31" i="10"/>
  <c r="F22" i="8"/>
  <c r="H29" i="10"/>
  <c r="F32" i="8"/>
  <c r="H32" i="10"/>
  <c r="F31" i="8"/>
  <c r="H21" i="10"/>
  <c r="H18" i="10"/>
  <c r="F10" i="8"/>
  <c r="F19" i="8"/>
  <c r="H17" i="10"/>
  <c r="F36" i="8"/>
  <c r="H40" i="10"/>
  <c r="F24" i="8"/>
  <c r="H22" i="10"/>
  <c r="F21" i="8"/>
  <c r="H35" i="10"/>
  <c r="F35" i="8"/>
  <c r="H39" i="10"/>
  <c r="H20" i="10"/>
  <c r="F11" i="8"/>
  <c r="H41" i="10"/>
  <c r="D107" i="1"/>
  <c r="A21" i="8"/>
  <c r="A22" i="9"/>
  <c r="E52" i="8"/>
  <c r="AU50" i="12"/>
  <c r="A45" i="9" l="1"/>
  <c r="A44" i="8"/>
  <c r="A98" i="1"/>
  <c r="F38" i="8"/>
  <c r="H30" i="10"/>
  <c r="A22" i="8"/>
  <c r="A23" i="9"/>
  <c r="A46" i="9" l="1"/>
  <c r="A45" i="8"/>
  <c r="A23" i="8"/>
  <c r="A24" i="9"/>
  <c r="A24" i="8" l="1"/>
  <c r="A25" i="9"/>
  <c r="A25" i="8" l="1"/>
  <c r="A26" i="9"/>
  <c r="A27" i="9" l="1"/>
  <c r="A26" i="8"/>
  <c r="A28" i="9" l="1"/>
  <c r="A27" i="8"/>
  <c r="A28" i="8" l="1"/>
  <c r="A29" i="9"/>
  <c r="A29" i="8" l="1"/>
  <c r="A30" i="9"/>
  <c r="A30" i="8" l="1"/>
  <c r="A31" i="9"/>
  <c r="A31" i="8" l="1"/>
  <c r="A32" i="9"/>
  <c r="A33" i="9" l="1"/>
  <c r="A32" i="8"/>
  <c r="A33" i="8" l="1"/>
  <c r="A34" i="9"/>
  <c r="A34" i="8" l="1"/>
  <c r="A35" i="9"/>
  <c r="A35" i="8" l="1"/>
  <c r="A36" i="9"/>
  <c r="A36" i="8" l="1"/>
  <c r="A37" i="9"/>
  <c r="A37" i="8" l="1"/>
  <c r="A38" i="9"/>
  <c r="A39" i="9" l="1"/>
  <c r="A38" i="8"/>
  <c r="A40" i="9" l="1"/>
  <c r="A39" i="8"/>
  <c r="A41" i="9" l="1"/>
  <c r="A40" i="8"/>
  <c r="A41" i="8" l="1"/>
  <c r="A42" i="9"/>
  <c r="A43" i="9" l="1"/>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l="1"/>
  <c r="A38" i="10" s="1"/>
  <c r="A39" i="10" s="1"/>
  <c r="A40" i="10" s="1"/>
  <c r="A41" i="10" s="1"/>
  <c r="A42" i="10" s="1"/>
  <c r="A43" i="10" s="1"/>
  <c r="A44" i="10" s="1"/>
  <c r="A45" i="10" s="1"/>
  <c r="A46" i="10" s="1"/>
  <c r="I117" i="1"/>
  <c r="I102" i="1" s="1"/>
  <c r="E27" i="8" l="1"/>
  <c r="G34" i="10"/>
  <c r="H107" i="1"/>
  <c r="CI102" i="1"/>
  <c r="CI107" i="1" s="1"/>
  <c r="F27" i="8" l="1"/>
  <c r="H34" i="10"/>
</calcChain>
</file>

<file path=xl/sharedStrings.xml><?xml version="1.0" encoding="utf-8"?>
<sst xmlns="http://schemas.openxmlformats.org/spreadsheetml/2006/main" count="457" uniqueCount="271">
  <si>
    <t>Bijgewerkt</t>
  </si>
  <si>
    <t>wedstr.</t>
  </si>
  <si>
    <t>actueel</t>
  </si>
  <si>
    <t>actueel aantal</t>
  </si>
  <si>
    <t>gespld</t>
  </si>
  <si>
    <t>moyenne</t>
  </si>
  <si>
    <t>caramboles</t>
  </si>
  <si>
    <t>moyenne tabel</t>
  </si>
  <si>
    <t>Chris Wensveen</t>
  </si>
  <si>
    <t>vanaf</t>
  </si>
  <si>
    <t>caramb</t>
  </si>
  <si>
    <t>Richard Venema</t>
  </si>
  <si>
    <t>&lt;</t>
  </si>
  <si>
    <t>Mo Smink</t>
  </si>
  <si>
    <t>Marcel Boot</t>
  </si>
  <si>
    <t>Arthur Brouwer</t>
  </si>
  <si>
    <t>Frans Kool</t>
  </si>
  <si>
    <t>Rene den Os</t>
  </si>
  <si>
    <t xml:space="preserve">Ed Visser </t>
  </si>
  <si>
    <t>Alex Stolk</t>
  </si>
  <si>
    <t>Marcel den Os</t>
  </si>
  <si>
    <t>Jos v Esschoten</t>
  </si>
  <si>
    <t>Wout v Luik</t>
  </si>
  <si>
    <t>Alex Rust</t>
  </si>
  <si>
    <t>Ger Dekker</t>
  </si>
  <si>
    <t>Pleun vd Vliet</t>
  </si>
  <si>
    <t>Peet Graafland</t>
  </si>
  <si>
    <t>Jaap vd Sluis</t>
  </si>
  <si>
    <t>Ted Boomkens</t>
  </si>
  <si>
    <t>Wim Berkien</t>
  </si>
  <si>
    <t>Marcel Burg</t>
  </si>
  <si>
    <t xml:space="preserve">Ger v Velzen </t>
  </si>
  <si>
    <t xml:space="preserve">Piet v/d Hoeven </t>
  </si>
  <si>
    <t>Marco Hessing</t>
  </si>
  <si>
    <t xml:space="preserve">Harold Bloem </t>
  </si>
  <si>
    <t>bvdnp.nl</t>
  </si>
  <si>
    <t>Paul Staak</t>
  </si>
  <si>
    <t>Theo vd Weide</t>
  </si>
  <si>
    <t xml:space="preserve">Micha v Wingeren </t>
  </si>
  <si>
    <t>47 is het maxium aantal te maken caramboles (vanaf 0,920 moyenne)</t>
  </si>
  <si>
    <t>bijgewerkt</t>
  </si>
  <si>
    <t>aantal</t>
  </si>
  <si>
    <t>gmkt</t>
  </si>
  <si>
    <t>te maken</t>
  </si>
  <si>
    <t>%</t>
  </si>
  <si>
    <t>% gesp.</t>
  </si>
  <si>
    <t>Naam</t>
  </si>
  <si>
    <t>car.</t>
  </si>
  <si>
    <t>caramb.</t>
  </si>
  <si>
    <t>beurten</t>
  </si>
  <si>
    <t>moy</t>
  </si>
  <si>
    <t>wedstr</t>
  </si>
  <si>
    <t>Piet</t>
  </si>
  <si>
    <t>Jos</t>
  </si>
  <si>
    <t>Cor</t>
  </si>
  <si>
    <t>Jaap</t>
  </si>
  <si>
    <t>Wout</t>
  </si>
  <si>
    <t>Ger D</t>
  </si>
  <si>
    <t>Paul</t>
  </si>
  <si>
    <t>Cock</t>
  </si>
  <si>
    <t>Chris</t>
  </si>
  <si>
    <t>Harold</t>
  </si>
  <si>
    <t>Ed</t>
  </si>
  <si>
    <t>Marco</t>
  </si>
  <si>
    <t>Mo</t>
  </si>
  <si>
    <t>Ronald</t>
  </si>
  <si>
    <t>Ted</t>
  </si>
  <si>
    <t>Pleun</t>
  </si>
  <si>
    <t>Wim</t>
  </si>
  <si>
    <t>Joop</t>
  </si>
  <si>
    <t>Frans</t>
  </si>
  <si>
    <t>totaal</t>
  </si>
  <si>
    <t>% gespeelde</t>
  </si>
  <si>
    <t>De eerste 2 plaatsen zich direct voor de kwartfinales van de play offs</t>
  </si>
  <si>
    <t xml:space="preserve">partijen </t>
  </si>
  <si>
    <t>Totaal aantal wedstr. gespeeld</t>
  </si>
  <si>
    <t>Max aantal wedstrijden</t>
  </si>
  <si>
    <t xml:space="preserve">Wedstrijden nog te spelen </t>
  </si>
  <si>
    <t>gemkt</t>
  </si>
  <si>
    <t>cor</t>
  </si>
  <si>
    <t>jos</t>
  </si>
  <si>
    <t>mo</t>
  </si>
  <si>
    <t>cock</t>
  </si>
  <si>
    <t>wout</t>
  </si>
  <si>
    <t>ted</t>
  </si>
  <si>
    <t>jaap</t>
  </si>
  <si>
    <t>paul</t>
  </si>
  <si>
    <t>wim</t>
  </si>
  <si>
    <t>joop</t>
  </si>
  <si>
    <t>ed</t>
  </si>
  <si>
    <t>piet</t>
  </si>
  <si>
    <t>Totaal</t>
  </si>
  <si>
    <t>check -&gt;</t>
  </si>
  <si>
    <t>check</t>
  </si>
  <si>
    <t>Cor v Nieuwen.</t>
  </si>
  <si>
    <t>Peet Mannetje</t>
  </si>
  <si>
    <t>Cock Smink</t>
  </si>
  <si>
    <t>Ronald de Vreede</t>
  </si>
  <si>
    <t xml:space="preserve">Peet Hagman </t>
  </si>
  <si>
    <t xml:space="preserve">Joop Vermeulen </t>
  </si>
  <si>
    <t>start</t>
  </si>
  <si>
    <t>einde moyenne</t>
  </si>
  <si>
    <t>Aant. Wedstr.</t>
  </si>
  <si>
    <t>Totaal gespeelde partijen</t>
  </si>
  <si>
    <t>te maken Car.</t>
  </si>
  <si>
    <t/>
  </si>
  <si>
    <t>gemaakte Car.</t>
  </si>
  <si>
    <t>Moyen.</t>
  </si>
  <si>
    <t>% Caram.</t>
  </si>
  <si>
    <t>Totaal punten</t>
  </si>
  <si>
    <t xml:space="preserve">Totaal behaalde punten </t>
  </si>
  <si>
    <t xml:space="preserve">  </t>
  </si>
  <si>
    <t>richard</t>
  </si>
  <si>
    <t>chris</t>
  </si>
  <si>
    <t>peet m</t>
  </si>
  <si>
    <t>pleun</t>
  </si>
  <si>
    <t>alex s</t>
  </si>
  <si>
    <t>alex r</t>
  </si>
  <si>
    <t>ger d</t>
  </si>
  <si>
    <t>ronald</t>
  </si>
  <si>
    <t>marco</t>
  </si>
  <si>
    <t>arthur</t>
  </si>
  <si>
    <t>peet h</t>
  </si>
  <si>
    <t>rene</t>
  </si>
  <si>
    <t>frans</t>
  </si>
  <si>
    <t>micha</t>
  </si>
  <si>
    <t>ger v</t>
  </si>
  <si>
    <t>peet g</t>
  </si>
  <si>
    <t>appie</t>
  </si>
  <si>
    <t>berry</t>
  </si>
  <si>
    <t>thijs</t>
  </si>
  <si>
    <t>Appie</t>
  </si>
  <si>
    <t>Appie Smink</t>
  </si>
  <si>
    <t>Berry</t>
  </si>
  <si>
    <t>Marcel Mast</t>
  </si>
  <si>
    <t>Thijs van Oosten</t>
  </si>
  <si>
    <t>Berry Grouwstra</t>
  </si>
  <si>
    <t>4 wedst.</t>
  </si>
  <si>
    <t>8 wedstr.</t>
  </si>
  <si>
    <t>16 wedstr.</t>
  </si>
  <si>
    <t>24 wedst.</t>
  </si>
  <si>
    <t>32 wedst.</t>
  </si>
  <si>
    <t>nr.</t>
  </si>
  <si>
    <t>10 is het minimum aantal te maken caramboles (tot 0,200 moyenne)</t>
  </si>
  <si>
    <t>pnt bij</t>
  </si>
  <si>
    <t>te mkn</t>
  </si>
  <si>
    <t>mars bo</t>
  </si>
  <si>
    <t>mars bu</t>
  </si>
  <si>
    <t>mars ma</t>
  </si>
  <si>
    <t>mars os</t>
  </si>
  <si>
    <t>brt</t>
  </si>
  <si>
    <t>aant</t>
  </si>
  <si>
    <t>wed</t>
  </si>
  <si>
    <t>Pnt</t>
  </si>
  <si>
    <t>punt/</t>
  </si>
  <si>
    <t>wedst</t>
  </si>
  <si>
    <t>Totaal te maken caramboles</t>
  </si>
  <si>
    <t>Totaal gemaakte caramboles</t>
  </si>
  <si>
    <t>totaal aantal beurten</t>
  </si>
  <si>
    <t>overall gemiddels moyenne</t>
  </si>
  <si>
    <t>overall percentage gemaakt caramboles</t>
  </si>
  <si>
    <t>Totaal te spelen partijen</t>
  </si>
  <si>
    <t>maak eerst een kopie van het bestand met in de nieuwe naam de nieuwe datum</t>
  </si>
  <si>
    <t>check op de 2 tabbladen NogTeSpelen en Gespeeld of er rode foutmeldingen zijn ontstaan (onderaan en rechts).</t>
  </si>
  <si>
    <t>acties op tabblad Deelnemers-moyenne-aantal:</t>
  </si>
  <si>
    <t>verwijder de oude opmerkingen van vorige week (”aangepast” of ”blijft gelijk”) </t>
  </si>
  <si>
    <t>zet de nieuwe opmerkingen bij de deelnemers met nieuwe moyennes en aantallen (”aangepast” of ”blijft gelijk”).</t>
  </si>
  <si>
    <t>In de tabbladen NogTeSpelen en Gespeeld hoef je niets te veranderen of te sorteren. Alles gaat vanzelf. Zijn ook beveiligd.</t>
  </si>
  <si>
    <t>Aandachtspunten:</t>
  </si>
  <si>
    <t>Er zitten hier en daar wat extra controles in de formules die duidelijke roodkleurige foutmeldingen geven, bijvoorbeeld als een wedstrijd niet geheel is ingevuld.</t>
  </si>
  <si>
    <t>Als er een deelnemer moet worden toegevoegd of juist afhaakt en uit het rooster moet worden gehaald, aub even doorgeven inclusief consequenties voor de eventueel reeds gespeelde wedstrijd door die deelnemer, want dan moet ik ook diverse formules aanpassen.</t>
  </si>
  <si>
    <t>Tip voor Art: Voordat je het excelbestand wil meesturen, sla het eerst op indien je op het tabblad "Actuele Stand” staat met schermvullende weergave. Want als iemand deze opent krijgt ie ook die pagina als eerste voor zich.</t>
  </si>
  <si>
    <t>Tip voor Art: Stuur ook de PDF versie mee door het excelbestand op te slaan als PDF bestand. Sommige vinden de Excelversie handig, anderen weer de PDF versie. dan kunnen ze kiezen.</t>
  </si>
  <si>
    <t>acties op tabblad Rooster:</t>
  </si>
  <si>
    <t>Tevens worden deze nieuwe moyennes en aantallen automatisch overgenomen in het eerste tabblad Deelnemers-moyenne-aantal, maar schrijf ze toch even op papier om ze later even te controleren op tabblad Deelnemers-moyenne-aantal</t>
  </si>
  <si>
    <t>voer de nieuw gespeelde wedstrijden in bij beide deelnemers, dus niet bij 1 van beiden</t>
  </si>
  <si>
    <t>pas de datum in het blauw links-boven aan, dan wordt die datum automatisch op alle andere tabbladen vermeld</t>
  </si>
  <si>
    <t>Deze lijst beter niet meer sorteren, gewoon op alfabet laten staan</t>
  </si>
  <si>
    <t>In de eerste 3 tabbladen Deelnemers-moyenne-aantal, Actuele Stand en Virtuele Stand staan ook heel veel formules, maar ik heb de beveiliging niet aangezet, want dan kan je die 3 lijsten niet meer sorteren of aanpassen.</t>
  </si>
  <si>
    <t>Het is de bedoeling dat een ieder één maal tegen elkaar uitkomt.</t>
  </si>
  <si>
    <t>Het minimum is 10 caramboles, het maximum is 47 caramboles.</t>
  </si>
  <si>
    <t>De wedstrijden worden gespeeld bij de Snelvlieger, bij DVC en eventueel bij Arthur op de zaak.</t>
  </si>
  <si>
    <t>We spelen met het volgende wedstrijdpunten systeem: namelijk 2-0-1-1.</t>
  </si>
  <si>
    <t>2 punten voor een overwinning, 0 punten voor een verliespartij en 1 punt voor een gelijkspel.</t>
  </si>
  <si>
    <t>1 extra bonuspunt wanneer je minimaal jouw vastgestelde moyenne speelt, dus bij een verliespartij kan je  alsnog 1 bonuspunt krijgen.</t>
  </si>
  <si>
    <t>Er wordt maximaal 60 beurten gespeeld met de nastoot voor geel. Wie het hoogst gespeelde percentage caramboles heeft gemaakt krijgt 1 punt. De verliezer o punten.</t>
  </si>
  <si>
    <t>De wedstrijduitslagen moeten worden ingediend door een foto met uitslag en namen in de rooster-whatsapp-groep te plaatsen.</t>
  </si>
  <si>
    <t>Bij onregelmatigheden kan de roosterleiding bepalen dat de wedstrijd moet worden overgespeeld.</t>
  </si>
  <si>
    <t>Mocht er iemand onverhoopt uitvallen (bijv. door ziekte) dan vervallen al zijn gespeelde partijen.</t>
  </si>
  <si>
    <t>Na de competitie komt er nog een play off met de eerste 14 gevolgd door een BBQ voor alle deelnemers, leden en donateurs met aanhang.</t>
  </si>
  <si>
    <t>De eerste 2 plaatsing zich direct voor de kwartfinales van de play off.</t>
  </si>
  <si>
    <t>Alex R</t>
  </si>
  <si>
    <t>Alex S</t>
  </si>
  <si>
    <t>wedstrijden te spelen tegen:</t>
  </si>
  <si>
    <t>wedstrijden gespeeld tegen:</t>
  </si>
  <si>
    <t>Arthur</t>
  </si>
  <si>
    <t>Ger V</t>
  </si>
  <si>
    <t>Mars Bu</t>
  </si>
  <si>
    <t>Mars Ma</t>
  </si>
  <si>
    <t>Peet H</t>
  </si>
  <si>
    <t>Peet M</t>
  </si>
  <si>
    <t>Richard</t>
  </si>
  <si>
    <t>Rene</t>
  </si>
  <si>
    <t>Thijs</t>
  </si>
  <si>
    <t>Aantal Spelers</t>
  </si>
  <si>
    <t>Totaal punten  behaald</t>
  </si>
  <si>
    <t>Totaal gemaakte beurten</t>
  </si>
  <si>
    <t>Overall gemiddelde</t>
  </si>
  <si>
    <t>Partijmoyenne</t>
  </si>
  <si>
    <t>partij</t>
  </si>
  <si>
    <t>beste</t>
  </si>
  <si>
    <t>gemid</t>
  </si>
  <si>
    <t>wedstrijd punten</t>
  </si>
  <si>
    <t>% gemkt</t>
  </si>
  <si>
    <t>max brt /x 60 brt</t>
  </si>
  <si>
    <t>Kopieer P5 t/m Y42 en plak het met speciaal op Opmaak naar C5 t/m L42</t>
  </si>
  <si>
    <t xml:space="preserve">sorteer daarna op tabblad ”Actuele Stand” kolommen B t/m K (B5 t/m K42) en sorteer eerst op kolom J (punten) van groot naar klein en daarna op kolom F (percentage) en daarna op kolom B (van A naar Z). </t>
  </si>
  <si>
    <t>Kopieer daarna het hulpmiddel van P5 t/m Y42 en plak het speciaal op Opmaak naar C5 t/m L42</t>
  </si>
  <si>
    <t xml:space="preserve">sorteer daarna op tabblad ”Virtuele Stand” kolommen B t/m K (B5 t/m K42) en sorteer eerst op kolom C van groot naar klein en daarna op kolom H (percentage) en daarna op kolom B (van A naar Z). </t>
  </si>
  <si>
    <t>Kopieer daarna het hulpmiddel van O5 t/m W42 en plak het speciaal op Opmaak naar C5 t/m K42</t>
  </si>
  <si>
    <t>Kopieer O5 t/m W42 en plak het met speciaal op Opmaak naar C5 t/m K42</t>
  </si>
  <si>
    <t>Roostercompetitie 2026-2027</t>
  </si>
  <si>
    <t>Roostercompetitie 2026-2027: Wedstrijden reeds gespeeld tot en met:</t>
  </si>
  <si>
    <t>Deelnemers roostercompetitie BV de Nieuwe Prins 2026-2027</t>
  </si>
  <si>
    <t>Actuele stand roostercompetitie BV de Nieuwe Prins 2026-2027</t>
  </si>
  <si>
    <t>Virtuele stand roostercompetitie BV de Nieuwe Prins 2026-2027</t>
  </si>
  <si>
    <t>Roostercompetitie 2026-2027: Nog te spelen vanaf:</t>
  </si>
  <si>
    <t>Wekelijkse werkzaamheden 2026-2027:</t>
  </si>
  <si>
    <t>Spelregels 2026-2027:</t>
  </si>
  <si>
    <t>T/m plaats 14 gaan door naar de play offs 2026 -2027</t>
  </si>
  <si>
    <t>Theo Adegeest</t>
  </si>
  <si>
    <t xml:space="preserve">harold B </t>
  </si>
  <si>
    <t>Patrick</t>
  </si>
  <si>
    <t>Walter</t>
  </si>
  <si>
    <t>theo A</t>
  </si>
  <si>
    <t>WalterKohne</t>
  </si>
  <si>
    <t xml:space="preserve">Paterick Martijn </t>
  </si>
  <si>
    <t xml:space="preserve">Harold v Noortwijk </t>
  </si>
  <si>
    <t>theo v W</t>
  </si>
  <si>
    <t>Rene,</t>
  </si>
  <si>
    <t>Pleun,</t>
  </si>
  <si>
    <t>harold  N</t>
  </si>
  <si>
    <t>harold B</t>
  </si>
  <si>
    <t>2027-1</t>
  </si>
  <si>
    <t>40 wedst</t>
  </si>
  <si>
    <t>Het rooster eindigt ondervoorbehoud op maandag 31 mei 2027 (laatste speeldag).</t>
  </si>
  <si>
    <t>Geschrapte regel na 4 weken na overleg Art : 10-spelers krijgen een bonuspunt vanaf 0,200</t>
  </si>
  <si>
    <t>De spelers met een vast moyenne worden na 8, 16, 24 ,32 en 40  wedstrijden herzien.</t>
  </si>
  <si>
    <t>Dus kijk uit dat je daar niet iets veranderd aan de formules. Mocht je daar toch ook een foutje zien, ook aub even bij Ted aangeven, dan pas ik het aan.</t>
  </si>
  <si>
    <t>Ik heb een beveiliging op de tabbladen: Rooster, Gespeeld en NogTeSpelen toegepast met wachtwoord , want als je daar een foutje ziet moet het worden aangepast in een formule die ik blijkbaar fout heb ingevoerd.</t>
  </si>
  <si>
    <t>Aub geen formules, rijen of kolommen toevoegen of verwijderen, aub aan Ted vragen</t>
  </si>
  <si>
    <t>check wie de 4, 8, 16, 24, 32 en 40  wedstrijden is gepasseerd en vul de nieuwe moyennes en aantallen in de gekleurde regels onderaan (119 t/m 132) dan worden ze vanzelf weergegeven in regels bovenaan (5 t/m 13) maar ook in regel 17.</t>
  </si>
  <si>
    <t>check de automatisch aangepaste nieuwe moyennes en aantallen indien 4-8-16-24-32-40 overschreden </t>
  </si>
  <si>
    <t>De nieuwe spelers hebben een geschat moyenne en worden na 4, 8, 16, 24, 32 en 40 wedstrijden herzien.</t>
  </si>
  <si>
    <t>Sorteer  B5 t/m L42 eerst op kolommen J - C - F - B</t>
  </si>
  <si>
    <t>Marco, Peet H, Harold en Piet hebben er voor gekozen om dit seizoen minimaal 12 caramboles te maken, dat betekent dat hun moyenne ook minimaal op 0,200 wordt gezet (ivm bonuspunt) ookal is dat onverhoopt lager.</t>
  </si>
  <si>
    <t>Theo A</t>
  </si>
  <si>
    <t>Theo W</t>
  </si>
  <si>
    <t>Sorteer B5 t/m K42 eerst op kolommen C - H - E - B</t>
  </si>
  <si>
    <t>Harrold v N</t>
  </si>
  <si>
    <t>Marc Bo</t>
  </si>
  <si>
    <t>Mars O</t>
  </si>
  <si>
    <t>Peet Gr</t>
  </si>
  <si>
    <t>Hoogste serie: Richard met 10</t>
  </si>
  <si>
    <t xml:space="preserve">Kortste Partij:  Ronald  Pleun 16 B </t>
  </si>
  <si>
    <t>Gem</t>
  </si>
  <si>
    <t>P/P</t>
  </si>
  <si>
    <t>Blijf gelijk</t>
  </si>
  <si>
    <t>Meeste 60-beurten partijen: Thijs met 5</t>
  </si>
  <si>
    <t>Verhoogt</t>
  </si>
  <si>
    <t>Micha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</si>
</sst>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13]d/mmm"/>
    <numFmt numFmtId="165" formatCode="0.000"/>
    <numFmt numFmtId="166" formatCode="[$-413]d/mmm;@"/>
    <numFmt numFmtId="167" formatCode="0;\-0;;"/>
    <numFmt numFmtId="168" formatCode="0.000;\-0;;\ \ \ \ \ \ \ \ \ \ \ \ \ "/>
    <numFmt numFmtId="169" formatCode="0.0000"/>
    <numFmt numFmtId="170" formatCode="0\w"/>
    <numFmt numFmtId="171" formatCode="0;\-0;;\ \ \ \ \ \ \ \ \ \ \ \ \ "/>
  </numFmts>
  <fonts count="58">
    <font>
      <sz val="11"/>
      <color theme="1"/>
      <name val="Calibri"/>
      <family val="2"/>
      <scheme val="minor"/>
    </font>
    <font>
      <sz val="18"/>
      <color rgb="FF000000"/>
      <name val="Calibri"/>
      <family val="2"/>
    </font>
    <font>
      <sz val="11"/>
      <color rgb="FF000000"/>
      <name val="Calibri"/>
      <family val="2"/>
    </font>
    <font>
      <sz val="14"/>
      <color rgb="FF000000"/>
      <name val="Calibri"/>
      <family val="2"/>
    </font>
    <font>
      <sz val="11"/>
      <color rgb="FFC00000"/>
      <name val="Calibri"/>
      <family val="2"/>
    </font>
    <font>
      <sz val="8"/>
      <color theme="1"/>
      <name val="Calibri"/>
      <family val="2"/>
      <scheme val="minor"/>
    </font>
    <font>
      <b/>
      <sz val="18"/>
      <color rgb="FF000000"/>
      <name val="Calibri"/>
      <family val="2"/>
    </font>
    <font>
      <b/>
      <sz val="14"/>
      <color rgb="FF000000"/>
      <name val="Calibri"/>
      <family val="2"/>
    </font>
    <font>
      <b/>
      <sz val="12"/>
      <color rgb="FF000000"/>
      <name val="Calibri"/>
      <family val="2"/>
    </font>
    <font>
      <sz val="11"/>
      <color theme="0"/>
      <name val="Calibri"/>
      <family val="2"/>
    </font>
    <font>
      <sz val="12"/>
      <color rgb="FF000000"/>
      <name val="Calibri"/>
      <family val="2"/>
    </font>
    <font>
      <b/>
      <sz val="14"/>
      <color theme="1"/>
      <name val="Calibri"/>
      <family val="2"/>
      <scheme val="minor"/>
    </font>
    <font>
      <sz val="14"/>
      <color theme="1"/>
      <name val="Calibri"/>
      <family val="2"/>
      <scheme val="minor"/>
    </font>
    <font>
      <u/>
      <sz val="20"/>
      <color theme="10"/>
      <name val="Calibri"/>
      <family val="2"/>
      <scheme val="minor"/>
    </font>
    <font>
      <sz val="16"/>
      <color theme="9" tint="-0.249977111117893"/>
      <name val="Calibri"/>
      <family val="2"/>
    </font>
    <font>
      <b/>
      <sz val="18"/>
      <color rgb="FFFF0000"/>
      <name val="Calibri"/>
      <family val="2"/>
    </font>
    <font>
      <sz val="14"/>
      <name val="Calibri"/>
      <family val="2"/>
    </font>
    <font>
      <sz val="14"/>
      <color rgb="FFC00000"/>
      <name val="Calibri"/>
      <family val="2"/>
    </font>
    <font>
      <sz val="13"/>
      <color rgb="FF000000"/>
      <name val="Calibri"/>
      <family val="2"/>
    </font>
    <font>
      <sz val="13"/>
      <color theme="9" tint="-0.249977111117893"/>
      <name val="Calibri"/>
      <family val="2"/>
    </font>
    <font>
      <sz val="14"/>
      <color theme="9" tint="-0.249977111117893"/>
      <name val="Calibri"/>
      <family val="2"/>
    </font>
    <font>
      <sz val="13"/>
      <color rgb="FFFF0000"/>
      <name val="Calibri"/>
      <family val="2"/>
    </font>
    <font>
      <b/>
      <sz val="11"/>
      <color rgb="FF000000"/>
      <name val="Calibri"/>
      <family val="2"/>
    </font>
    <font>
      <b/>
      <sz val="11"/>
      <color rgb="FFFF0000"/>
      <name val="Calibri"/>
      <family val="2"/>
    </font>
    <font>
      <b/>
      <sz val="11"/>
      <color theme="1"/>
      <name val="Calibri"/>
      <family val="2"/>
    </font>
    <font>
      <sz val="11"/>
      <color rgb="FFFF0000"/>
      <name val="Calibri"/>
      <family val="2"/>
      <scheme val="minor"/>
    </font>
    <font>
      <b/>
      <sz val="16"/>
      <color theme="1"/>
      <name val="Calibri"/>
      <family val="2"/>
      <scheme val="minor"/>
    </font>
    <font>
      <sz val="8"/>
      <color rgb="FFFF0000"/>
      <name val="Calibri"/>
      <family val="2"/>
      <scheme val="minor"/>
    </font>
    <font>
      <sz val="10"/>
      <color theme="1"/>
      <name val="Calibri"/>
      <family val="2"/>
      <scheme val="minor"/>
    </font>
    <font>
      <sz val="10"/>
      <color rgb="FFFF0000"/>
      <name val="Calibri"/>
      <family val="2"/>
      <scheme val="minor"/>
    </font>
    <font>
      <b/>
      <sz val="11"/>
      <color theme="1"/>
      <name val="Calibri"/>
      <family val="2"/>
      <scheme val="minor"/>
    </font>
    <font>
      <sz val="9"/>
      <color rgb="FFFF0000"/>
      <name val="Calibri"/>
      <family val="2"/>
      <scheme val="minor"/>
    </font>
    <font>
      <sz val="9"/>
      <color theme="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b/>
      <sz val="11"/>
      <color rgb="FF2B579A"/>
      <name val="Calibri"/>
      <family val="2"/>
    </font>
    <font>
      <sz val="11"/>
      <color theme="1"/>
      <name val="Calibri"/>
      <family val="2"/>
      <scheme val="minor"/>
    </font>
    <font>
      <sz val="16"/>
      <color rgb="FF548235"/>
      <name val="Calibri"/>
      <family val="2"/>
      <scheme val="minor"/>
    </font>
    <font>
      <sz val="16"/>
      <color theme="5" tint="-0.249977111117893"/>
      <name val="Calibri"/>
      <family val="2"/>
      <scheme val="minor"/>
    </font>
    <font>
      <sz val="13"/>
      <color theme="1"/>
      <name val="Helvetica Neue"/>
      <family val="2"/>
    </font>
    <font>
      <sz val="14"/>
      <color theme="1"/>
      <name val="Calibri"/>
      <family val="2"/>
    </font>
    <font>
      <sz val="14"/>
      <color rgb="FF000000"/>
      <name val="Arial"/>
      <family val="2"/>
    </font>
    <font>
      <sz val="14"/>
      <color rgb="FF000000"/>
      <name val="ArialMT"/>
    </font>
    <font>
      <b/>
      <sz val="14"/>
      <color rgb="FF000000"/>
      <name val="Arial"/>
      <family val="2"/>
    </font>
    <font>
      <sz val="14"/>
      <color theme="1"/>
      <name val="Arial"/>
      <family val="2"/>
    </font>
    <font>
      <sz val="14"/>
      <color theme="1"/>
      <name val="Helvetica"/>
      <family val="2"/>
    </font>
    <font>
      <sz val="14"/>
      <color rgb="FF000000"/>
      <name val="Helvetica"/>
      <family val="2"/>
    </font>
    <font>
      <sz val="16"/>
      <color theme="1"/>
      <name val="Calibri"/>
      <family val="2"/>
      <scheme val="minor"/>
    </font>
    <font>
      <sz val="16"/>
      <color rgb="FF0070C0"/>
      <name val="Calibri"/>
      <family val="2"/>
      <scheme val="minor"/>
    </font>
    <font>
      <b/>
      <sz val="16"/>
      <color rgb="FF0070C0"/>
      <name val="Calibri"/>
      <family val="2"/>
      <scheme val="minor"/>
    </font>
    <font>
      <b/>
      <sz val="15"/>
      <color theme="1"/>
      <name val="Calibri"/>
      <family val="2"/>
      <scheme val="minor"/>
    </font>
    <font>
      <b/>
      <i/>
      <sz val="14"/>
      <color rgb="FFC00000"/>
      <name val="Calibri"/>
      <family val="2"/>
    </font>
    <font>
      <b/>
      <sz val="11"/>
      <color rgb="FFC00000"/>
      <name val="Calibri (Hoofdtekst)"/>
    </font>
    <font>
      <b/>
      <sz val="14"/>
      <color rgb="FFC00000"/>
      <name val="Calibri"/>
      <family val="2"/>
    </font>
    <font>
      <sz val="10"/>
      <name val="Calibri"/>
      <family val="2"/>
      <scheme val="minor"/>
    </font>
    <font>
      <sz val="9"/>
      <name val="Calibri"/>
      <family val="2"/>
      <scheme val="minor"/>
    </font>
    <font>
      <sz val="16"/>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00"/>
        <bgColor rgb="FF99CCFF"/>
      </patternFill>
    </fill>
    <fill>
      <patternFill patternType="solid">
        <fgColor rgb="FF92D050"/>
        <bgColor indexed="64"/>
      </patternFill>
    </fill>
    <fill>
      <patternFill patternType="solid">
        <fgColor rgb="FFFFFFFF"/>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79989013336588644"/>
        <bgColor indexed="64"/>
      </patternFill>
    </fill>
    <fill>
      <patternFill patternType="solid">
        <fgColor theme="9" tint="0.79989013336588644"/>
        <bgColor rgb="FFE7E7E7"/>
      </patternFill>
    </fill>
    <fill>
      <patternFill patternType="solid">
        <fgColor rgb="FFFFFFFF"/>
        <bgColor rgb="FFFCFCFC"/>
      </patternFill>
    </fill>
    <fill>
      <patternFill patternType="solid">
        <fgColor rgb="FF92D050"/>
        <bgColor rgb="FFE7E7E7"/>
      </patternFill>
    </fill>
    <fill>
      <patternFill patternType="solid">
        <fgColor theme="0"/>
      </patternFill>
    </fill>
    <fill>
      <patternFill patternType="solid">
        <fgColor theme="0"/>
        <bgColor rgb="FFE7E7E7"/>
      </patternFill>
    </fill>
    <fill>
      <patternFill patternType="solid">
        <fgColor theme="5" tint="0.59999389629810485"/>
        <bgColor rgb="FFE7E7E7"/>
      </patternFill>
    </fill>
    <fill>
      <patternFill patternType="solid">
        <fgColor theme="7"/>
        <bgColor indexed="64"/>
      </patternFill>
    </fill>
    <fill>
      <patternFill patternType="solid">
        <fgColor theme="1"/>
        <bgColor indexed="64"/>
      </patternFill>
    </fill>
    <fill>
      <patternFill patternType="solid">
        <fgColor rgb="FFFFC000"/>
        <bgColor indexed="64"/>
      </patternFill>
    </fill>
    <fill>
      <patternFill patternType="solid">
        <fgColor rgb="FF00B0F0"/>
        <bgColor indexed="64"/>
      </patternFill>
    </fill>
    <fill>
      <patternFill patternType="solid">
        <fgColor theme="2"/>
        <bgColor indexed="64"/>
      </patternFill>
    </fill>
    <fill>
      <patternFill patternType="solid">
        <fgColor theme="9" tint="0.39985351115451523"/>
        <bgColor indexed="64"/>
      </patternFill>
    </fill>
    <fill>
      <patternFill patternType="solid">
        <fgColor theme="5" tint="0.39985351115451523"/>
        <bgColor indexed="64"/>
      </patternFill>
    </fill>
    <fill>
      <patternFill patternType="solid">
        <fgColor theme="4" tint="0.59999389629810485"/>
        <bgColor indexed="64"/>
      </patternFill>
    </fill>
    <fill>
      <patternFill patternType="solid">
        <fgColor theme="7" tint="0.79985961485641044"/>
        <bgColor indexed="64"/>
      </patternFill>
    </fill>
    <fill>
      <patternFill patternType="solid">
        <fgColor rgb="FFE7E7E7"/>
        <bgColor indexed="64"/>
      </patternFill>
    </fill>
    <fill>
      <patternFill patternType="solid">
        <fgColor rgb="FF70AD47"/>
        <bgColor rgb="FF000000"/>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70C0"/>
        <bgColor indexed="64"/>
      </patternFill>
    </fill>
    <fill>
      <patternFill patternType="solid">
        <fgColor theme="5" tint="0.79998168889431442"/>
        <bgColor rgb="FFFCFCFC"/>
      </patternFill>
    </fill>
    <fill>
      <patternFill patternType="solid">
        <fgColor theme="5" tint="0.79998168889431442"/>
        <bgColor indexed="64"/>
      </patternFill>
    </fill>
    <fill>
      <patternFill patternType="solid">
        <fgColor rgb="FFFFFF00"/>
        <bgColor rgb="FFFCFCFC"/>
      </patternFill>
    </fill>
    <fill>
      <patternFill patternType="solid">
        <fgColor theme="4" tint="0.79998168889431442"/>
        <bgColor indexed="64"/>
      </patternFill>
    </fill>
    <fill>
      <patternFill patternType="solid">
        <fgColor theme="4" tint="-0.249977111117893"/>
        <bgColor indexed="64"/>
      </patternFill>
    </fill>
    <fill>
      <patternFill patternType="solid">
        <fgColor theme="9"/>
        <bgColor indexed="64"/>
      </patternFill>
    </fill>
  </fills>
  <borders count="3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bottom style="thin">
        <color indexed="64"/>
      </bottom>
      <diagonal/>
    </border>
    <border>
      <left/>
      <right style="medium">
        <color rgb="FF2B579A"/>
      </right>
      <top/>
      <bottom style="medium">
        <color rgb="FF2B579A"/>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s>
  <cellStyleXfs count="6">
    <xf numFmtId="0" fontId="0" fillId="0" borderId="0"/>
    <xf numFmtId="0" fontId="2" fillId="0" borderId="0"/>
    <xf numFmtId="0" fontId="35" fillId="0" borderId="0" applyNumberFormat="0" applyFill="0" applyBorder="0" applyAlignment="0" applyProtection="0"/>
    <xf numFmtId="9" fontId="2" fillId="0" borderId="0" applyFont="0" applyFill="0" applyBorder="0" applyAlignment="0" applyProtection="0"/>
    <xf numFmtId="0" fontId="37" fillId="0" borderId="0"/>
    <xf numFmtId="0" fontId="36" fillId="26" borderId="9">
      <alignment horizontal="center" vertical="center"/>
    </xf>
  </cellStyleXfs>
  <cellXfs count="429">
    <xf numFmtId="0" fontId="0" fillId="0" borderId="0" xfId="0"/>
    <xf numFmtId="0" fontId="1" fillId="0" borderId="0" xfId="1" applyFont="1"/>
    <xf numFmtId="0" fontId="2" fillId="0" borderId="0" xfId="1"/>
    <xf numFmtId="0" fontId="2" fillId="0" borderId="0" xfId="1" applyProtection="1">
      <protection locked="0"/>
    </xf>
    <xf numFmtId="0" fontId="6" fillId="0" borderId="0" xfId="1" applyFont="1" applyAlignment="1">
      <alignment vertical="center"/>
    </xf>
    <xf numFmtId="0" fontId="2" fillId="0" borderId="0" xfId="1" applyAlignment="1">
      <alignment horizontal="center" vertical="center"/>
    </xf>
    <xf numFmtId="164" fontId="7" fillId="5" borderId="0" xfId="1" applyNumberFormat="1" applyFont="1" applyFill="1" applyAlignment="1">
      <alignment horizontal="center"/>
    </xf>
    <xf numFmtId="0" fontId="3" fillId="0" borderId="0" xfId="1" applyFont="1" applyAlignment="1">
      <alignment horizontal="center" vertical="center"/>
    </xf>
    <xf numFmtId="0" fontId="1" fillId="0" borderId="0" xfId="1" applyFont="1" applyAlignment="1">
      <alignment horizontal="center"/>
    </xf>
    <xf numFmtId="0" fontId="6" fillId="0" borderId="0" xfId="1" applyFont="1"/>
    <xf numFmtId="0" fontId="3" fillId="10" borderId="0" xfId="1" applyFont="1" applyFill="1" applyAlignment="1">
      <alignment horizontal="center" vertical="center"/>
    </xf>
    <xf numFmtId="0" fontId="16" fillId="14" borderId="3" xfId="1" applyFont="1" applyFill="1" applyBorder="1"/>
    <xf numFmtId="1" fontId="3" fillId="13" borderId="3" xfId="1" applyNumberFormat="1" applyFont="1" applyFill="1" applyBorder="1" applyAlignment="1">
      <alignment horizontal="center"/>
    </xf>
    <xf numFmtId="0" fontId="3" fillId="12" borderId="3" xfId="1" applyFont="1" applyFill="1" applyBorder="1" applyAlignment="1">
      <alignment horizontal="center"/>
    </xf>
    <xf numFmtId="0" fontId="3" fillId="13" borderId="3" xfId="1" applyFont="1" applyFill="1" applyBorder="1" applyAlignment="1">
      <alignment horizontal="center"/>
    </xf>
    <xf numFmtId="9" fontId="3" fillId="12" borderId="3" xfId="1" applyNumberFormat="1" applyFont="1" applyFill="1" applyBorder="1" applyAlignment="1">
      <alignment horizontal="center"/>
    </xf>
    <xf numFmtId="0" fontId="16" fillId="2" borderId="3" xfId="1" applyFont="1" applyFill="1" applyBorder="1"/>
    <xf numFmtId="1" fontId="3" fillId="11" borderId="3" xfId="1" applyNumberFormat="1" applyFont="1" applyFill="1" applyBorder="1" applyAlignment="1">
      <alignment horizontal="center"/>
    </xf>
    <xf numFmtId="0" fontId="3" fillId="11" borderId="3" xfId="1" applyFont="1" applyFill="1" applyBorder="1" applyAlignment="1">
      <alignment horizontal="center"/>
    </xf>
    <xf numFmtId="1" fontId="3" fillId="15" borderId="3" xfId="1" applyNumberFormat="1" applyFont="1" applyFill="1" applyBorder="1" applyAlignment="1">
      <alignment horizontal="left"/>
    </xf>
    <xf numFmtId="0" fontId="16" fillId="15" borderId="3" xfId="1" applyFont="1" applyFill="1" applyBorder="1"/>
    <xf numFmtId="0" fontId="23" fillId="0" borderId="0" xfId="1" applyFont="1"/>
    <xf numFmtId="0" fontId="24" fillId="0" borderId="0" xfId="1" applyFont="1"/>
    <xf numFmtId="0" fontId="3" fillId="11" borderId="0" xfId="1" applyFont="1" applyFill="1" applyAlignment="1">
      <alignment horizontal="center" vertical="center"/>
    </xf>
    <xf numFmtId="0" fontId="3" fillId="0" borderId="0" xfId="1" quotePrefix="1" applyFont="1" applyAlignment="1">
      <alignment horizontal="center" vertical="center"/>
    </xf>
    <xf numFmtId="0" fontId="3" fillId="12" borderId="0" xfId="1" applyFont="1" applyFill="1" applyAlignment="1">
      <alignment horizontal="center" vertical="center"/>
    </xf>
    <xf numFmtId="0" fontId="3" fillId="13" borderId="0" xfId="1" applyFont="1" applyFill="1" applyAlignment="1">
      <alignment horizontal="center" vertical="center"/>
    </xf>
    <xf numFmtId="0" fontId="3" fillId="16" borderId="0" xfId="1" applyFont="1" applyFill="1" applyAlignment="1">
      <alignment horizontal="center" vertical="center"/>
    </xf>
    <xf numFmtId="0" fontId="0" fillId="0" borderId="3" xfId="0" applyBorder="1"/>
    <xf numFmtId="0" fontId="0" fillId="25" borderId="3" xfId="0" applyFill="1" applyBorder="1" applyProtection="1">
      <protection locked="0"/>
    </xf>
    <xf numFmtId="0" fontId="0" fillId="4" borderId="3" xfId="0" applyFill="1" applyBorder="1" applyProtection="1">
      <protection locked="0"/>
    </xf>
    <xf numFmtId="165" fontId="0" fillId="4" borderId="3" xfId="0" applyNumberFormat="1" applyFill="1" applyBorder="1" applyProtection="1">
      <protection locked="0"/>
    </xf>
    <xf numFmtId="0" fontId="0" fillId="0" borderId="3" xfId="0" applyBorder="1" applyProtection="1">
      <protection locked="0"/>
    </xf>
    <xf numFmtId="0" fontId="0" fillId="22" borderId="3" xfId="0" applyFill="1" applyBorder="1" applyProtection="1">
      <protection locked="0"/>
    </xf>
    <xf numFmtId="165" fontId="0" fillId="22" borderId="3" xfId="0" applyNumberFormat="1" applyFill="1" applyBorder="1" applyProtection="1">
      <protection locked="0"/>
    </xf>
    <xf numFmtId="0" fontId="0" fillId="23" borderId="3" xfId="0" applyFill="1" applyBorder="1" applyProtection="1">
      <protection locked="0"/>
    </xf>
    <xf numFmtId="165" fontId="0" fillId="23" borderId="3" xfId="0" applyNumberFormat="1" applyFill="1" applyBorder="1" applyProtection="1">
      <protection locked="0"/>
    </xf>
    <xf numFmtId="0" fontId="0" fillId="24" borderId="3" xfId="0" applyFill="1" applyBorder="1" applyProtection="1">
      <protection locked="0"/>
    </xf>
    <xf numFmtId="0" fontId="0" fillId="20" borderId="3" xfId="0" applyFill="1" applyBorder="1" applyProtection="1">
      <protection locked="0"/>
    </xf>
    <xf numFmtId="0" fontId="30" fillId="4" borderId="10" xfId="0" applyFont="1" applyFill="1" applyBorder="1" applyAlignment="1" applyProtection="1">
      <alignment horizontal="left" vertical="center"/>
      <protection locked="0"/>
    </xf>
    <xf numFmtId="0" fontId="30" fillId="4" borderId="11" xfId="0" applyFont="1"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12" xfId="0" applyFill="1" applyBorder="1" applyAlignment="1" applyProtection="1">
      <alignment horizontal="left" vertical="center"/>
      <protection locked="0"/>
    </xf>
    <xf numFmtId="0" fontId="30" fillId="4" borderId="13" xfId="0" applyFont="1" applyFill="1" applyBorder="1" applyAlignment="1" applyProtection="1">
      <alignment horizontal="left" vertical="center"/>
      <protection locked="0"/>
    </xf>
    <xf numFmtId="0" fontId="30" fillId="4" borderId="0" xfId="0" applyFont="1" applyFill="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30" fillId="4" borderId="15" xfId="0" applyFont="1" applyFill="1" applyBorder="1" applyAlignment="1" applyProtection="1">
      <alignment horizontal="left" vertical="center"/>
      <protection locked="0"/>
    </xf>
    <xf numFmtId="0" fontId="30" fillId="4" borderId="7" xfId="0" applyFont="1"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16" xfId="0" applyFill="1" applyBorder="1" applyAlignment="1" applyProtection="1">
      <alignment horizontal="left" vertical="center"/>
      <protection locked="0"/>
    </xf>
    <xf numFmtId="0" fontId="0" fillId="19" borderId="3" xfId="0" applyFill="1" applyBorder="1" applyProtection="1">
      <protection locked="0"/>
    </xf>
    <xf numFmtId="0" fontId="10" fillId="0" borderId="0" xfId="1" applyFont="1" applyAlignment="1" applyProtection="1">
      <alignment horizontal="center" vertical="center"/>
      <protection locked="0"/>
    </xf>
    <xf numFmtId="0" fontId="41" fillId="2" borderId="3" xfId="1" applyFont="1" applyFill="1" applyBorder="1"/>
    <xf numFmtId="1" fontId="41" fillId="16" borderId="3" xfId="1" applyNumberFormat="1" applyFont="1" applyFill="1" applyBorder="1" applyAlignment="1">
      <alignment horizontal="center"/>
    </xf>
    <xf numFmtId="0" fontId="41" fillId="12" borderId="3" xfId="1" applyFont="1" applyFill="1" applyBorder="1" applyAlignment="1">
      <alignment horizontal="center"/>
    </xf>
    <xf numFmtId="0" fontId="41" fillId="16" borderId="3" xfId="1" applyFont="1" applyFill="1" applyBorder="1" applyAlignment="1">
      <alignment horizontal="center"/>
    </xf>
    <xf numFmtId="9" fontId="41" fillId="12" borderId="3" xfId="1" applyNumberFormat="1" applyFont="1" applyFill="1" applyBorder="1" applyAlignment="1">
      <alignment horizontal="center"/>
    </xf>
    <xf numFmtId="165" fontId="41" fillId="0" borderId="3" xfId="1" applyNumberFormat="1" applyFont="1" applyBorder="1" applyAlignment="1">
      <alignment horizontal="center"/>
    </xf>
    <xf numFmtId="0" fontId="41" fillId="14" borderId="3" xfId="1" applyFont="1" applyFill="1" applyBorder="1"/>
    <xf numFmtId="1" fontId="41" fillId="3" borderId="3" xfId="1" applyNumberFormat="1" applyFont="1" applyFill="1" applyBorder="1" applyAlignment="1">
      <alignment horizontal="center"/>
    </xf>
    <xf numFmtId="0" fontId="41" fillId="3" borderId="3" xfId="1" applyFont="1" applyFill="1" applyBorder="1" applyAlignment="1">
      <alignment horizontal="center"/>
    </xf>
    <xf numFmtId="0" fontId="41" fillId="2" borderId="3" xfId="1" quotePrefix="1" applyFont="1" applyFill="1" applyBorder="1"/>
    <xf numFmtId="0" fontId="41" fillId="7" borderId="3" xfId="1" applyFont="1" applyFill="1" applyBorder="1"/>
    <xf numFmtId="1" fontId="3" fillId="0" borderId="3" xfId="1" applyNumberFormat="1" applyFont="1" applyBorder="1" applyAlignment="1">
      <alignment horizontal="center" vertical="center"/>
    </xf>
    <xf numFmtId="0" fontId="48" fillId="0" borderId="0" xfId="0" applyFont="1" applyAlignment="1">
      <alignment vertical="center"/>
    </xf>
    <xf numFmtId="0" fontId="48" fillId="29" borderId="3" xfId="0" applyFont="1" applyFill="1" applyBorder="1" applyAlignment="1">
      <alignment horizontal="center" vertical="center"/>
    </xf>
    <xf numFmtId="0" fontId="48" fillId="0" borderId="0" xfId="0" applyFont="1" applyAlignment="1">
      <alignment horizontal="center" vertical="center"/>
    </xf>
    <xf numFmtId="0" fontId="49" fillId="28" borderId="3" xfId="0" applyFont="1" applyFill="1" applyBorder="1" applyAlignment="1">
      <alignment horizontal="center" vertical="center"/>
    </xf>
    <xf numFmtId="0" fontId="26" fillId="29" borderId="0" xfId="0" applyFont="1" applyFill="1" applyAlignment="1">
      <alignment vertical="center"/>
    </xf>
    <xf numFmtId="0" fontId="26" fillId="29" borderId="0" xfId="0" applyFont="1" applyFill="1" applyAlignment="1">
      <alignment horizontal="center" vertical="center"/>
    </xf>
    <xf numFmtId="0" fontId="26" fillId="0" borderId="0" xfId="0" applyFont="1" applyAlignment="1">
      <alignment vertical="center"/>
    </xf>
    <xf numFmtId="0" fontId="50" fillId="28" borderId="0" xfId="0" applyFont="1" applyFill="1" applyAlignment="1">
      <alignment vertical="center"/>
    </xf>
    <xf numFmtId="0" fontId="50" fillId="28" borderId="0" xfId="0" applyFont="1" applyFill="1" applyAlignment="1">
      <alignment horizontal="center" vertical="center"/>
    </xf>
    <xf numFmtId="0" fontId="48" fillId="29" borderId="17" xfId="0" applyFont="1" applyFill="1" applyBorder="1" applyAlignment="1">
      <alignment horizontal="center" vertical="center"/>
    </xf>
    <xf numFmtId="0" fontId="48" fillId="29" borderId="18" xfId="0" applyFont="1" applyFill="1" applyBorder="1" applyAlignment="1">
      <alignment horizontal="center" vertical="center"/>
    </xf>
    <xf numFmtId="0" fontId="48" fillId="29" borderId="19" xfId="0" applyFont="1" applyFill="1" applyBorder="1" applyAlignment="1">
      <alignment horizontal="center" vertical="center"/>
    </xf>
    <xf numFmtId="0" fontId="48" fillId="29" borderId="20" xfId="0" applyFont="1" applyFill="1" applyBorder="1" applyAlignment="1">
      <alignment horizontal="center" vertical="center"/>
    </xf>
    <xf numFmtId="0" fontId="48" fillId="29" borderId="21" xfId="0" applyFont="1" applyFill="1" applyBorder="1" applyAlignment="1">
      <alignment horizontal="center" vertical="center"/>
    </xf>
    <xf numFmtId="0" fontId="48" fillId="29" borderId="22" xfId="0" applyFont="1" applyFill="1" applyBorder="1" applyAlignment="1">
      <alignment horizontal="center" vertical="center"/>
    </xf>
    <xf numFmtId="0" fontId="48" fillId="29" borderId="23" xfId="0" applyFont="1" applyFill="1" applyBorder="1" applyAlignment="1">
      <alignment horizontal="center" vertical="center"/>
    </xf>
    <xf numFmtId="0" fontId="48" fillId="29" borderId="24" xfId="0" applyFont="1" applyFill="1" applyBorder="1" applyAlignment="1">
      <alignment horizontal="center" vertical="center"/>
    </xf>
    <xf numFmtId="0" fontId="49" fillId="28" borderId="17" xfId="0" applyFont="1" applyFill="1" applyBorder="1" applyAlignment="1">
      <alignment horizontal="center" vertical="center"/>
    </xf>
    <xf numFmtId="0" fontId="49" fillId="28" borderId="18" xfId="0" applyFont="1" applyFill="1" applyBorder="1" applyAlignment="1">
      <alignment horizontal="center" vertical="center"/>
    </xf>
    <xf numFmtId="0" fontId="49" fillId="28" borderId="19" xfId="0" applyFont="1" applyFill="1" applyBorder="1" applyAlignment="1">
      <alignment horizontal="center" vertical="center"/>
    </xf>
    <xf numFmtId="0" fontId="49" fillId="28" borderId="20" xfId="0" applyFont="1" applyFill="1" applyBorder="1" applyAlignment="1">
      <alignment horizontal="center" vertical="center"/>
    </xf>
    <xf numFmtId="0" fontId="49" fillId="28" borderId="21" xfId="0" applyFont="1" applyFill="1" applyBorder="1" applyAlignment="1">
      <alignment horizontal="center" vertical="center"/>
    </xf>
    <xf numFmtId="0" fontId="49" fillId="28" borderId="22" xfId="0" applyFont="1" applyFill="1" applyBorder="1" applyAlignment="1">
      <alignment horizontal="center" vertical="center"/>
    </xf>
    <xf numFmtId="0" fontId="48" fillId="29" borderId="0" xfId="0" applyFont="1" applyFill="1" applyAlignment="1">
      <alignment horizontal="center" vertical="center"/>
    </xf>
    <xf numFmtId="0" fontId="49" fillId="28" borderId="0" xfId="0" applyFont="1" applyFill="1" applyAlignment="1">
      <alignment horizontal="center" vertical="center"/>
    </xf>
    <xf numFmtId="0" fontId="48" fillId="18" borderId="22" xfId="0" applyFont="1" applyFill="1" applyBorder="1" applyAlignment="1">
      <alignment horizontal="center" vertical="center"/>
    </xf>
    <xf numFmtId="0" fontId="49" fillId="30" borderId="22" xfId="0" applyFont="1" applyFill="1" applyBorder="1" applyAlignment="1">
      <alignment horizontal="center" vertical="center"/>
    </xf>
    <xf numFmtId="0" fontId="49" fillId="30" borderId="21" xfId="0" applyFont="1" applyFill="1" applyBorder="1" applyAlignment="1">
      <alignment horizontal="center" vertical="center"/>
    </xf>
    <xf numFmtId="0" fontId="48" fillId="18" borderId="21" xfId="0" applyFont="1" applyFill="1" applyBorder="1" applyAlignment="1">
      <alignment horizontal="center" vertical="center"/>
    </xf>
    <xf numFmtId="0" fontId="48" fillId="18" borderId="3" xfId="0" applyFont="1" applyFill="1" applyBorder="1" applyAlignment="1">
      <alignment horizontal="center" vertical="center"/>
    </xf>
    <xf numFmtId="0" fontId="49" fillId="30" borderId="3" xfId="0" applyFont="1" applyFill="1" applyBorder="1" applyAlignment="1">
      <alignment horizontal="center" vertical="center"/>
    </xf>
    <xf numFmtId="0" fontId="49" fillId="30" borderId="20" xfId="0" applyFont="1" applyFill="1" applyBorder="1" applyAlignment="1">
      <alignment horizontal="center" vertical="center"/>
    </xf>
    <xf numFmtId="0" fontId="48" fillId="18" borderId="20" xfId="0" applyFont="1" applyFill="1" applyBorder="1" applyAlignment="1">
      <alignment horizontal="center" vertical="center"/>
    </xf>
    <xf numFmtId="0" fontId="49" fillId="30" borderId="19" xfId="0" applyFont="1" applyFill="1" applyBorder="1" applyAlignment="1">
      <alignment horizontal="center" vertical="center"/>
    </xf>
    <xf numFmtId="0" fontId="48" fillId="18" borderId="19" xfId="0" applyFont="1" applyFill="1" applyBorder="1" applyAlignment="1">
      <alignment horizontal="center" vertical="center"/>
    </xf>
    <xf numFmtId="0" fontId="48" fillId="18" borderId="18" xfId="0" applyFont="1" applyFill="1" applyBorder="1" applyAlignment="1">
      <alignment horizontal="center" vertical="center"/>
    </xf>
    <xf numFmtId="0" fontId="49" fillId="30" borderId="18" xfId="0" applyFont="1" applyFill="1" applyBorder="1" applyAlignment="1">
      <alignment horizontal="center" vertical="center"/>
    </xf>
    <xf numFmtId="0" fontId="49" fillId="30" borderId="17" xfId="0" applyFont="1" applyFill="1" applyBorder="1" applyAlignment="1">
      <alignment horizontal="center" vertical="center"/>
    </xf>
    <xf numFmtId="0" fontId="48" fillId="18" borderId="17" xfId="0" applyFont="1" applyFill="1" applyBorder="1" applyAlignment="1">
      <alignment horizontal="center" vertical="center"/>
    </xf>
    <xf numFmtId="0" fontId="6" fillId="0" borderId="0" xfId="1" applyFont="1" applyAlignment="1" applyProtection="1">
      <alignment vertical="center"/>
      <protection hidden="1"/>
    </xf>
    <xf numFmtId="0" fontId="1" fillId="0" borderId="0" xfId="1" applyFont="1" applyProtection="1">
      <protection hidden="1"/>
    </xf>
    <xf numFmtId="0" fontId="1" fillId="0" borderId="0" xfId="1" applyFont="1" applyAlignment="1" applyProtection="1">
      <alignment horizontal="center" vertical="center"/>
      <protection hidden="1"/>
    </xf>
    <xf numFmtId="0" fontId="2" fillId="0" borderId="0" xfId="1" applyProtection="1">
      <protection hidden="1"/>
    </xf>
    <xf numFmtId="0" fontId="2" fillId="0" borderId="0" xfId="1" applyAlignment="1" applyProtection="1">
      <alignment horizontal="center" vertical="center"/>
      <protection hidden="1"/>
    </xf>
    <xf numFmtId="0" fontId="7" fillId="4" borderId="0" xfId="1" applyFont="1" applyFill="1" applyAlignment="1" applyProtection="1">
      <alignment horizontal="center"/>
      <protection hidden="1"/>
    </xf>
    <xf numFmtId="0" fontId="8" fillId="0" borderId="0" xfId="1" applyFont="1" applyAlignment="1" applyProtection="1">
      <alignment horizontal="center" vertical="center"/>
      <protection hidden="1"/>
    </xf>
    <xf numFmtId="0" fontId="7" fillId="0" borderId="0" xfId="1" applyFont="1" applyAlignment="1" applyProtection="1">
      <alignment horizontal="center"/>
      <protection hidden="1"/>
    </xf>
    <xf numFmtId="164" fontId="7" fillId="5" borderId="0" xfId="1" applyNumberFormat="1" applyFont="1" applyFill="1" applyAlignment="1" applyProtection="1">
      <alignment horizontal="center"/>
      <protection hidden="1"/>
    </xf>
    <xf numFmtId="0" fontId="9" fillId="0" borderId="0" xfId="1" applyFont="1" applyProtection="1">
      <protection hidden="1"/>
    </xf>
    <xf numFmtId="0" fontId="3" fillId="0" borderId="0" xfId="1" applyFont="1" applyAlignment="1" applyProtection="1">
      <alignment horizontal="center" vertical="center"/>
      <protection hidden="1"/>
    </xf>
    <xf numFmtId="0" fontId="2" fillId="0" borderId="0" xfId="1" applyAlignment="1" applyProtection="1">
      <alignment vertical="center"/>
      <protection hidden="1"/>
    </xf>
    <xf numFmtId="0" fontId="14" fillId="0" borderId="0" xfId="1" applyFont="1" applyAlignment="1" applyProtection="1">
      <alignment vertical="center"/>
      <protection hidden="1"/>
    </xf>
    <xf numFmtId="0" fontId="3" fillId="0" borderId="0" xfId="1" applyFont="1" applyAlignment="1" applyProtection="1">
      <alignment vertical="center"/>
      <protection hidden="1"/>
    </xf>
    <xf numFmtId="0" fontId="2" fillId="0" borderId="0" xfId="1" applyAlignment="1" applyProtection="1">
      <alignment horizontal="center"/>
      <protection hidden="1"/>
    </xf>
    <xf numFmtId="0" fontId="39" fillId="27" borderId="0" xfId="0" applyFont="1" applyFill="1" applyAlignment="1" applyProtection="1">
      <alignment vertical="center"/>
      <protection hidden="1"/>
    </xf>
    <xf numFmtId="0" fontId="38" fillId="27" borderId="0" xfId="0" applyFont="1" applyFill="1" applyAlignment="1" applyProtection="1">
      <alignment vertical="center"/>
      <protection hidden="1"/>
    </xf>
    <xf numFmtId="0" fontId="44" fillId="0" borderId="0" xfId="0" applyFont="1" applyProtection="1">
      <protection hidden="1"/>
    </xf>
    <xf numFmtId="0" fontId="0" fillId="0" borderId="0" xfId="0" applyProtection="1">
      <protection hidden="1"/>
    </xf>
    <xf numFmtId="0" fontId="43" fillId="0" borderId="0" xfId="0" applyFont="1" applyProtection="1">
      <protection hidden="1"/>
    </xf>
    <xf numFmtId="0" fontId="42" fillId="0" borderId="0" xfId="0" applyFont="1" applyProtection="1">
      <protection hidden="1"/>
    </xf>
    <xf numFmtId="0" fontId="45" fillId="0" borderId="0" xfId="0" applyFont="1" applyProtection="1">
      <protection hidden="1"/>
    </xf>
    <xf numFmtId="0" fontId="40" fillId="0" borderId="0" xfId="0" applyFont="1" applyProtection="1">
      <protection hidden="1"/>
    </xf>
    <xf numFmtId="1" fontId="3" fillId="0" borderId="0" xfId="1" applyNumberFormat="1" applyFont="1" applyAlignment="1" applyProtection="1">
      <alignment horizontal="center" vertical="center"/>
      <protection hidden="1"/>
    </xf>
    <xf numFmtId="165" fontId="3" fillId="0" borderId="0" xfId="1" applyNumberFormat="1" applyFont="1" applyAlignment="1" applyProtection="1">
      <alignment horizontal="center" vertical="center"/>
      <protection hidden="1"/>
    </xf>
    <xf numFmtId="0" fontId="3" fillId="0" borderId="0" xfId="1" applyFont="1" applyProtection="1">
      <protection hidden="1"/>
    </xf>
    <xf numFmtId="0" fontId="13" fillId="0" borderId="0" xfId="2" applyFont="1" applyAlignment="1" applyProtection="1">
      <alignment vertical="center"/>
      <protection hidden="1"/>
    </xf>
    <xf numFmtId="0" fontId="12" fillId="4" borderId="3" xfId="1" applyFont="1" applyFill="1" applyBorder="1" applyAlignment="1" applyProtection="1">
      <alignment horizontal="center"/>
      <protection hidden="1"/>
    </xf>
    <xf numFmtId="0" fontId="1" fillId="0" borderId="0" xfId="1" applyFont="1" applyAlignment="1" applyProtection="1">
      <alignment horizontal="center"/>
      <protection hidden="1"/>
    </xf>
    <xf numFmtId="0" fontId="7" fillId="0" borderId="0" xfId="1" applyFont="1" applyAlignment="1" applyProtection="1">
      <alignment horizontal="left"/>
      <protection hidden="1"/>
    </xf>
    <xf numFmtId="0" fontId="19" fillId="0" borderId="7" xfId="1" applyFont="1" applyBorder="1" applyProtection="1">
      <protection hidden="1"/>
    </xf>
    <xf numFmtId="0" fontId="19" fillId="0" borderId="0" xfId="1" applyFont="1" applyProtection="1">
      <protection hidden="1"/>
    </xf>
    <xf numFmtId="0" fontId="18" fillId="0" borderId="0" xfId="1" applyFont="1" applyProtection="1">
      <protection hidden="1"/>
    </xf>
    <xf numFmtId="0" fontId="20" fillId="0" borderId="0" xfId="1" applyFont="1" applyProtection="1">
      <protection hidden="1"/>
    </xf>
    <xf numFmtId="0" fontId="18" fillId="0" borderId="3" xfId="1" applyFont="1" applyBorder="1" applyProtection="1">
      <protection hidden="1"/>
    </xf>
    <xf numFmtId="0" fontId="21" fillId="0" borderId="0" xfId="1" applyFont="1" applyProtection="1">
      <protection hidden="1"/>
    </xf>
    <xf numFmtId="1" fontId="3" fillId="13" borderId="3" xfId="1" applyNumberFormat="1" applyFont="1" applyFill="1" applyBorder="1" applyAlignment="1" applyProtection="1">
      <alignment horizontal="center"/>
      <protection hidden="1"/>
    </xf>
    <xf numFmtId="0" fontId="3" fillId="12" borderId="3" xfId="1" applyFont="1" applyFill="1" applyBorder="1" applyAlignment="1" applyProtection="1">
      <alignment horizontal="center"/>
      <protection hidden="1"/>
    </xf>
    <xf numFmtId="9" fontId="3" fillId="12" borderId="3" xfId="1" applyNumberFormat="1" applyFont="1" applyFill="1" applyBorder="1" applyAlignment="1" applyProtection="1">
      <alignment horizontal="center"/>
      <protection hidden="1"/>
    </xf>
    <xf numFmtId="165" fontId="41" fillId="0" borderId="3" xfId="1" applyNumberFormat="1" applyFont="1" applyBorder="1" applyAlignment="1" applyProtection="1">
      <alignment horizontal="center"/>
      <protection hidden="1"/>
    </xf>
    <xf numFmtId="1" fontId="3" fillId="11" borderId="3" xfId="1" applyNumberFormat="1" applyFont="1" applyFill="1" applyBorder="1" applyAlignment="1" applyProtection="1">
      <alignment horizontal="center"/>
      <protection hidden="1"/>
    </xf>
    <xf numFmtId="1" fontId="41" fillId="16" borderId="3" xfId="1" applyNumberFormat="1" applyFont="1" applyFill="1" applyBorder="1" applyAlignment="1" applyProtection="1">
      <alignment horizontal="center"/>
      <protection hidden="1"/>
    </xf>
    <xf numFmtId="0" fontId="41" fillId="12" borderId="3" xfId="1" applyFont="1" applyFill="1" applyBorder="1" applyAlignment="1" applyProtection="1">
      <alignment horizontal="center"/>
      <protection hidden="1"/>
    </xf>
    <xf numFmtId="9" fontId="41" fillId="12" borderId="3" xfId="1" applyNumberFormat="1" applyFont="1" applyFill="1" applyBorder="1" applyAlignment="1" applyProtection="1">
      <alignment horizontal="center"/>
      <protection hidden="1"/>
    </xf>
    <xf numFmtId="0" fontId="41" fillId="0" borderId="0" xfId="1" applyFont="1" applyProtection="1">
      <protection hidden="1"/>
    </xf>
    <xf numFmtId="1" fontId="41" fillId="3" borderId="3" xfId="1" applyNumberFormat="1" applyFont="1" applyFill="1" applyBorder="1" applyAlignment="1" applyProtection="1">
      <alignment horizontal="center"/>
      <protection hidden="1"/>
    </xf>
    <xf numFmtId="0" fontId="17" fillId="0" borderId="0" xfId="1" applyFont="1" applyProtection="1">
      <protection hidden="1"/>
    </xf>
    <xf numFmtId="0" fontId="4" fillId="0" borderId="0" xfId="1" applyFont="1" applyProtection="1">
      <protection hidden="1"/>
    </xf>
    <xf numFmtId="0" fontId="3" fillId="13" borderId="0" xfId="1" applyFont="1" applyFill="1" applyAlignment="1" applyProtection="1">
      <alignment horizontal="center"/>
      <protection hidden="1"/>
    </xf>
    <xf numFmtId="0" fontId="3" fillId="11" borderId="0" xfId="1" applyFont="1" applyFill="1" applyAlignment="1" applyProtection="1">
      <alignment horizontal="center"/>
      <protection hidden="1"/>
    </xf>
    <xf numFmtId="0" fontId="41" fillId="16" borderId="0" xfId="1" applyFont="1" applyFill="1" applyAlignment="1" applyProtection="1">
      <alignment horizontal="center"/>
      <protection hidden="1"/>
    </xf>
    <xf numFmtId="0" fontId="15" fillId="0" borderId="0" xfId="1" applyFont="1" applyProtection="1">
      <protection hidden="1"/>
    </xf>
    <xf numFmtId="0" fontId="6" fillId="0" borderId="0" xfId="1" applyFont="1" applyProtection="1">
      <protection hidden="1"/>
    </xf>
    <xf numFmtId="164" fontId="3" fillId="0" borderId="0" xfId="1" applyNumberFormat="1" applyFont="1" applyProtection="1">
      <protection hidden="1"/>
    </xf>
    <xf numFmtId="0" fontId="3" fillId="10" borderId="0" xfId="1" applyFont="1" applyFill="1" applyAlignment="1" applyProtection="1">
      <alignment horizontal="center" vertical="center"/>
      <protection hidden="1"/>
    </xf>
    <xf numFmtId="0" fontId="3" fillId="11" borderId="0" xfId="1" applyFont="1" applyFill="1" applyProtection="1">
      <protection hidden="1"/>
    </xf>
    <xf numFmtId="0" fontId="3" fillId="12" borderId="0" xfId="1" applyFont="1" applyFill="1" applyProtection="1">
      <protection hidden="1"/>
    </xf>
    <xf numFmtId="0" fontId="3" fillId="0" borderId="0" xfId="1" applyFont="1" applyAlignment="1" applyProtection="1">
      <alignment horizontal="center"/>
      <protection hidden="1"/>
    </xf>
    <xf numFmtId="0" fontId="52" fillId="0" borderId="0" xfId="1" applyFont="1" applyProtection="1">
      <protection hidden="1"/>
    </xf>
    <xf numFmtId="0" fontId="52" fillId="0" borderId="0" xfId="1" applyFont="1" applyProtection="1">
      <protection locked="0"/>
    </xf>
    <xf numFmtId="0" fontId="5" fillId="0" borderId="0" xfId="0" applyFont="1" applyAlignment="1" applyProtection="1">
      <alignment horizontal="center" vertical="center"/>
      <protection hidden="1"/>
    </xf>
    <xf numFmtId="0" fontId="5" fillId="0" borderId="0" xfId="0" applyFont="1" applyProtection="1">
      <protection hidden="1"/>
    </xf>
    <xf numFmtId="0" fontId="51" fillId="0" borderId="0" xfId="0" applyFont="1" applyProtection="1">
      <protection hidden="1"/>
    </xf>
    <xf numFmtId="0" fontId="27" fillId="0" borderId="0" xfId="0" applyFont="1" applyAlignment="1" applyProtection="1">
      <alignment horizontal="center" vertical="center"/>
      <protection hidden="1"/>
    </xf>
    <xf numFmtId="0" fontId="5" fillId="0" borderId="0" xfId="0" applyFont="1" applyAlignment="1" applyProtection="1">
      <alignment horizontal="left"/>
      <protection hidden="1"/>
    </xf>
    <xf numFmtId="0" fontId="0" fillId="0" borderId="0" xfId="0" applyAlignment="1" applyProtection="1">
      <alignment horizontal="center" vertical="center"/>
      <protection hidden="1"/>
    </xf>
    <xf numFmtId="0" fontId="25" fillId="0" borderId="0" xfId="0" applyFont="1" applyAlignment="1" applyProtection="1">
      <alignment horizontal="center" vertical="center"/>
      <protection hidden="1"/>
    </xf>
    <xf numFmtId="0" fontId="0" fillId="0" borderId="0" xfId="0" applyAlignment="1" applyProtection="1">
      <alignment horizontal="left"/>
      <protection hidden="1"/>
    </xf>
    <xf numFmtId="0" fontId="28" fillId="0" borderId="0" xfId="0" applyFont="1" applyAlignment="1" applyProtection="1">
      <alignment horizontal="center" vertical="center"/>
      <protection hidden="1"/>
    </xf>
    <xf numFmtId="0" fontId="29" fillId="4" borderId="3" xfId="0" applyFont="1" applyFill="1" applyBorder="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0" fillId="0" borderId="0" xfId="0" applyAlignment="1" applyProtection="1">
      <alignment horizontal="left" vertical="center"/>
      <protection hidden="1"/>
    </xf>
    <xf numFmtId="0" fontId="5" fillId="0" borderId="3" xfId="0" applyFont="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28" fillId="18" borderId="3" xfId="0" applyFont="1" applyFill="1" applyBorder="1" applyAlignment="1" applyProtection="1">
      <alignment horizontal="center" vertical="center"/>
      <protection hidden="1"/>
    </xf>
    <xf numFmtId="0" fontId="29" fillId="18" borderId="3" xfId="0" applyFont="1" applyFill="1" applyBorder="1" applyAlignment="1" applyProtection="1">
      <alignment horizontal="center" vertical="center"/>
      <protection hidden="1"/>
    </xf>
    <xf numFmtId="0" fontId="28" fillId="4" borderId="3" xfId="0" applyFont="1" applyFill="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25" fillId="0" borderId="0" xfId="0" applyFont="1" applyAlignment="1" applyProtection="1">
      <alignment horizontal="left" vertical="center"/>
      <protection hidden="1"/>
    </xf>
    <xf numFmtId="1" fontId="5" fillId="0" borderId="3" xfId="0" applyNumberFormat="1" applyFont="1" applyBorder="1" applyAlignment="1" applyProtection="1">
      <alignment horizontal="center" vertical="center"/>
      <protection hidden="1"/>
    </xf>
    <xf numFmtId="0" fontId="29" fillId="0" borderId="0" xfId="0" applyFont="1" applyAlignment="1" applyProtection="1">
      <alignment horizontal="left" vertical="center"/>
      <protection hidden="1"/>
    </xf>
    <xf numFmtId="0" fontId="0" fillId="2" borderId="0" xfId="0" applyFill="1" applyProtection="1">
      <protection hidden="1"/>
    </xf>
    <xf numFmtId="0" fontId="0" fillId="3" borderId="0" xfId="0" applyFill="1" applyProtection="1">
      <protection hidden="1"/>
    </xf>
    <xf numFmtId="0" fontId="28" fillId="9" borderId="3" xfId="0" applyFont="1" applyFill="1" applyBorder="1" applyAlignment="1" applyProtection="1">
      <alignment horizontal="center" vertical="center"/>
      <protection hidden="1"/>
    </xf>
    <xf numFmtId="0" fontId="29" fillId="9" borderId="3" xfId="0" applyFont="1" applyFill="1" applyBorder="1" applyAlignment="1" applyProtection="1">
      <alignment horizontal="center" vertical="center"/>
      <protection hidden="1"/>
    </xf>
    <xf numFmtId="0" fontId="16" fillId="2" borderId="3" xfId="1" applyFont="1" applyFill="1" applyBorder="1" applyProtection="1">
      <protection hidden="1"/>
    </xf>
    <xf numFmtId="1" fontId="3" fillId="15" borderId="3" xfId="1" applyNumberFormat="1" applyFont="1" applyFill="1" applyBorder="1" applyAlignment="1" applyProtection="1">
      <alignment horizontal="left"/>
      <protection hidden="1"/>
    </xf>
    <xf numFmtId="0" fontId="41" fillId="2" borderId="3" xfId="1" applyFont="1" applyFill="1" applyBorder="1" applyProtection="1">
      <protection hidden="1"/>
    </xf>
    <xf numFmtId="0" fontId="34" fillId="2" borderId="0" xfId="0" applyFont="1" applyFill="1" applyProtection="1">
      <protection hidden="1"/>
    </xf>
    <xf numFmtId="165" fontId="0" fillId="2" borderId="0" xfId="0" applyNumberFormat="1" applyFill="1" applyProtection="1">
      <protection hidden="1"/>
    </xf>
    <xf numFmtId="0" fontId="12" fillId="2" borderId="0" xfId="0" applyFont="1" applyFill="1" applyAlignment="1" applyProtection="1">
      <alignment horizontal="right"/>
      <protection hidden="1"/>
    </xf>
    <xf numFmtId="0" fontId="12" fillId="2" borderId="0" xfId="0" applyFont="1" applyFill="1" applyProtection="1">
      <protection hidden="1"/>
    </xf>
    <xf numFmtId="0" fontId="12" fillId="2" borderId="3" xfId="0" applyFont="1" applyFill="1" applyBorder="1" applyAlignment="1" applyProtection="1">
      <alignment horizontal="center" vertical="center"/>
      <protection hidden="1"/>
    </xf>
    <xf numFmtId="0" fontId="11" fillId="2" borderId="3" xfId="0" applyFont="1" applyFill="1" applyBorder="1" applyAlignment="1" applyProtection="1">
      <alignment horizontal="center" vertical="center"/>
      <protection hidden="1"/>
    </xf>
    <xf numFmtId="0" fontId="34" fillId="0" borderId="0" xfId="0" applyFont="1" applyProtection="1">
      <protection hidden="1"/>
    </xf>
    <xf numFmtId="0" fontId="25" fillId="0" borderId="0" xfId="0" applyFont="1" applyProtection="1">
      <protection hidden="1"/>
    </xf>
    <xf numFmtId="165" fontId="0" fillId="0" borderId="0" xfId="0" applyNumberFormat="1" applyProtection="1">
      <protection hidden="1"/>
    </xf>
    <xf numFmtId="169" fontId="0" fillId="2" borderId="0" xfId="0" applyNumberFormat="1" applyFill="1" applyProtection="1">
      <protection hidden="1"/>
    </xf>
    <xf numFmtId="0" fontId="0" fillId="21" borderId="3" xfId="0" applyFill="1" applyBorder="1" applyProtection="1">
      <protection hidden="1"/>
    </xf>
    <xf numFmtId="0" fontId="0" fillId="0" borderId="3" xfId="0" applyBorder="1" applyProtection="1">
      <protection hidden="1"/>
    </xf>
    <xf numFmtId="0" fontId="0" fillId="22" borderId="3" xfId="0" applyFill="1" applyBorder="1" applyProtection="1">
      <protection hidden="1"/>
    </xf>
    <xf numFmtId="0" fontId="0" fillId="23" borderId="3" xfId="0" applyFill="1" applyBorder="1" applyProtection="1">
      <protection hidden="1"/>
    </xf>
    <xf numFmtId="0" fontId="0" fillId="24" borderId="3" xfId="0" applyFill="1" applyBorder="1" applyProtection="1">
      <protection hidden="1"/>
    </xf>
    <xf numFmtId="0" fontId="0" fillId="20" borderId="3" xfId="0" applyFill="1" applyBorder="1" applyProtection="1">
      <protection hidden="1"/>
    </xf>
    <xf numFmtId="0" fontId="0" fillId="4" borderId="3" xfId="0" applyFill="1" applyBorder="1" applyProtection="1">
      <protection hidden="1"/>
    </xf>
    <xf numFmtId="0" fontId="0" fillId="0" borderId="6" xfId="0" applyBorder="1" applyProtection="1">
      <protection hidden="1"/>
    </xf>
    <xf numFmtId="0" fontId="0" fillId="19" borderId="6" xfId="0" applyFill="1" applyBorder="1" applyProtection="1">
      <protection hidden="1"/>
    </xf>
    <xf numFmtId="1" fontId="0" fillId="28" borderId="3" xfId="0" applyNumberFormat="1" applyFill="1" applyBorder="1" applyProtection="1">
      <protection hidden="1"/>
    </xf>
    <xf numFmtId="0" fontId="0" fillId="2" borderId="3" xfId="0" applyFill="1" applyBorder="1" applyProtection="1">
      <protection hidden="1"/>
    </xf>
    <xf numFmtId="9" fontId="0" fillId="19" borderId="3" xfId="0" applyNumberFormat="1" applyFill="1" applyBorder="1" applyProtection="1">
      <protection hidden="1"/>
    </xf>
    <xf numFmtId="9" fontId="0" fillId="2" borderId="0" xfId="0" applyNumberFormat="1" applyFill="1" applyProtection="1">
      <protection hidden="1"/>
    </xf>
    <xf numFmtId="10" fontId="0" fillId="28" borderId="3" xfId="0" applyNumberFormat="1" applyFill="1" applyBorder="1" applyProtection="1">
      <protection hidden="1"/>
    </xf>
    <xf numFmtId="0" fontId="0" fillId="28" borderId="3" xfId="0" applyFill="1" applyBorder="1" applyProtection="1">
      <protection hidden="1"/>
    </xf>
    <xf numFmtId="0" fontId="0" fillId="19" borderId="3" xfId="0" applyFill="1" applyBorder="1" applyProtection="1">
      <protection hidden="1"/>
    </xf>
    <xf numFmtId="0" fontId="25" fillId="4" borderId="3" xfId="0" applyFont="1" applyFill="1" applyBorder="1" applyProtection="1">
      <protection hidden="1"/>
    </xf>
    <xf numFmtId="0" fontId="33" fillId="2" borderId="0" xfId="0" applyFont="1" applyFill="1" applyProtection="1">
      <protection hidden="1"/>
    </xf>
    <xf numFmtId="1" fontId="0" fillId="0" borderId="3" xfId="0" applyNumberFormat="1" applyBorder="1" applyProtection="1">
      <protection hidden="1"/>
    </xf>
    <xf numFmtId="1" fontId="25" fillId="0" borderId="3" xfId="0" applyNumberFormat="1" applyFont="1" applyBorder="1" applyProtection="1">
      <protection hidden="1"/>
    </xf>
    <xf numFmtId="0" fontId="0" fillId="2" borderId="0" xfId="0" applyFill="1" applyAlignment="1" applyProtection="1">
      <alignment horizontal="left"/>
      <protection hidden="1"/>
    </xf>
    <xf numFmtId="1" fontId="0" fillId="0" borderId="3" xfId="0" applyNumberFormat="1" applyBorder="1" applyAlignment="1" applyProtection="1">
      <alignment horizontal="right"/>
      <protection hidden="1"/>
    </xf>
    <xf numFmtId="1" fontId="25" fillId="0" borderId="3" xfId="0" applyNumberFormat="1" applyFont="1" applyBorder="1" applyAlignment="1" applyProtection="1">
      <alignment horizontal="right"/>
      <protection hidden="1"/>
    </xf>
    <xf numFmtId="0" fontId="0" fillId="2" borderId="3" xfId="0" applyFill="1" applyBorder="1" applyAlignment="1" applyProtection="1">
      <alignment horizontal="left"/>
      <protection hidden="1"/>
    </xf>
    <xf numFmtId="0" fontId="25" fillId="2" borderId="3" xfId="0" applyFont="1" applyFill="1" applyBorder="1" applyProtection="1">
      <protection hidden="1"/>
    </xf>
    <xf numFmtId="0" fontId="25" fillId="2" borderId="3" xfId="0" applyFont="1" applyFill="1" applyBorder="1" applyAlignment="1" applyProtection="1">
      <alignment horizontal="left"/>
      <protection hidden="1"/>
    </xf>
    <xf numFmtId="0" fontId="0" fillId="2" borderId="3" xfId="0" applyFill="1" applyBorder="1" applyAlignment="1" applyProtection="1">
      <alignment horizontal="right"/>
      <protection hidden="1"/>
    </xf>
    <xf numFmtId="165" fontId="0" fillId="8" borderId="3" xfId="0" applyNumberFormat="1" applyFill="1" applyBorder="1" applyProtection="1">
      <protection hidden="1"/>
    </xf>
    <xf numFmtId="1" fontId="0" fillId="2" borderId="6" xfId="0" applyNumberFormat="1" applyFill="1" applyBorder="1" applyProtection="1">
      <protection hidden="1"/>
    </xf>
    <xf numFmtId="0" fontId="0" fillId="0" borderId="1" xfId="0" applyBorder="1" applyProtection="1">
      <protection hidden="1"/>
    </xf>
    <xf numFmtId="0" fontId="0" fillId="2" borderId="2" xfId="0" applyFill="1" applyBorder="1" applyProtection="1">
      <protection hidden="1"/>
    </xf>
    <xf numFmtId="0" fontId="0" fillId="2" borderId="1" xfId="0" applyFill="1" applyBorder="1" applyProtection="1">
      <protection hidden="1"/>
    </xf>
    <xf numFmtId="0" fontId="0" fillId="2" borderId="3" xfId="0" applyFill="1" applyBorder="1" applyAlignment="1" applyProtection="1">
      <alignment horizontal="center" vertical="center"/>
      <protection hidden="1"/>
    </xf>
    <xf numFmtId="0" fontId="0" fillId="0" borderId="4" xfId="0" applyBorder="1" applyProtection="1">
      <protection hidden="1"/>
    </xf>
    <xf numFmtId="1" fontId="0" fillId="19" borderId="6" xfId="0" applyNumberFormat="1" applyFill="1" applyBorder="1" applyProtection="1">
      <protection hidden="1"/>
    </xf>
    <xf numFmtId="1" fontId="0" fillId="0" borderId="6" xfId="0" applyNumberFormat="1" applyBorder="1" applyProtection="1">
      <protection hidden="1"/>
    </xf>
    <xf numFmtId="1" fontId="0" fillId="0" borderId="0" xfId="0" applyNumberFormat="1" applyProtection="1">
      <protection hidden="1"/>
    </xf>
    <xf numFmtId="0" fontId="0" fillId="17" borderId="3" xfId="0" applyFill="1" applyBorder="1" applyProtection="1">
      <protection hidden="1"/>
    </xf>
    <xf numFmtId="0" fontId="0" fillId="2" borderId="4" xfId="0" applyFill="1" applyBorder="1" applyProtection="1">
      <protection hidden="1"/>
    </xf>
    <xf numFmtId="165" fontId="0" fillId="19" borderId="4" xfId="0" applyNumberFormat="1" applyFill="1" applyBorder="1" applyProtection="1">
      <protection hidden="1"/>
    </xf>
    <xf numFmtId="165" fontId="0" fillId="28" borderId="3" xfId="0" applyNumberFormat="1" applyFill="1" applyBorder="1" applyProtection="1">
      <protection hidden="1"/>
    </xf>
    <xf numFmtId="1" fontId="32" fillId="0" borderId="3" xfId="0" applyNumberFormat="1" applyFont="1" applyBorder="1" applyAlignment="1" applyProtection="1">
      <alignment horizontal="center" vertical="center"/>
      <protection hidden="1"/>
    </xf>
    <xf numFmtId="165" fontId="32" fillId="0" borderId="3" xfId="0" applyNumberFormat="1" applyFont="1" applyBorder="1" applyAlignment="1" applyProtection="1">
      <alignment horizontal="center" vertical="center"/>
      <protection hidden="1"/>
    </xf>
    <xf numFmtId="0" fontId="25" fillId="0" borderId="3" xfId="0" applyFont="1" applyBorder="1" applyProtection="1">
      <protection hidden="1"/>
    </xf>
    <xf numFmtId="0" fontId="0" fillId="0" borderId="3" xfId="0" applyBorder="1" applyAlignment="1" applyProtection="1">
      <alignment horizontal="center" vertical="center"/>
      <protection hidden="1"/>
    </xf>
    <xf numFmtId="1" fontId="31" fillId="0" borderId="3" xfId="0" applyNumberFormat="1" applyFont="1" applyBorder="1" applyAlignment="1" applyProtection="1">
      <alignment horizontal="center" vertical="center"/>
      <protection hidden="1"/>
    </xf>
    <xf numFmtId="165" fontId="31" fillId="0" borderId="3" xfId="0" applyNumberFormat="1" applyFont="1" applyBorder="1" applyAlignment="1" applyProtection="1">
      <alignment horizontal="center" vertical="center"/>
      <protection hidden="1"/>
    </xf>
    <xf numFmtId="0" fontId="30" fillId="0" borderId="0" xfId="0" applyFont="1" applyAlignment="1" applyProtection="1">
      <alignment vertical="center"/>
      <protection hidden="1"/>
    </xf>
    <xf numFmtId="0" fontId="0" fillId="19" borderId="5" xfId="0" applyFill="1" applyBorder="1" applyProtection="1">
      <protection hidden="1"/>
    </xf>
    <xf numFmtId="0" fontId="25" fillId="4" borderId="5" xfId="0" applyFont="1" applyFill="1" applyBorder="1" applyProtection="1">
      <protection hidden="1"/>
    </xf>
    <xf numFmtId="0" fontId="0" fillId="4" borderId="5" xfId="0" applyFill="1" applyBorder="1" applyProtection="1">
      <protection hidden="1"/>
    </xf>
    <xf numFmtId="0" fontId="0" fillId="17" borderId="5" xfId="0" applyFill="1" applyBorder="1" applyProtection="1">
      <protection hidden="1"/>
    </xf>
    <xf numFmtId="167" fontId="0" fillId="2" borderId="3" xfId="0" applyNumberFormat="1" applyFill="1" applyBorder="1" applyProtection="1">
      <protection hidden="1"/>
    </xf>
    <xf numFmtId="168" fontId="0" fillId="8" borderId="6" xfId="0" applyNumberFormat="1" applyFill="1" applyBorder="1" applyProtection="1">
      <protection hidden="1"/>
    </xf>
    <xf numFmtId="0" fontId="0" fillId="18" borderId="3" xfId="0" applyFill="1" applyBorder="1" applyProtection="1">
      <protection hidden="1"/>
    </xf>
    <xf numFmtId="167" fontId="0" fillId="4" borderId="3" xfId="0" applyNumberFormat="1" applyFill="1" applyBorder="1" applyProtection="1">
      <protection hidden="1"/>
    </xf>
    <xf numFmtId="168" fontId="0" fillId="4" borderId="3" xfId="0" applyNumberFormat="1" applyFill="1" applyBorder="1" applyProtection="1">
      <protection hidden="1"/>
    </xf>
    <xf numFmtId="167" fontId="0" fillId="0" borderId="3" xfId="0" applyNumberFormat="1" applyBorder="1" applyProtection="1">
      <protection hidden="1"/>
    </xf>
    <xf numFmtId="168" fontId="0" fillId="0" borderId="3" xfId="0" applyNumberFormat="1" applyBorder="1" applyProtection="1">
      <protection hidden="1"/>
    </xf>
    <xf numFmtId="167" fontId="0" fillId="22" borderId="3" xfId="0" applyNumberFormat="1" applyFill="1" applyBorder="1" applyProtection="1">
      <protection hidden="1"/>
    </xf>
    <xf numFmtId="168" fontId="0" fillId="22" borderId="3" xfId="0" applyNumberFormat="1" applyFill="1" applyBorder="1" applyProtection="1">
      <protection hidden="1"/>
    </xf>
    <xf numFmtId="167" fontId="0" fillId="23" borderId="3" xfId="0" applyNumberFormat="1" applyFill="1" applyBorder="1" applyProtection="1">
      <protection hidden="1"/>
    </xf>
    <xf numFmtId="168" fontId="0" fillId="23" borderId="3" xfId="0" applyNumberFormat="1" applyFill="1" applyBorder="1" applyProtection="1">
      <protection hidden="1"/>
    </xf>
    <xf numFmtId="167" fontId="0" fillId="24" borderId="3" xfId="0" applyNumberFormat="1" applyFill="1" applyBorder="1" applyProtection="1">
      <protection hidden="1"/>
    </xf>
    <xf numFmtId="168" fontId="0" fillId="24" borderId="3" xfId="0" applyNumberFormat="1" applyFill="1" applyBorder="1" applyProtection="1">
      <protection hidden="1"/>
    </xf>
    <xf numFmtId="167" fontId="0" fillId="20" borderId="3" xfId="0" applyNumberFormat="1" applyFill="1" applyBorder="1" applyProtection="1">
      <protection hidden="1"/>
    </xf>
    <xf numFmtId="168" fontId="0" fillId="20" borderId="3" xfId="0" applyNumberFormat="1" applyFill="1" applyBorder="1" applyProtection="1">
      <protection hidden="1"/>
    </xf>
    <xf numFmtId="1" fontId="32" fillId="0" borderId="2" xfId="0" applyNumberFormat="1" applyFont="1" applyBorder="1" applyAlignment="1" applyProtection="1">
      <alignment horizontal="center" vertical="center"/>
      <protection hidden="1"/>
    </xf>
    <xf numFmtId="165" fontId="32" fillId="0" borderId="2" xfId="0" applyNumberFormat="1" applyFont="1" applyBorder="1" applyAlignment="1" applyProtection="1">
      <alignment horizontal="center" vertical="center"/>
      <protection hidden="1"/>
    </xf>
    <xf numFmtId="1" fontId="31" fillId="0" borderId="2" xfId="0" applyNumberFormat="1" applyFont="1" applyBorder="1" applyAlignment="1" applyProtection="1">
      <alignment horizontal="center" vertical="center"/>
      <protection hidden="1"/>
    </xf>
    <xf numFmtId="165" fontId="31" fillId="0" borderId="2" xfId="0" applyNumberFormat="1" applyFont="1" applyBorder="1" applyAlignment="1" applyProtection="1">
      <alignment horizontal="center" vertical="center"/>
      <protection hidden="1"/>
    </xf>
    <xf numFmtId="165" fontId="0" fillId="19" borderId="3" xfId="0" applyNumberFormat="1" applyFill="1" applyBorder="1" applyProtection="1">
      <protection hidden="1"/>
    </xf>
    <xf numFmtId="165" fontId="0" fillId="25" borderId="3" xfId="0" applyNumberFormat="1" applyFill="1" applyBorder="1" applyProtection="1">
      <protection hidden="1"/>
    </xf>
    <xf numFmtId="165" fontId="0" fillId="4" borderId="3" xfId="0" applyNumberFormat="1" applyFill="1" applyBorder="1" applyProtection="1">
      <protection hidden="1"/>
    </xf>
    <xf numFmtId="165" fontId="0" fillId="18" borderId="3" xfId="0" applyNumberFormat="1" applyFill="1" applyBorder="1" applyProtection="1">
      <protection hidden="1"/>
    </xf>
    <xf numFmtId="165" fontId="0" fillId="24" borderId="3" xfId="0" applyNumberFormat="1" applyFill="1" applyBorder="1" applyProtection="1">
      <protection locked="0"/>
    </xf>
    <xf numFmtId="165" fontId="0" fillId="20" borderId="3" xfId="0" applyNumberFormat="1" applyFill="1" applyBorder="1" applyProtection="1">
      <protection locked="0"/>
    </xf>
    <xf numFmtId="0" fontId="3" fillId="31" borderId="1" xfId="1" applyFont="1" applyFill="1" applyBorder="1" applyAlignment="1" applyProtection="1">
      <alignment horizontal="left" vertical="center"/>
      <protection hidden="1"/>
    </xf>
    <xf numFmtId="0" fontId="2" fillId="32" borderId="2" xfId="1" applyFill="1" applyBorder="1" applyAlignment="1" applyProtection="1">
      <alignment vertical="center"/>
      <protection hidden="1"/>
    </xf>
    <xf numFmtId="1" fontId="3" fillId="32" borderId="3" xfId="1" applyNumberFormat="1" applyFont="1" applyFill="1" applyBorder="1" applyAlignment="1" applyProtection="1">
      <alignment horizontal="center" vertical="center"/>
      <protection hidden="1"/>
    </xf>
    <xf numFmtId="165" fontId="3" fillId="32" borderId="3" xfId="1" applyNumberFormat="1" applyFont="1" applyFill="1" applyBorder="1" applyAlignment="1" applyProtection="1">
      <alignment horizontal="center" vertical="center"/>
      <protection hidden="1"/>
    </xf>
    <xf numFmtId="0" fontId="3" fillId="33" borderId="1" xfId="1" applyFont="1" applyFill="1" applyBorder="1" applyAlignment="1" applyProtection="1">
      <alignment horizontal="left" vertical="center"/>
      <protection hidden="1"/>
    </xf>
    <xf numFmtId="0" fontId="2" fillId="4" borderId="2" xfId="1" applyFill="1" applyBorder="1" applyAlignment="1" applyProtection="1">
      <alignment vertical="center"/>
      <protection hidden="1"/>
    </xf>
    <xf numFmtId="1" fontId="3" fillId="4" borderId="3" xfId="1" applyNumberFormat="1" applyFont="1" applyFill="1" applyBorder="1" applyAlignment="1" applyProtection="1">
      <alignment horizontal="center" vertical="center"/>
      <protection hidden="1"/>
    </xf>
    <xf numFmtId="165" fontId="3" fillId="4" borderId="3" xfId="1" applyNumberFormat="1" applyFont="1" applyFill="1" applyBorder="1" applyAlignment="1" applyProtection="1">
      <alignment horizontal="center" vertical="center"/>
      <protection hidden="1"/>
    </xf>
    <xf numFmtId="2" fontId="3" fillId="4" borderId="3" xfId="1" applyNumberFormat="1" applyFont="1" applyFill="1" applyBorder="1" applyAlignment="1" applyProtection="1">
      <alignment horizontal="center" vertical="center"/>
      <protection hidden="1"/>
    </xf>
    <xf numFmtId="0" fontId="3" fillId="4" borderId="3" xfId="1" applyFont="1" applyFill="1" applyBorder="1" applyAlignment="1" applyProtection="1">
      <alignment horizontal="center" vertical="center"/>
      <protection hidden="1"/>
    </xf>
    <xf numFmtId="0" fontId="3" fillId="32" borderId="3" xfId="1" quotePrefix="1" applyFont="1" applyFill="1" applyBorder="1" applyAlignment="1" applyProtection="1">
      <alignment horizontal="center" vertical="center"/>
      <protection hidden="1"/>
    </xf>
    <xf numFmtId="0" fontId="3" fillId="32" borderId="3" xfId="1" applyFont="1" applyFill="1" applyBorder="1" applyAlignment="1" applyProtection="1">
      <alignment horizontal="center" vertical="center"/>
      <protection hidden="1"/>
    </xf>
    <xf numFmtId="2" fontId="3" fillId="32" borderId="3" xfId="1" applyNumberFormat="1" applyFont="1" applyFill="1" applyBorder="1" applyAlignment="1" applyProtection="1">
      <alignment horizontal="center" vertical="center"/>
      <protection hidden="1"/>
    </xf>
    <xf numFmtId="0" fontId="5" fillId="0" borderId="0" xfId="0" applyFont="1" applyAlignment="1">
      <alignment horizontal="center" vertical="center"/>
    </xf>
    <xf numFmtId="0" fontId="5" fillId="0" borderId="0" xfId="0" applyFont="1"/>
    <xf numFmtId="0" fontId="51" fillId="0" borderId="0" xfId="0" applyFont="1"/>
    <xf numFmtId="0" fontId="27" fillId="0" borderId="0" xfId="0" applyFont="1" applyAlignment="1">
      <alignment horizontal="center" vertical="center"/>
    </xf>
    <xf numFmtId="0" fontId="5" fillId="0" borderId="0" xfId="0" applyFont="1" applyAlignment="1">
      <alignment horizontal="left"/>
    </xf>
    <xf numFmtId="0" fontId="0" fillId="0" borderId="0" xfId="0" applyAlignment="1">
      <alignment horizontal="center" vertical="center"/>
    </xf>
    <xf numFmtId="0" fontId="25" fillId="0" borderId="0" xfId="0" applyFont="1" applyAlignment="1">
      <alignment horizontal="center" vertical="center"/>
    </xf>
    <xf numFmtId="0" fontId="0" fillId="0" borderId="0" xfId="0" applyAlignment="1">
      <alignment horizontal="left"/>
    </xf>
    <xf numFmtId="0" fontId="28" fillId="0" borderId="0" xfId="0" applyFont="1" applyAlignment="1">
      <alignment horizontal="center" vertical="center"/>
    </xf>
    <xf numFmtId="0" fontId="29" fillId="4" borderId="3" xfId="0" applyFont="1" applyFill="1" applyBorder="1" applyAlignment="1">
      <alignment horizontal="center" vertical="center"/>
    </xf>
    <xf numFmtId="0" fontId="28" fillId="28" borderId="3"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left" vertical="center"/>
    </xf>
    <xf numFmtId="0" fontId="5" fillId="0" borderId="3" xfId="0" applyFont="1" applyBorder="1" applyAlignment="1">
      <alignment horizontal="center" vertical="center"/>
    </xf>
    <xf numFmtId="0" fontId="0" fillId="2" borderId="0" xfId="0" applyFill="1" applyAlignment="1">
      <alignment horizontal="center" vertical="center"/>
    </xf>
    <xf numFmtId="0" fontId="28" fillId="18" borderId="3" xfId="0" applyFont="1" applyFill="1" applyBorder="1" applyAlignment="1">
      <alignment horizontal="center" vertical="center"/>
    </xf>
    <xf numFmtId="0" fontId="29" fillId="18" borderId="3" xfId="0" applyFont="1" applyFill="1" applyBorder="1" applyAlignment="1">
      <alignment horizontal="center" vertical="center"/>
    </xf>
    <xf numFmtId="0" fontId="28" fillId="4" borderId="3" xfId="0" applyFont="1" applyFill="1" applyBorder="1" applyAlignment="1">
      <alignment horizontal="center" vertical="center"/>
    </xf>
    <xf numFmtId="0" fontId="29" fillId="28" borderId="3" xfId="0" applyFont="1" applyFill="1" applyBorder="1" applyAlignment="1">
      <alignment horizontal="center" vertical="center"/>
    </xf>
    <xf numFmtId="0" fontId="5" fillId="0" borderId="0" xfId="0" applyFont="1" applyAlignment="1">
      <alignment horizontal="left" vertical="center"/>
    </xf>
    <xf numFmtId="0" fontId="25" fillId="0" borderId="0" xfId="0" applyFont="1" applyAlignment="1">
      <alignment horizontal="left" vertical="center"/>
    </xf>
    <xf numFmtId="1" fontId="5" fillId="0" borderId="3" xfId="0" applyNumberFormat="1" applyFont="1" applyBorder="1" applyAlignment="1">
      <alignment horizontal="center" vertical="center"/>
    </xf>
    <xf numFmtId="0" fontId="29" fillId="0" borderId="0" xfId="0" applyFont="1" applyAlignment="1">
      <alignment horizontal="left" vertical="center"/>
    </xf>
    <xf numFmtId="0" fontId="0" fillId="2" borderId="0" xfId="0" applyFill="1"/>
    <xf numFmtId="0" fontId="0" fillId="3" borderId="0" xfId="0" applyFill="1"/>
    <xf numFmtId="0" fontId="42" fillId="0" borderId="0" xfId="1" applyFont="1" applyProtection="1">
      <protection hidden="1"/>
    </xf>
    <xf numFmtId="165" fontId="18" fillId="0" borderId="3" xfId="1" applyNumberFormat="1" applyFont="1" applyBorder="1" applyProtection="1">
      <protection hidden="1"/>
    </xf>
    <xf numFmtId="0" fontId="54" fillId="6" borderId="3" xfId="1" applyFont="1" applyFill="1" applyBorder="1" applyAlignment="1" applyProtection="1">
      <alignment horizontal="center"/>
      <protection hidden="1"/>
    </xf>
    <xf numFmtId="0" fontId="54" fillId="13" borderId="3" xfId="1" applyFont="1" applyFill="1" applyBorder="1" applyAlignment="1" applyProtection="1">
      <alignment horizontal="center"/>
      <protection hidden="1"/>
    </xf>
    <xf numFmtId="0" fontId="54" fillId="11" borderId="3" xfId="1" applyFont="1" applyFill="1" applyBorder="1" applyAlignment="1" applyProtection="1">
      <alignment horizontal="center"/>
      <protection hidden="1"/>
    </xf>
    <xf numFmtId="0" fontId="54" fillId="16" borderId="3" xfId="1" applyFont="1" applyFill="1" applyBorder="1" applyAlignment="1" applyProtection="1">
      <alignment horizontal="center"/>
      <protection hidden="1"/>
    </xf>
    <xf numFmtId="0" fontId="54" fillId="3" borderId="3" xfId="1" applyFont="1" applyFill="1" applyBorder="1" applyAlignment="1" applyProtection="1">
      <alignment horizontal="center"/>
      <protection hidden="1"/>
    </xf>
    <xf numFmtId="165" fontId="41" fillId="6" borderId="3" xfId="1" applyNumberFormat="1" applyFont="1" applyFill="1" applyBorder="1" applyAlignment="1" applyProtection="1">
      <alignment horizontal="center"/>
      <protection hidden="1"/>
    </xf>
    <xf numFmtId="165" fontId="41" fillId="29" borderId="3" xfId="1" applyNumberFormat="1" applyFont="1" applyFill="1" applyBorder="1" applyAlignment="1" applyProtection="1">
      <alignment horizontal="center"/>
      <protection hidden="1"/>
    </xf>
    <xf numFmtId="165" fontId="41" fillId="3" borderId="3" xfId="1" applyNumberFormat="1" applyFont="1" applyFill="1" applyBorder="1" applyAlignment="1" applyProtection="1">
      <alignment horizontal="center"/>
      <protection hidden="1"/>
    </xf>
    <xf numFmtId="165" fontId="54" fillId="11" borderId="0" xfId="1" applyNumberFormat="1" applyFont="1" applyFill="1" applyAlignment="1">
      <alignment horizontal="center" vertical="center"/>
    </xf>
    <xf numFmtId="2" fontId="54" fillId="13" borderId="3" xfId="1" applyNumberFormat="1" applyFont="1" applyFill="1" applyBorder="1" applyAlignment="1">
      <alignment horizontal="center" vertical="center"/>
    </xf>
    <xf numFmtId="2" fontId="54" fillId="11" borderId="3" xfId="1" applyNumberFormat="1" applyFont="1" applyFill="1" applyBorder="1" applyAlignment="1">
      <alignment horizontal="center" vertical="center"/>
    </xf>
    <xf numFmtId="2" fontId="54" fillId="16" borderId="3" xfId="1" applyNumberFormat="1" applyFont="1" applyFill="1" applyBorder="1" applyAlignment="1">
      <alignment horizontal="center" vertical="center"/>
    </xf>
    <xf numFmtId="2" fontId="54" fillId="3" borderId="3" xfId="1" applyNumberFormat="1" applyFont="1" applyFill="1" applyBorder="1" applyAlignment="1">
      <alignment horizontal="center" vertical="center"/>
    </xf>
    <xf numFmtId="0" fontId="18" fillId="20" borderId="3" xfId="1" applyFont="1" applyFill="1" applyBorder="1" applyProtection="1">
      <protection hidden="1"/>
    </xf>
    <xf numFmtId="170" fontId="3" fillId="0" borderId="0" xfId="1" applyNumberFormat="1" applyFont="1" applyAlignment="1">
      <alignment horizontal="center" vertical="center"/>
    </xf>
    <xf numFmtId="0" fontId="15" fillId="0" borderId="0" xfId="1" applyFont="1"/>
    <xf numFmtId="0" fontId="7" fillId="4" borderId="0" xfId="1" applyFont="1" applyFill="1" applyAlignment="1">
      <alignment horizontal="center"/>
    </xf>
    <xf numFmtId="0" fontId="41" fillId="2" borderId="3" xfId="1" quotePrefix="1" applyFont="1" applyFill="1" applyBorder="1" applyProtection="1">
      <protection hidden="1"/>
    </xf>
    <xf numFmtId="0" fontId="16" fillId="15" borderId="3" xfId="1" applyFont="1" applyFill="1" applyBorder="1" applyProtection="1">
      <protection hidden="1"/>
    </xf>
    <xf numFmtId="0" fontId="28" fillId="18" borderId="0" xfId="0" applyFont="1" applyFill="1" applyAlignment="1" applyProtection="1">
      <alignment horizontal="center" vertical="center"/>
      <protection hidden="1"/>
    </xf>
    <xf numFmtId="0" fontId="41" fillId="2" borderId="5" xfId="1" applyFont="1" applyFill="1" applyBorder="1" applyProtection="1">
      <protection hidden="1"/>
    </xf>
    <xf numFmtId="0" fontId="28" fillId="18" borderId="0" xfId="0" applyFont="1" applyFill="1" applyAlignment="1">
      <alignment horizontal="center" vertical="center"/>
    </xf>
    <xf numFmtId="0" fontId="0" fillId="4" borderId="0" xfId="0" applyFill="1" applyProtection="1">
      <protection hidden="1"/>
    </xf>
    <xf numFmtId="1" fontId="31" fillId="0" borderId="1" xfId="0" applyNumberFormat="1" applyFont="1" applyBorder="1" applyAlignment="1" applyProtection="1">
      <alignment horizontal="center" vertical="center"/>
      <protection hidden="1"/>
    </xf>
    <xf numFmtId="165" fontId="0" fillId="18" borderId="6" xfId="0" applyNumberFormat="1" applyFill="1" applyBorder="1" applyProtection="1">
      <protection hidden="1"/>
    </xf>
    <xf numFmtId="0" fontId="0" fillId="18" borderId="6" xfId="0" applyFill="1" applyBorder="1" applyProtection="1">
      <protection hidden="1"/>
    </xf>
    <xf numFmtId="0" fontId="0" fillId="18" borderId="0" xfId="0" applyFill="1" applyProtection="1">
      <protection hidden="1"/>
    </xf>
    <xf numFmtId="0" fontId="0" fillId="18" borderId="25" xfId="0" applyFill="1" applyBorder="1" applyProtection="1">
      <protection hidden="1"/>
    </xf>
    <xf numFmtId="165" fontId="0" fillId="8" borderId="0" xfId="0" applyNumberFormat="1" applyFill="1" applyProtection="1">
      <protection hidden="1"/>
    </xf>
    <xf numFmtId="0" fontId="0" fillId="4" borderId="2" xfId="0" applyFill="1" applyBorder="1" applyProtection="1">
      <protection hidden="1"/>
    </xf>
    <xf numFmtId="0" fontId="33" fillId="0" borderId="0" xfId="0" applyFont="1" applyProtection="1">
      <protection hidden="1"/>
    </xf>
    <xf numFmtId="0" fontId="0" fillId="4" borderId="26" xfId="0" applyFill="1" applyBorder="1" applyProtection="1">
      <protection hidden="1"/>
    </xf>
    <xf numFmtId="0" fontId="25" fillId="4" borderId="1" xfId="0" applyFont="1" applyFill="1" applyBorder="1" applyProtection="1">
      <protection hidden="1"/>
    </xf>
    <xf numFmtId="0" fontId="30" fillId="0" borderId="0" xfId="0" applyFont="1" applyProtection="1">
      <protection hidden="1"/>
    </xf>
    <xf numFmtId="0" fontId="0" fillId="0" borderId="27" xfId="0" applyBorder="1" applyProtection="1">
      <protection hidden="1"/>
    </xf>
    <xf numFmtId="0" fontId="0" fillId="2" borderId="27" xfId="0" applyFill="1" applyBorder="1" applyProtection="1">
      <protection hidden="1"/>
    </xf>
    <xf numFmtId="0" fontId="0" fillId="18" borderId="28" xfId="0" applyFill="1" applyBorder="1" applyProtection="1">
      <protection hidden="1"/>
    </xf>
    <xf numFmtId="165" fontId="0" fillId="2" borderId="27" xfId="0" applyNumberFormat="1" applyFill="1" applyBorder="1" applyProtection="1">
      <protection hidden="1"/>
    </xf>
    <xf numFmtId="1" fontId="33" fillId="0" borderId="3" xfId="0" applyNumberFormat="1" applyFont="1" applyBorder="1" applyProtection="1">
      <protection hidden="1"/>
    </xf>
    <xf numFmtId="1" fontId="33" fillId="0" borderId="3" xfId="0" applyNumberFormat="1" applyFont="1" applyBorder="1" applyAlignment="1" applyProtection="1">
      <alignment horizontal="right"/>
      <protection hidden="1"/>
    </xf>
    <xf numFmtId="0" fontId="33" fillId="2" borderId="3" xfId="0" applyFont="1" applyFill="1" applyBorder="1" applyAlignment="1" applyProtection="1">
      <alignment horizontal="left"/>
      <protection hidden="1"/>
    </xf>
    <xf numFmtId="0" fontId="33" fillId="2" borderId="3" xfId="0" applyFont="1" applyFill="1" applyBorder="1" applyProtection="1">
      <protection hidden="1"/>
    </xf>
    <xf numFmtId="1" fontId="0" fillId="2" borderId="0" xfId="0" applyNumberFormat="1" applyFill="1" applyProtection="1">
      <protection hidden="1"/>
    </xf>
    <xf numFmtId="169" fontId="31" fillId="0" borderId="2" xfId="0" applyNumberFormat="1" applyFont="1" applyBorder="1" applyAlignment="1" applyProtection="1">
      <alignment horizontal="center" vertical="center"/>
      <protection hidden="1"/>
    </xf>
    <xf numFmtId="0" fontId="0" fillId="18" borderId="3" xfId="0" applyFill="1" applyBorder="1" applyProtection="1">
      <protection locked="0"/>
    </xf>
    <xf numFmtId="165" fontId="0" fillId="18" borderId="3" xfId="0" applyNumberFormat="1" applyFill="1" applyBorder="1" applyProtection="1">
      <protection locked="0"/>
    </xf>
    <xf numFmtId="0" fontId="5" fillId="18" borderId="0" xfId="0" applyFont="1" applyFill="1" applyAlignment="1" applyProtection="1">
      <alignment horizontal="center" vertical="center"/>
      <protection hidden="1"/>
    </xf>
    <xf numFmtId="10" fontId="22" fillId="0" borderId="3" xfId="3" applyNumberFormat="1" applyFont="1" applyFill="1" applyBorder="1" applyAlignment="1" applyProtection="1">
      <alignment horizontal="center" vertical="center"/>
      <protection hidden="1"/>
    </xf>
    <xf numFmtId="0" fontId="49" fillId="34" borderId="3" xfId="0" applyFont="1" applyFill="1" applyBorder="1" applyAlignment="1">
      <alignment horizontal="center" vertical="center"/>
    </xf>
    <xf numFmtId="0" fontId="49" fillId="35" borderId="20" xfId="0" applyFont="1" applyFill="1" applyBorder="1" applyAlignment="1">
      <alignment horizontal="center" vertical="center"/>
    </xf>
    <xf numFmtId="0" fontId="25" fillId="2" borderId="0" xfId="0" applyFont="1" applyFill="1" applyAlignment="1">
      <alignment horizontal="center" vertical="center"/>
    </xf>
    <xf numFmtId="0" fontId="29" fillId="2" borderId="0" xfId="0" applyFont="1" applyFill="1" applyAlignment="1">
      <alignment horizontal="center" vertical="center"/>
    </xf>
    <xf numFmtId="0" fontId="28" fillId="2" borderId="0" xfId="0" applyFont="1" applyFill="1" applyAlignment="1">
      <alignment horizontal="center" vertical="center"/>
    </xf>
    <xf numFmtId="167" fontId="0" fillId="18" borderId="3" xfId="0" applyNumberFormat="1" applyFill="1" applyBorder="1" applyProtection="1">
      <protection hidden="1"/>
    </xf>
    <xf numFmtId="168" fontId="0" fillId="18" borderId="3" xfId="0" applyNumberFormat="1" applyFill="1" applyBorder="1" applyProtection="1">
      <protection hidden="1"/>
    </xf>
    <xf numFmtId="165" fontId="0" fillId="17" borderId="3" xfId="0" applyNumberFormat="1" applyFill="1" applyBorder="1" applyProtection="1">
      <protection hidden="1"/>
    </xf>
    <xf numFmtId="0" fontId="55" fillId="28" borderId="3" xfId="0" applyFont="1" applyFill="1" applyBorder="1" applyAlignment="1">
      <alignment horizontal="center" vertical="center"/>
    </xf>
    <xf numFmtId="0" fontId="29" fillId="29" borderId="3" xfId="0" applyFont="1" applyFill="1" applyBorder="1" applyAlignment="1">
      <alignment horizontal="center" vertical="center"/>
    </xf>
    <xf numFmtId="0" fontId="55" fillId="4" borderId="3" xfId="0" applyFont="1" applyFill="1" applyBorder="1" applyAlignment="1">
      <alignment horizontal="center" vertical="center"/>
    </xf>
    <xf numFmtId="0" fontId="28" fillId="29" borderId="3" xfId="0" applyFont="1" applyFill="1" applyBorder="1" applyAlignment="1">
      <alignment horizontal="center" vertical="center"/>
    </xf>
    <xf numFmtId="167" fontId="33" fillId="18" borderId="3" xfId="0" applyNumberFormat="1" applyFont="1" applyFill="1" applyBorder="1" applyProtection="1">
      <protection hidden="1"/>
    </xf>
    <xf numFmtId="168" fontId="33" fillId="18" borderId="3" xfId="0" applyNumberFormat="1" applyFont="1" applyFill="1" applyBorder="1" applyProtection="1">
      <protection hidden="1"/>
    </xf>
    <xf numFmtId="0" fontId="0" fillId="19" borderId="1" xfId="0" applyFill="1" applyBorder="1" applyProtection="1">
      <protection hidden="1"/>
    </xf>
    <xf numFmtId="0" fontId="0" fillId="19" borderId="2" xfId="0" applyFill="1" applyBorder="1" applyProtection="1">
      <protection hidden="1"/>
    </xf>
    <xf numFmtId="0" fontId="33" fillId="17" borderId="5" xfId="0" applyFont="1" applyFill="1" applyBorder="1" applyProtection="1">
      <protection hidden="1"/>
    </xf>
    <xf numFmtId="0" fontId="33" fillId="19" borderId="5" xfId="0" applyFont="1" applyFill="1" applyBorder="1" applyProtection="1">
      <protection hidden="1"/>
    </xf>
    <xf numFmtId="0" fontId="33" fillId="0" borderId="3" xfId="0" applyFont="1" applyBorder="1" applyProtection="1">
      <protection hidden="1"/>
    </xf>
    <xf numFmtId="1" fontId="56" fillId="0" borderId="1" xfId="0" applyNumberFormat="1" applyFont="1" applyBorder="1" applyAlignment="1" applyProtection="1">
      <alignment horizontal="center" vertical="center"/>
      <protection hidden="1"/>
    </xf>
    <xf numFmtId="1" fontId="56" fillId="0" borderId="3" xfId="0" applyNumberFormat="1" applyFont="1" applyBorder="1" applyAlignment="1" applyProtection="1">
      <alignment horizontal="center" vertical="center"/>
      <protection hidden="1"/>
    </xf>
    <xf numFmtId="165" fontId="56" fillId="0" borderId="2" xfId="0" applyNumberFormat="1" applyFont="1" applyBorder="1" applyAlignment="1" applyProtection="1">
      <alignment horizontal="center" vertical="center"/>
      <protection hidden="1"/>
    </xf>
    <xf numFmtId="0" fontId="33" fillId="25" borderId="3" xfId="0" applyFont="1" applyFill="1" applyBorder="1" applyProtection="1">
      <protection locked="0"/>
    </xf>
    <xf numFmtId="165" fontId="33" fillId="25" borderId="3" xfId="0" applyNumberFormat="1" applyFont="1" applyFill="1" applyBorder="1" applyProtection="1">
      <protection hidden="1"/>
    </xf>
    <xf numFmtId="0" fontId="33" fillId="19" borderId="3" xfId="0" applyFont="1" applyFill="1" applyBorder="1" applyProtection="1">
      <protection locked="0"/>
    </xf>
    <xf numFmtId="165" fontId="33" fillId="19" borderId="3" xfId="0" applyNumberFormat="1" applyFont="1" applyFill="1" applyBorder="1" applyProtection="1">
      <protection hidden="1"/>
    </xf>
    <xf numFmtId="1" fontId="56" fillId="0" borderId="2" xfId="0" applyNumberFormat="1" applyFont="1" applyBorder="1" applyAlignment="1" applyProtection="1">
      <alignment horizontal="center" vertical="center"/>
      <protection hidden="1"/>
    </xf>
    <xf numFmtId="0" fontId="33" fillId="19" borderId="1" xfId="0" applyFont="1" applyFill="1" applyBorder="1" applyProtection="1">
      <protection hidden="1"/>
    </xf>
    <xf numFmtId="0" fontId="33" fillId="19" borderId="2" xfId="0" applyFont="1" applyFill="1" applyBorder="1" applyProtection="1">
      <protection hidden="1"/>
    </xf>
    <xf numFmtId="0" fontId="33" fillId="4" borderId="3" xfId="0" applyFont="1" applyFill="1" applyBorder="1" applyProtection="1">
      <protection locked="0"/>
    </xf>
    <xf numFmtId="165" fontId="33" fillId="4" borderId="3" xfId="0" applyNumberFormat="1" applyFont="1" applyFill="1" applyBorder="1" applyProtection="1">
      <protection locked="0"/>
    </xf>
    <xf numFmtId="0" fontId="0" fillId="36" borderId="3" xfId="0" applyFill="1" applyBorder="1" applyProtection="1">
      <protection hidden="1"/>
    </xf>
    <xf numFmtId="0" fontId="0" fillId="36" borderId="3" xfId="0" applyFill="1" applyBorder="1" applyProtection="1">
      <protection locked="0"/>
    </xf>
    <xf numFmtId="0" fontId="46" fillId="2" borderId="0" xfId="0" applyFont="1" applyFill="1" applyProtection="1">
      <protection hidden="1"/>
    </xf>
    <xf numFmtId="0" fontId="47" fillId="2" borderId="0" xfId="1" applyFont="1" applyFill="1" applyProtection="1">
      <protection hidden="1"/>
    </xf>
    <xf numFmtId="0" fontId="41" fillId="2" borderId="5" xfId="1" quotePrefix="1" applyFont="1" applyFill="1" applyBorder="1" applyProtection="1">
      <protection hidden="1"/>
    </xf>
    <xf numFmtId="1" fontId="0" fillId="19" borderId="3" xfId="0" applyNumberFormat="1" applyFill="1" applyBorder="1" applyProtection="1">
      <protection hidden="1"/>
    </xf>
    <xf numFmtId="0" fontId="33" fillId="4" borderId="0" xfId="0" applyFont="1" applyFill="1" applyProtection="1">
      <protection hidden="1"/>
    </xf>
    <xf numFmtId="165" fontId="33" fillId="4" borderId="0" xfId="0" applyNumberFormat="1" applyFont="1" applyFill="1" applyProtection="1">
      <protection hidden="1"/>
    </xf>
    <xf numFmtId="1" fontId="0" fillId="22" borderId="3" xfId="0" applyNumberFormat="1" applyFill="1" applyBorder="1" applyProtection="1">
      <protection locked="0"/>
    </xf>
    <xf numFmtId="0" fontId="3" fillId="4" borderId="0" xfId="1" applyFont="1" applyFill="1" applyAlignment="1" applyProtection="1">
      <alignment horizontal="center"/>
      <protection hidden="1"/>
    </xf>
    <xf numFmtId="0" fontId="3" fillId="0" borderId="3" xfId="1" applyFont="1" applyBorder="1" applyProtection="1">
      <protection hidden="1"/>
    </xf>
    <xf numFmtId="0" fontId="17" fillId="0" borderId="3" xfId="1" applyFont="1" applyBorder="1" applyProtection="1">
      <protection hidden="1"/>
    </xf>
    <xf numFmtId="0" fontId="33" fillId="4" borderId="3" xfId="0" applyFont="1" applyFill="1" applyBorder="1" applyProtection="1">
      <protection hidden="1"/>
    </xf>
    <xf numFmtId="171" fontId="0" fillId="22" borderId="3" xfId="0" applyNumberFormat="1" applyFill="1" applyBorder="1" applyProtection="1">
      <protection hidden="1"/>
    </xf>
    <xf numFmtId="168" fontId="0" fillId="20" borderId="30" xfId="0" applyNumberFormat="1" applyFill="1" applyBorder="1" applyProtection="1">
      <protection hidden="1"/>
    </xf>
    <xf numFmtId="168" fontId="0" fillId="20" borderId="29" xfId="0" applyNumberFormat="1" applyFill="1" applyBorder="1" applyProtection="1">
      <protection hidden="1"/>
    </xf>
    <xf numFmtId="168" fontId="0" fillId="20" borderId="26" xfId="0" applyNumberFormat="1" applyFill="1" applyBorder="1" applyProtection="1">
      <protection hidden="1"/>
    </xf>
    <xf numFmtId="0" fontId="48" fillId="29" borderId="31" xfId="0" applyFont="1" applyFill="1" applyBorder="1" applyAlignment="1">
      <alignment horizontal="center" vertical="center"/>
    </xf>
    <xf numFmtId="0" fontId="48" fillId="28" borderId="3" xfId="0" applyFont="1" applyFill="1" applyBorder="1" applyAlignment="1">
      <alignment vertical="center"/>
    </xf>
    <xf numFmtId="0" fontId="49" fillId="28" borderId="31" xfId="0" applyFont="1" applyFill="1" applyBorder="1" applyAlignment="1">
      <alignment horizontal="center" vertical="center"/>
    </xf>
    <xf numFmtId="0" fontId="48" fillId="28" borderId="22" xfId="0" applyFont="1" applyFill="1" applyBorder="1" applyAlignment="1">
      <alignment horizontal="center" vertical="center"/>
    </xf>
    <xf numFmtId="0" fontId="57" fillId="18" borderId="22" xfId="0" applyFont="1" applyFill="1" applyBorder="1" applyAlignment="1">
      <alignment horizontal="center" vertical="center"/>
    </xf>
    <xf numFmtId="0" fontId="53" fillId="0" borderId="0" xfId="1" applyFont="1" applyAlignment="1" applyProtection="1">
      <alignment horizontal="center" vertical="center" textRotation="90" wrapText="1"/>
      <protection hidden="1"/>
    </xf>
    <xf numFmtId="0" fontId="53" fillId="0" borderId="0" xfId="0" applyFont="1" applyAlignment="1">
      <alignment horizontal="center" vertical="center" textRotation="90" wrapText="1"/>
    </xf>
    <xf numFmtId="0" fontId="53" fillId="0" borderId="8" xfId="0" applyFont="1" applyBorder="1" applyAlignment="1">
      <alignment horizontal="center" vertical="center" textRotation="90" wrapText="1"/>
    </xf>
    <xf numFmtId="166" fontId="26" fillId="9" borderId="0" xfId="0" applyNumberFormat="1" applyFont="1" applyFill="1" applyAlignment="1">
      <alignment horizontal="center" wrapText="1"/>
    </xf>
    <xf numFmtId="166" fontId="26" fillId="9" borderId="0" xfId="0" applyNumberFormat="1" applyFont="1" applyFill="1" applyAlignment="1" applyProtection="1">
      <alignment horizontal="center" vertical="center" wrapText="1"/>
      <protection hidden="1"/>
    </xf>
    <xf numFmtId="166" fontId="30" fillId="20" borderId="8" xfId="0" applyNumberFormat="1" applyFont="1" applyFill="1" applyBorder="1" applyAlignment="1" applyProtection="1">
      <alignment horizontal="center" vertical="center" wrapText="1"/>
      <protection locked="0"/>
    </xf>
    <xf numFmtId="0" fontId="0" fillId="20" borderId="0" xfId="0" applyFill="1" applyAlignment="1" applyProtection="1">
      <alignment horizontal="center" vertical="center" wrapText="1"/>
      <protection hidden="1"/>
    </xf>
    <xf numFmtId="0" fontId="0" fillId="4" borderId="0" xfId="0" applyFill="1" applyAlignment="1" applyProtection="1">
      <alignment horizontal="center" vertical="center" wrapText="1"/>
      <protection hidden="1"/>
    </xf>
    <xf numFmtId="166" fontId="30" fillId="4" borderId="8" xfId="0" applyNumberFormat="1" applyFont="1" applyFill="1" applyBorder="1" applyAlignment="1" applyProtection="1">
      <alignment horizontal="center" vertical="center" wrapText="1"/>
      <protection hidden="1"/>
    </xf>
  </cellXfs>
  <cellStyles count="6">
    <cellStyle name="ConditionalFormatStyle" xfId="4" xr:uid="{00000000-0005-0000-0000-000004000000}"/>
    <cellStyle name="HeaderStyle" xfId="5" xr:uid="{00000000-0005-0000-0000-000005000000}"/>
    <cellStyle name="Hyperlink" xfId="2" builtinId="8"/>
    <cellStyle name="Procent 2" xfId="3" xr:uid="{00000000-0005-0000-0000-000003000000}"/>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vdnp.n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105"/>
  <sheetViews>
    <sheetView tabSelected="1" zoomScale="70" zoomScaleNormal="70" workbookViewId="0">
      <selection activeCell="G9" sqref="G9"/>
    </sheetView>
  </sheetViews>
  <sheetFormatPr defaultColWidth="8.453125" defaultRowHeight="14.5"/>
  <cols>
    <col min="1" max="1" width="5.81640625" style="107" customWidth="1"/>
    <col min="2" max="2" width="13.453125" style="107" customWidth="1"/>
    <col min="3" max="3" width="8.453125" style="107"/>
    <col min="4" max="4" width="7.1796875" style="108" customWidth="1"/>
    <col min="5" max="5" width="9.81640625" style="107" customWidth="1"/>
    <col min="6" max="6" width="15" style="107" bestFit="1" customWidth="1"/>
    <col min="7" max="7" width="13.453125" style="118" bestFit="1" customWidth="1"/>
    <col min="8" max="12" width="8.453125" style="107"/>
    <col min="13" max="13" width="14.453125" style="107" customWidth="1"/>
    <col min="14" max="14" width="8.453125" style="107"/>
    <col min="15" max="15" width="11.1796875" style="107" customWidth="1"/>
    <col min="16" max="16" width="10.453125" style="107" bestFit="1" customWidth="1"/>
    <col min="17" max="16384" width="8.453125" style="107"/>
  </cols>
  <sheetData>
    <row r="1" spans="1:17" s="105" customFormat="1" ht="23.5">
      <c r="A1" s="104" t="s">
        <v>223</v>
      </c>
      <c r="D1" s="106"/>
      <c r="G1" s="132"/>
    </row>
    <row r="3" spans="1:17" ht="18.5">
      <c r="B3" s="109" t="s">
        <v>0</v>
      </c>
      <c r="D3" s="110" t="s">
        <v>1</v>
      </c>
      <c r="E3" s="111" t="s">
        <v>2</v>
      </c>
      <c r="F3" s="111" t="s">
        <v>3</v>
      </c>
    </row>
    <row r="4" spans="1:17" ht="18.5">
      <c r="A4" s="110" t="s">
        <v>142</v>
      </c>
      <c r="B4" s="112">
        <f t="array" ref="B4:C4">'Rooster '!B15:C15</f>
        <v>46264</v>
      </c>
      <c r="C4" s="113">
        <v>0</v>
      </c>
      <c r="D4" s="110" t="s">
        <v>4</v>
      </c>
      <c r="E4" s="111" t="s">
        <v>5</v>
      </c>
      <c r="F4" s="111" t="s">
        <v>6</v>
      </c>
      <c r="H4" s="133" t="s">
        <v>7</v>
      </c>
    </row>
    <row r="6" spans="1:17" s="115" customFormat="1" ht="21" customHeight="1">
      <c r="A6" s="114">
        <f>'Rooster '!A18</f>
        <v>1</v>
      </c>
      <c r="B6" s="279" t="str">
        <f>'Rooster '!B18</f>
        <v>Alex Rust</v>
      </c>
      <c r="C6" s="280"/>
      <c r="D6" s="281">
        <f>'Rooster '!D101</f>
        <v>4</v>
      </c>
      <c r="E6" s="282">
        <f>'Rooster '!C19</f>
        <v>0.35199999999999998</v>
      </c>
      <c r="F6" s="281">
        <f>'Rooster '!B19</f>
        <v>18</v>
      </c>
      <c r="G6" s="52"/>
      <c r="H6" s="131" t="s">
        <v>9</v>
      </c>
      <c r="I6" s="131" t="s">
        <v>10</v>
      </c>
      <c r="L6" s="107"/>
      <c r="M6" s="107"/>
      <c r="N6" s="107"/>
      <c r="O6" s="107"/>
      <c r="P6" s="107"/>
      <c r="Q6" s="107"/>
    </row>
    <row r="7" spans="1:17" s="115" customFormat="1" ht="21" customHeight="1">
      <c r="A7" s="114">
        <f>'Rooster '!A20</f>
        <v>2</v>
      </c>
      <c r="B7" s="283" t="str">
        <f>'Rooster '!B20</f>
        <v>Alex Stolk</v>
      </c>
      <c r="C7" s="284"/>
      <c r="D7" s="285">
        <f>'Rooster '!F101</f>
        <v>19</v>
      </c>
      <c r="E7" s="286">
        <f>'Rooster '!C21</f>
        <v>0.45400000000000001</v>
      </c>
      <c r="F7" s="285">
        <f>'Rooster '!B21</f>
        <v>23</v>
      </c>
      <c r="G7" s="52"/>
      <c r="H7" s="289" t="s">
        <v>12</v>
      </c>
      <c r="I7" s="290">
        <v>10</v>
      </c>
      <c r="J7" s="107"/>
      <c r="L7" s="107"/>
      <c r="M7" s="107"/>
      <c r="N7" s="107"/>
      <c r="O7" s="107"/>
      <c r="P7" s="107"/>
      <c r="Q7" s="107"/>
    </row>
    <row r="8" spans="1:17" s="115" customFormat="1" ht="21" customHeight="1">
      <c r="A8" s="114">
        <f>'Rooster '!A22</f>
        <v>3</v>
      </c>
      <c r="B8" s="279" t="str">
        <f>'Rooster '!B22</f>
        <v>Appie Smink</v>
      </c>
      <c r="C8" s="280"/>
      <c r="D8" s="281">
        <f>'Rooster '!H101</f>
        <v>10</v>
      </c>
      <c r="E8" s="282">
        <f>'Rooster '!C23</f>
        <v>0.35899999999999999</v>
      </c>
      <c r="F8" s="281">
        <f>'Rooster '!B23</f>
        <v>18</v>
      </c>
      <c r="G8" s="52"/>
      <c r="H8" s="287">
        <v>0.2</v>
      </c>
      <c r="I8" s="288">
        <v>12</v>
      </c>
      <c r="J8" s="107"/>
      <c r="L8" s="107"/>
      <c r="M8" s="117"/>
      <c r="N8" s="107"/>
      <c r="O8" s="107"/>
      <c r="P8" s="107"/>
      <c r="Q8" s="107"/>
    </row>
    <row r="9" spans="1:17" s="115" customFormat="1" ht="21" customHeight="1">
      <c r="A9" s="114">
        <f>'Rooster '!A24</f>
        <v>4</v>
      </c>
      <c r="B9" s="283" t="str">
        <f>'Rooster '!B24</f>
        <v>Arthur Brouwer</v>
      </c>
      <c r="C9" s="284"/>
      <c r="D9" s="285">
        <f>'Rooster '!J101</f>
        <v>14</v>
      </c>
      <c r="E9" s="286">
        <f>'Rooster '!C25</f>
        <v>0.55200000000000005</v>
      </c>
      <c r="F9" s="285">
        <f>'Rooster '!B25</f>
        <v>27</v>
      </c>
      <c r="G9" s="52"/>
      <c r="H9" s="291">
        <v>0.21</v>
      </c>
      <c r="I9" s="290">
        <v>13</v>
      </c>
      <c r="J9" s="107"/>
      <c r="L9" s="107"/>
      <c r="M9" s="117"/>
      <c r="N9" s="107"/>
      <c r="O9" s="107"/>
      <c r="P9" s="107"/>
      <c r="Q9" s="107"/>
    </row>
    <row r="10" spans="1:17" s="115" customFormat="1" ht="21" customHeight="1">
      <c r="A10" s="114">
        <f>'Rooster '!A26</f>
        <v>5</v>
      </c>
      <c r="B10" s="279" t="str">
        <f>'Rooster '!B26</f>
        <v>Berry Grouwstra</v>
      </c>
      <c r="C10" s="280"/>
      <c r="D10" s="281">
        <f>'Rooster '!L101</f>
        <v>10</v>
      </c>
      <c r="E10" s="282">
        <f>'Rooster '!C27</f>
        <v>0.50600000000000001</v>
      </c>
      <c r="F10" s="281">
        <f>'Rooster '!B27</f>
        <v>25</v>
      </c>
      <c r="G10" s="52"/>
      <c r="H10" s="287">
        <v>0.23</v>
      </c>
      <c r="I10" s="288">
        <v>14</v>
      </c>
      <c r="J10" s="107"/>
      <c r="L10" s="107"/>
      <c r="M10" s="117"/>
      <c r="N10" s="107"/>
      <c r="O10" s="107"/>
      <c r="P10" s="107"/>
      <c r="Q10" s="107"/>
    </row>
    <row r="11" spans="1:17" s="115" customFormat="1" ht="21" customHeight="1">
      <c r="A11" s="114">
        <f>'Rooster '!A28</f>
        <v>6</v>
      </c>
      <c r="B11" s="283" t="str">
        <f>'Rooster '!B28</f>
        <v>Chris Wensveen</v>
      </c>
      <c r="C11" s="284"/>
      <c r="D11" s="285">
        <f>'Rooster '!N101</f>
        <v>5</v>
      </c>
      <c r="E11" s="286">
        <f>'Rooster '!C29</f>
        <v>0.745</v>
      </c>
      <c r="F11" s="285">
        <f>'Rooster '!B29</f>
        <v>37</v>
      </c>
      <c r="G11" s="52"/>
      <c r="H11" s="291">
        <v>0.25</v>
      </c>
      <c r="I11" s="290">
        <v>15</v>
      </c>
      <c r="J11" s="107"/>
      <c r="L11" s="107"/>
      <c r="M11" s="117"/>
      <c r="N11" s="107"/>
      <c r="O11" s="107"/>
      <c r="P11" s="107"/>
      <c r="Q11" s="107"/>
    </row>
    <row r="12" spans="1:17" s="115" customFormat="1" ht="21" customHeight="1">
      <c r="A12" s="114">
        <f>'Rooster '!A30</f>
        <v>7</v>
      </c>
      <c r="B12" s="279" t="str">
        <f>'Rooster '!B30</f>
        <v>Cock Smink</v>
      </c>
      <c r="C12" s="280"/>
      <c r="D12" s="281">
        <f>'Rooster '!P101</f>
        <v>13</v>
      </c>
      <c r="E12" s="282">
        <f>'Rooster '!C31</f>
        <v>0.54300000000000004</v>
      </c>
      <c r="F12" s="281">
        <f>'Rooster '!B31</f>
        <v>27</v>
      </c>
      <c r="G12" s="52"/>
      <c r="H12" s="287">
        <v>0.3</v>
      </c>
      <c r="I12" s="288">
        <v>16</v>
      </c>
      <c r="J12" s="107"/>
      <c r="L12" s="107"/>
      <c r="M12" s="117"/>
      <c r="N12" s="107"/>
      <c r="O12" s="107"/>
      <c r="P12" s="107"/>
      <c r="Q12" s="107"/>
    </row>
    <row r="13" spans="1:17" s="115" customFormat="1" ht="21" customHeight="1">
      <c r="A13" s="114">
        <f>'Rooster '!A32</f>
        <v>8</v>
      </c>
      <c r="B13" s="283" t="str">
        <f>'Rooster '!B32</f>
        <v>Cor v Nieuwen.</v>
      </c>
      <c r="C13" s="284"/>
      <c r="D13" s="285">
        <f>'Rooster '!R101</f>
        <v>9</v>
      </c>
      <c r="E13" s="286">
        <f>'Rooster '!C33</f>
        <v>0.30299999999999999</v>
      </c>
      <c r="F13" s="285">
        <f>'Rooster '!B33</f>
        <v>16</v>
      </c>
      <c r="G13" s="52"/>
      <c r="H13" s="291">
        <v>0.32</v>
      </c>
      <c r="I13" s="290">
        <v>17</v>
      </c>
      <c r="J13" s="107"/>
      <c r="L13" s="107"/>
      <c r="M13" s="117"/>
      <c r="N13" s="107"/>
      <c r="O13" s="107"/>
      <c r="P13" s="107"/>
      <c r="Q13" s="107"/>
    </row>
    <row r="14" spans="1:17" s="115" customFormat="1" ht="21" customHeight="1">
      <c r="A14" s="114">
        <f>'Rooster '!A34</f>
        <v>9</v>
      </c>
      <c r="B14" s="279" t="str">
        <f>'Rooster '!B34</f>
        <v xml:space="preserve">Ed Visser </v>
      </c>
      <c r="C14" s="280"/>
      <c r="D14" s="281">
        <f>'Rooster '!T101</f>
        <v>10</v>
      </c>
      <c r="E14" s="282">
        <f>'Rooster '!C35</f>
        <v>0.55500000000000005</v>
      </c>
      <c r="F14" s="281">
        <f>'Rooster '!B35</f>
        <v>27</v>
      </c>
      <c r="G14" s="52"/>
      <c r="H14" s="287">
        <v>0.34</v>
      </c>
      <c r="I14" s="288">
        <v>18</v>
      </c>
      <c r="J14" s="107"/>
      <c r="L14" s="107"/>
      <c r="M14" s="117"/>
      <c r="N14" s="107"/>
      <c r="O14" s="107"/>
      <c r="P14" s="107"/>
      <c r="Q14" s="107"/>
    </row>
    <row r="15" spans="1:17" s="115" customFormat="1" ht="21" customHeight="1">
      <c r="A15" s="114">
        <f>'Rooster '!A36</f>
        <v>10</v>
      </c>
      <c r="B15" s="283" t="str">
        <f>'Rooster '!B36</f>
        <v>Frans Kool</v>
      </c>
      <c r="C15" s="284"/>
      <c r="D15" s="285">
        <f>'Rooster '!V101</f>
        <v>13</v>
      </c>
      <c r="E15" s="286">
        <f>'Rooster '!C37</f>
        <v>0.61799999999999999</v>
      </c>
      <c r="F15" s="285">
        <f>'Rooster '!B37</f>
        <v>31</v>
      </c>
      <c r="G15" s="52"/>
      <c r="H15" s="291">
        <v>0.36</v>
      </c>
      <c r="I15" s="290">
        <v>19</v>
      </c>
      <c r="J15" s="107"/>
      <c r="L15" s="107"/>
      <c r="M15" s="117"/>
      <c r="N15" s="107"/>
      <c r="O15" s="107"/>
      <c r="P15" s="107"/>
      <c r="Q15" s="107"/>
    </row>
    <row r="16" spans="1:17" s="115" customFormat="1" ht="21" customHeight="1">
      <c r="A16" s="114">
        <f>'Rooster '!A38</f>
        <v>11</v>
      </c>
      <c r="B16" s="279" t="str">
        <f>'Rooster '!B38</f>
        <v>Ger Dekker</v>
      </c>
      <c r="C16" s="280"/>
      <c r="D16" s="281">
        <f>'Rooster '!X101</f>
        <v>9</v>
      </c>
      <c r="E16" s="282">
        <f>'Rooster '!C39</f>
        <v>0.27900000000000003</v>
      </c>
      <c r="F16" s="281">
        <f>'Rooster '!B39</f>
        <v>15</v>
      </c>
      <c r="G16" s="52"/>
      <c r="H16" s="287">
        <v>0.38</v>
      </c>
      <c r="I16" s="288">
        <v>20</v>
      </c>
      <c r="J16" s="107"/>
      <c r="L16" s="107"/>
      <c r="M16" s="107"/>
      <c r="N16" s="107"/>
      <c r="O16" s="107"/>
      <c r="P16" s="107"/>
      <c r="Q16" s="107"/>
    </row>
    <row r="17" spans="1:17" s="115" customFormat="1" ht="21" customHeight="1">
      <c r="A17" s="114">
        <f>'Rooster '!A40</f>
        <v>12</v>
      </c>
      <c r="B17" s="283" t="str">
        <f>'Rooster '!B40</f>
        <v xml:space="preserve">Ger v Velzen </v>
      </c>
      <c r="C17" s="284"/>
      <c r="D17" s="285">
        <f>'Rooster '!Z101</f>
        <v>12</v>
      </c>
      <c r="E17" s="286">
        <f>'Rooster '!C41</f>
        <v>0.20799999999999999</v>
      </c>
      <c r="F17" s="285">
        <f>'Rooster '!B41</f>
        <v>12</v>
      </c>
      <c r="G17" s="52"/>
      <c r="H17" s="291">
        <v>0.4</v>
      </c>
      <c r="I17" s="290">
        <v>21</v>
      </c>
      <c r="J17" s="107"/>
      <c r="L17" s="107"/>
      <c r="M17" s="117"/>
      <c r="N17" s="107"/>
      <c r="O17" s="107"/>
      <c r="P17" s="107"/>
      <c r="Q17" s="107"/>
    </row>
    <row r="18" spans="1:17" s="115" customFormat="1" ht="21" customHeight="1">
      <c r="A18" s="114">
        <f>'Rooster '!A42</f>
        <v>13</v>
      </c>
      <c r="B18" s="279" t="str">
        <f>'Rooster '!B42</f>
        <v xml:space="preserve">Harold Bloem </v>
      </c>
      <c r="C18" s="280"/>
      <c r="D18" s="281">
        <f>'Rooster '!AB101</f>
        <v>9</v>
      </c>
      <c r="E18" s="282">
        <f>'Rooster '!C43</f>
        <v>0.245</v>
      </c>
      <c r="F18" s="281">
        <f>'Rooster '!B43</f>
        <v>14</v>
      </c>
      <c r="G18" s="52"/>
      <c r="H18" s="287">
        <v>0.42</v>
      </c>
      <c r="I18" s="288">
        <v>22</v>
      </c>
      <c r="J18" s="107"/>
      <c r="L18" s="107"/>
      <c r="M18" s="117"/>
      <c r="N18" s="107"/>
      <c r="O18" s="117"/>
      <c r="P18" s="107"/>
      <c r="Q18" s="107"/>
    </row>
    <row r="19" spans="1:17" s="115" customFormat="1" ht="21" customHeight="1">
      <c r="A19" s="114">
        <f>'Rooster '!A44</f>
        <v>14</v>
      </c>
      <c r="B19" s="283" t="str">
        <f>'Rooster '!B44</f>
        <v xml:space="preserve">Harold v Noortwijk </v>
      </c>
      <c r="C19" s="284"/>
      <c r="D19" s="285">
        <f>'Rooster '!AD101</f>
        <v>12</v>
      </c>
      <c r="E19" s="286">
        <f>'Rooster '!C45</f>
        <v>7.6999999999999999E-2</v>
      </c>
      <c r="F19" s="285">
        <f>'Rooster '!B45</f>
        <v>10</v>
      </c>
      <c r="G19" s="52"/>
      <c r="H19" s="291">
        <v>0.44</v>
      </c>
      <c r="I19" s="290">
        <v>23</v>
      </c>
      <c r="J19" s="107"/>
      <c r="L19" s="107"/>
      <c r="M19" s="117"/>
      <c r="N19" s="107"/>
      <c r="O19" s="107"/>
      <c r="P19" s="107"/>
      <c r="Q19" s="107"/>
    </row>
    <row r="20" spans="1:17" s="115" customFormat="1" ht="21" customHeight="1">
      <c r="A20" s="114">
        <f>'Rooster '!A46</f>
        <v>15</v>
      </c>
      <c r="B20" s="279" t="str">
        <f>'Rooster '!B46</f>
        <v>Jaap vd Sluis</v>
      </c>
      <c r="C20" s="280"/>
      <c r="D20" s="281">
        <f>'Rooster '!AF101</f>
        <v>0</v>
      </c>
      <c r="E20" s="282">
        <f>'Rooster '!C47</f>
        <v>0.28999999999999998</v>
      </c>
      <c r="F20" s="281">
        <f>'Rooster '!B47</f>
        <v>15</v>
      </c>
      <c r="G20" s="52"/>
      <c r="H20" s="287">
        <v>0.48</v>
      </c>
      <c r="I20" s="288">
        <v>25</v>
      </c>
      <c r="J20" s="107"/>
      <c r="L20" s="107"/>
      <c r="M20" s="117"/>
      <c r="N20" s="107"/>
      <c r="O20" s="107"/>
      <c r="P20" s="107"/>
      <c r="Q20" s="107"/>
    </row>
    <row r="21" spans="1:17" s="115" customFormat="1" ht="21" customHeight="1">
      <c r="A21" s="114">
        <f>'Rooster '!A48</f>
        <v>16</v>
      </c>
      <c r="B21" s="283" t="str">
        <f>'Rooster '!B48</f>
        <v xml:space="preserve">Joop Vermeulen </v>
      </c>
      <c r="C21" s="284"/>
      <c r="D21" s="285">
        <f>'Rooster '!AH101</f>
        <v>7</v>
      </c>
      <c r="E21" s="286">
        <f>'Rooster '!C49</f>
        <v>0.317</v>
      </c>
      <c r="F21" s="285">
        <f>'Rooster '!B49</f>
        <v>16</v>
      </c>
      <c r="G21" s="52"/>
      <c r="H21" s="291">
        <v>0.52</v>
      </c>
      <c r="I21" s="290">
        <v>27</v>
      </c>
      <c r="J21" s="107"/>
      <c r="L21" s="107"/>
      <c r="M21" s="117"/>
      <c r="N21" s="107"/>
      <c r="O21" s="107"/>
      <c r="P21" s="107"/>
      <c r="Q21" s="107"/>
    </row>
    <row r="22" spans="1:17" s="115" customFormat="1" ht="21" customHeight="1">
      <c r="A22" s="114">
        <f>'Rooster '!A50</f>
        <v>17</v>
      </c>
      <c r="B22" s="279" t="str">
        <f>'Rooster '!B50</f>
        <v>Jos v Esschoten</v>
      </c>
      <c r="C22" s="280"/>
      <c r="D22" s="281">
        <f>'Rooster '!AJ101</f>
        <v>5</v>
      </c>
      <c r="E22" s="282">
        <f>'Rooster '!C51</f>
        <v>0.32700000000000001</v>
      </c>
      <c r="F22" s="281">
        <f>'Rooster '!B51</f>
        <v>17</v>
      </c>
      <c r="G22" s="52"/>
      <c r="H22" s="287">
        <v>0.56000000000000005</v>
      </c>
      <c r="I22" s="288">
        <v>29</v>
      </c>
      <c r="J22" s="107"/>
      <c r="L22" s="107"/>
      <c r="M22" s="117"/>
      <c r="N22" s="107"/>
      <c r="O22" s="107"/>
      <c r="P22" s="107"/>
      <c r="Q22" s="107"/>
    </row>
    <row r="23" spans="1:17" s="115" customFormat="1" ht="21" customHeight="1">
      <c r="A23" s="114">
        <f>'Rooster '!A52</f>
        <v>18</v>
      </c>
      <c r="B23" s="283" t="str">
        <f>'Rooster '!B52</f>
        <v>Marcel Boot</v>
      </c>
      <c r="C23" s="284"/>
      <c r="D23" s="285">
        <f>'Rooster '!AL101</f>
        <v>9</v>
      </c>
      <c r="E23" s="286">
        <f>'Rooster '!C53</f>
        <v>0.69399999999999995</v>
      </c>
      <c r="F23" s="285">
        <f>'Rooster '!B53</f>
        <v>35</v>
      </c>
      <c r="G23" s="52"/>
      <c r="H23" s="291">
        <v>0.6</v>
      </c>
      <c r="I23" s="290">
        <v>31</v>
      </c>
      <c r="J23" s="107"/>
      <c r="L23" s="107"/>
      <c r="M23" s="127"/>
      <c r="N23" s="128"/>
      <c r="O23" s="127"/>
      <c r="P23" s="117"/>
      <c r="Q23" s="107"/>
    </row>
    <row r="24" spans="1:17" s="115" customFormat="1" ht="21" customHeight="1">
      <c r="A24" s="114">
        <f>'Rooster '!A54</f>
        <v>19</v>
      </c>
      <c r="B24" s="279" t="str">
        <f>'Rooster '!B54</f>
        <v>Marcel Burg</v>
      </c>
      <c r="C24" s="280"/>
      <c r="D24" s="281">
        <f>'Rooster '!AN101</f>
        <v>2</v>
      </c>
      <c r="E24" s="282">
        <f>'Rooster '!C55</f>
        <v>0.248</v>
      </c>
      <c r="F24" s="281">
        <f>'Rooster '!B55</f>
        <v>14</v>
      </c>
      <c r="G24" s="52"/>
      <c r="H24" s="287">
        <v>0.64</v>
      </c>
      <c r="I24" s="288">
        <v>33</v>
      </c>
      <c r="J24" s="107"/>
      <c r="L24" s="107"/>
      <c r="M24" s="127"/>
      <c r="N24" s="128"/>
      <c r="O24" s="127"/>
      <c r="P24" s="117"/>
      <c r="Q24" s="107"/>
    </row>
    <row r="25" spans="1:17" s="115" customFormat="1" ht="21" customHeight="1">
      <c r="A25" s="114">
        <f>'Rooster '!A56</f>
        <v>20</v>
      </c>
      <c r="B25" s="283" t="str">
        <f>'Rooster '!B56</f>
        <v>Marcel Mast</v>
      </c>
      <c r="C25" s="284"/>
      <c r="D25" s="285">
        <f>'Rooster '!AP101</f>
        <v>0</v>
      </c>
      <c r="E25" s="286">
        <f>'Rooster '!C57</f>
        <v>0.23599999999999999</v>
      </c>
      <c r="F25" s="285">
        <f>'Rooster '!B57</f>
        <v>14</v>
      </c>
      <c r="G25" s="52"/>
      <c r="H25" s="291">
        <v>0.68</v>
      </c>
      <c r="I25" s="290">
        <v>35</v>
      </c>
      <c r="J25" s="107"/>
      <c r="L25" s="107"/>
      <c r="M25" s="127"/>
      <c r="N25" s="128"/>
      <c r="O25" s="127"/>
      <c r="P25" s="117"/>
      <c r="Q25" s="107"/>
    </row>
    <row r="26" spans="1:17" s="115" customFormat="1" ht="21" customHeight="1">
      <c r="A26" s="114">
        <f>'Rooster '!A58</f>
        <v>21</v>
      </c>
      <c r="B26" s="279" t="str">
        <f>'Rooster '!B58</f>
        <v>Marcel den Os</v>
      </c>
      <c r="C26" s="280"/>
      <c r="D26" s="281">
        <f>'Rooster '!AR101</f>
        <v>0</v>
      </c>
      <c r="E26" s="282">
        <f>'Rooster '!C59</f>
        <v>0.46600000000000003</v>
      </c>
      <c r="F26" s="281">
        <f>'Rooster '!B59</f>
        <v>23</v>
      </c>
      <c r="G26" s="52"/>
      <c r="H26" s="287">
        <v>0.72</v>
      </c>
      <c r="I26" s="288">
        <v>37</v>
      </c>
      <c r="J26" s="107"/>
      <c r="L26" s="107"/>
      <c r="M26" s="127"/>
      <c r="N26" s="128"/>
      <c r="O26" s="127"/>
      <c r="P26" s="117"/>
      <c r="Q26" s="107"/>
    </row>
    <row r="27" spans="1:17" s="115" customFormat="1" ht="21" customHeight="1">
      <c r="A27" s="114">
        <f>'Rooster '!A60</f>
        <v>22</v>
      </c>
      <c r="B27" s="283" t="str">
        <f>'Rooster '!B60</f>
        <v>Marco Hessing</v>
      </c>
      <c r="C27" s="284"/>
      <c r="D27" s="285">
        <f>'Rooster '!AT101</f>
        <v>7</v>
      </c>
      <c r="E27" s="286">
        <f>'Rooster '!C61</f>
        <v>0.22700000000000001</v>
      </c>
      <c r="F27" s="285">
        <f>'Rooster '!B61</f>
        <v>13</v>
      </c>
      <c r="G27" s="52"/>
      <c r="H27" s="291">
        <v>0.76</v>
      </c>
      <c r="I27" s="290">
        <v>39</v>
      </c>
      <c r="J27" s="107"/>
      <c r="L27" s="117"/>
      <c r="M27" s="117"/>
      <c r="N27" s="107"/>
      <c r="O27" s="107"/>
      <c r="P27" s="107"/>
      <c r="Q27" s="107"/>
    </row>
    <row r="28" spans="1:17" s="115" customFormat="1" ht="21" customHeight="1">
      <c r="A28" s="114">
        <f>'Rooster '!A62</f>
        <v>23</v>
      </c>
      <c r="B28" s="279" t="str">
        <f>'Rooster '!B62</f>
        <v xml:space="preserve">Micha v Wingeren </v>
      </c>
      <c r="C28" s="280"/>
      <c r="D28" s="281">
        <f>'Rooster '!AV101</f>
        <v>14</v>
      </c>
      <c r="E28" s="282">
        <f>'Rooster '!C63</f>
        <v>0.26400000000000001</v>
      </c>
      <c r="F28" s="281">
        <f>'Rooster '!B63</f>
        <v>15</v>
      </c>
      <c r="G28" s="52"/>
      <c r="H28" s="287">
        <v>0.8</v>
      </c>
      <c r="I28" s="288">
        <v>41</v>
      </c>
      <c r="J28" s="107"/>
      <c r="L28" s="107"/>
      <c r="N28" s="107"/>
      <c r="O28" s="107"/>
      <c r="P28" s="107"/>
      <c r="Q28" s="107"/>
    </row>
    <row r="29" spans="1:17" s="115" customFormat="1" ht="21" customHeight="1">
      <c r="A29" s="114">
        <f>'Rooster '!A64</f>
        <v>24</v>
      </c>
      <c r="B29" s="283" t="str">
        <f>'Rooster '!B64</f>
        <v>Mo Smink</v>
      </c>
      <c r="C29" s="284"/>
      <c r="D29" s="285">
        <f>'Rooster '!AX101</f>
        <v>7</v>
      </c>
      <c r="E29" s="286">
        <f>'Rooster '!C65</f>
        <v>0.879</v>
      </c>
      <c r="F29" s="285">
        <f>'Rooster '!B65</f>
        <v>43</v>
      </c>
      <c r="G29" s="52"/>
      <c r="H29" s="291">
        <v>0.84</v>
      </c>
      <c r="I29" s="290">
        <v>43</v>
      </c>
      <c r="J29" s="107"/>
      <c r="L29" s="129"/>
      <c r="M29" s="117"/>
      <c r="N29" s="107"/>
      <c r="O29" s="107"/>
      <c r="P29" s="107"/>
      <c r="Q29" s="107"/>
    </row>
    <row r="30" spans="1:17" s="115" customFormat="1" ht="21" customHeight="1">
      <c r="A30" s="114">
        <f>'Rooster '!A66</f>
        <v>25</v>
      </c>
      <c r="B30" s="279" t="str">
        <f>'Rooster '!B66</f>
        <v xml:space="preserve">Paterick Martijn </v>
      </c>
      <c r="C30" s="280"/>
      <c r="D30" s="281">
        <f>'Rooster '!AZ101</f>
        <v>7</v>
      </c>
      <c r="E30" s="282">
        <f>'Rooster '!C67</f>
        <v>0.42599999999999999</v>
      </c>
      <c r="F30" s="281">
        <f>'Rooster '!B67</f>
        <v>22</v>
      </c>
      <c r="G30" s="52"/>
      <c r="H30" s="287">
        <v>0.88</v>
      </c>
      <c r="I30" s="288">
        <v>45</v>
      </c>
      <c r="J30" s="107"/>
      <c r="L30" s="107"/>
      <c r="M30" s="117"/>
      <c r="N30" s="107"/>
      <c r="O30" s="107"/>
      <c r="P30" s="107"/>
      <c r="Q30" s="107"/>
    </row>
    <row r="31" spans="1:17" s="117" customFormat="1" ht="21" customHeight="1">
      <c r="A31" s="114">
        <f>'Rooster '!A68</f>
        <v>26</v>
      </c>
      <c r="B31" s="283" t="str">
        <f>'Rooster '!B68</f>
        <v>Paul Staak</v>
      </c>
      <c r="C31" s="284"/>
      <c r="D31" s="285">
        <f>'Rooster '!BB101</f>
        <v>4</v>
      </c>
      <c r="E31" s="286">
        <f>'Rooster '!C69</f>
        <v>0.23899999999999999</v>
      </c>
      <c r="F31" s="285">
        <f>'Rooster '!B69</f>
        <v>14</v>
      </c>
      <c r="G31" s="52"/>
      <c r="H31" s="291">
        <v>0.92</v>
      </c>
      <c r="I31" s="290">
        <v>47</v>
      </c>
      <c r="J31" s="107"/>
      <c r="L31" s="107"/>
      <c r="N31" s="107"/>
      <c r="O31" s="107"/>
      <c r="P31" s="107"/>
      <c r="Q31" s="107"/>
    </row>
    <row r="32" spans="1:17" s="117" customFormat="1" ht="21" customHeight="1">
      <c r="A32" s="114">
        <f>'Rooster '!A70</f>
        <v>27</v>
      </c>
      <c r="B32" s="279" t="str">
        <f>'Rooster '!B70</f>
        <v>Peet Graafland</v>
      </c>
      <c r="C32" s="280"/>
      <c r="D32" s="281">
        <f>'Rooster '!BD101</f>
        <v>11</v>
      </c>
      <c r="E32" s="282">
        <f>'Rooster '!C71</f>
        <v>0.26200000000000001</v>
      </c>
      <c r="F32" s="281">
        <f>'Rooster '!B71</f>
        <v>15</v>
      </c>
      <c r="G32" s="52"/>
      <c r="H32" s="115"/>
      <c r="I32" s="108"/>
      <c r="J32" s="107"/>
      <c r="L32" s="107"/>
      <c r="N32" s="107"/>
      <c r="O32" s="107"/>
      <c r="P32" s="107"/>
      <c r="Q32" s="107"/>
    </row>
    <row r="33" spans="1:17" s="115" customFormat="1" ht="21" customHeight="1">
      <c r="A33" s="114">
        <f>'Rooster '!A72</f>
        <v>28</v>
      </c>
      <c r="B33" s="283" t="str">
        <f>'Rooster '!B72</f>
        <v xml:space="preserve">Peet Hagman </v>
      </c>
      <c r="C33" s="284"/>
      <c r="D33" s="285">
        <f>'Rooster '!BF101</f>
        <v>10</v>
      </c>
      <c r="E33" s="286">
        <f>'Rooster '!C73</f>
        <v>0.151</v>
      </c>
      <c r="F33" s="285">
        <f>'Rooster '!B73</f>
        <v>12</v>
      </c>
      <c r="G33" s="52"/>
      <c r="I33" s="108"/>
      <c r="J33" s="107"/>
      <c r="L33" s="107"/>
      <c r="M33" s="117"/>
      <c r="N33" s="107"/>
      <c r="O33" s="107"/>
      <c r="P33" s="107"/>
      <c r="Q33" s="107"/>
    </row>
    <row r="34" spans="1:17" s="115" customFormat="1" ht="21" customHeight="1">
      <c r="A34" s="114">
        <f>'Rooster '!A74</f>
        <v>29</v>
      </c>
      <c r="B34" s="279" t="str">
        <f>'Rooster '!B74</f>
        <v>Peet Mannetje</v>
      </c>
      <c r="C34" s="280"/>
      <c r="D34" s="281">
        <f>'Rooster '!BH101</f>
        <v>0</v>
      </c>
      <c r="E34" s="282">
        <f>'Rooster '!C75</f>
        <v>0.245</v>
      </c>
      <c r="F34" s="281">
        <f>'Rooster '!B75</f>
        <v>14</v>
      </c>
      <c r="G34" s="52"/>
      <c r="I34" s="108"/>
      <c r="J34" s="117"/>
      <c r="L34" s="107"/>
      <c r="M34" s="117"/>
      <c r="N34" s="107"/>
      <c r="O34" s="107"/>
      <c r="P34" s="107"/>
      <c r="Q34" s="107"/>
    </row>
    <row r="35" spans="1:17" s="115" customFormat="1" ht="21" customHeight="1">
      <c r="A35" s="114">
        <f>'Rooster '!A76</f>
        <v>30</v>
      </c>
      <c r="B35" s="283" t="str">
        <f>'Rooster '!B76</f>
        <v xml:space="preserve">Piet v/d Hoeven </v>
      </c>
      <c r="C35" s="284"/>
      <c r="D35" s="285">
        <f>'Rooster '!BJ101</f>
        <v>7</v>
      </c>
      <c r="E35" s="286">
        <f>'Rooster '!C77</f>
        <v>0.247</v>
      </c>
      <c r="F35" s="285">
        <f>'Rooster '!B77</f>
        <v>14</v>
      </c>
      <c r="G35" s="52"/>
      <c r="H35" s="130" t="s">
        <v>35</v>
      </c>
      <c r="I35" s="108"/>
      <c r="J35" s="107"/>
      <c r="L35" s="107"/>
      <c r="M35" s="117"/>
      <c r="N35" s="107"/>
      <c r="O35" s="107"/>
      <c r="P35" s="107"/>
      <c r="Q35" s="107"/>
    </row>
    <row r="36" spans="1:17" s="115" customFormat="1" ht="21" customHeight="1">
      <c r="A36" s="114">
        <f>'Rooster '!A78</f>
        <v>31</v>
      </c>
      <c r="B36" s="279" t="str">
        <f>'Rooster '!B78</f>
        <v>Pleun vd Vliet</v>
      </c>
      <c r="C36" s="280"/>
      <c r="D36" s="281">
        <f>'Rooster '!BL101</f>
        <v>11</v>
      </c>
      <c r="E36" s="282">
        <f>'Rooster '!C79</f>
        <v>0.28699999999999998</v>
      </c>
      <c r="F36" s="281">
        <f>'Rooster '!B79</f>
        <v>15</v>
      </c>
      <c r="G36" s="52"/>
      <c r="I36" s="108"/>
      <c r="J36" s="107"/>
      <c r="L36" s="107"/>
      <c r="M36" s="117"/>
      <c r="N36" s="107"/>
      <c r="O36" s="107"/>
      <c r="P36" s="107"/>
      <c r="Q36" s="107"/>
    </row>
    <row r="37" spans="1:17" s="115" customFormat="1" ht="21" customHeight="1">
      <c r="A37" s="114">
        <f>'Rooster '!A80</f>
        <v>32</v>
      </c>
      <c r="B37" s="283" t="str">
        <f>'Rooster '!B80</f>
        <v>Rene den Os</v>
      </c>
      <c r="C37" s="284"/>
      <c r="D37" s="285">
        <f>'Rooster '!BN101</f>
        <v>10</v>
      </c>
      <c r="E37" s="286">
        <f>'Rooster '!C81</f>
        <v>0.55500000000000005</v>
      </c>
      <c r="F37" s="285">
        <f>'Rooster '!B81</f>
        <v>27</v>
      </c>
      <c r="G37" s="52"/>
      <c r="I37" s="108"/>
      <c r="J37" s="107"/>
      <c r="K37" s="117"/>
      <c r="L37" s="107"/>
      <c r="M37" s="117"/>
      <c r="N37" s="107"/>
      <c r="O37" s="107"/>
      <c r="P37" s="107"/>
      <c r="Q37" s="107"/>
    </row>
    <row r="38" spans="1:17" s="115" customFormat="1" ht="21" customHeight="1">
      <c r="A38" s="114">
        <f>'Rooster '!A82</f>
        <v>33</v>
      </c>
      <c r="B38" s="279" t="str">
        <f>'Rooster '!B82</f>
        <v>Richard Venema</v>
      </c>
      <c r="C38" s="280"/>
      <c r="D38" s="281">
        <f>'Rooster '!BP101</f>
        <v>6</v>
      </c>
      <c r="E38" s="282">
        <f>'Rooster '!C83</f>
        <v>0.93</v>
      </c>
      <c r="F38" s="281">
        <f>'Rooster '!B83</f>
        <v>47</v>
      </c>
      <c r="G38" s="52"/>
      <c r="I38" s="108"/>
      <c r="J38" s="107"/>
      <c r="K38" s="117"/>
      <c r="M38" s="127"/>
      <c r="N38" s="128"/>
      <c r="O38" s="127"/>
      <c r="P38" s="107"/>
      <c r="Q38" s="107"/>
    </row>
    <row r="39" spans="1:17" s="115" customFormat="1" ht="21" customHeight="1">
      <c r="A39" s="114">
        <f>'Rooster '!A84</f>
        <v>34</v>
      </c>
      <c r="B39" s="283" t="str">
        <f>'Rooster '!B84</f>
        <v>Ronald de Vreede</v>
      </c>
      <c r="C39" s="284"/>
      <c r="D39" s="285">
        <f>'Rooster '!BR101</f>
        <v>11</v>
      </c>
      <c r="E39" s="286">
        <f>'Rooster '!C85</f>
        <v>0.35299999999999998</v>
      </c>
      <c r="F39" s="285">
        <f>'Rooster '!B85</f>
        <v>18</v>
      </c>
      <c r="G39" s="52"/>
      <c r="I39" s="108"/>
      <c r="J39" s="107"/>
      <c r="L39" s="107"/>
      <c r="M39" s="117"/>
      <c r="N39" s="107"/>
      <c r="O39" s="107"/>
      <c r="P39" s="107"/>
      <c r="Q39" s="107"/>
    </row>
    <row r="40" spans="1:17" s="115" customFormat="1" ht="21" customHeight="1">
      <c r="A40" s="114">
        <f>'Rooster '!A86</f>
        <v>35</v>
      </c>
      <c r="B40" s="279" t="str">
        <f>'Rooster '!B86</f>
        <v>Ted Boomkens</v>
      </c>
      <c r="C40" s="280"/>
      <c r="D40" s="281">
        <f>'Rooster '!BT101</f>
        <v>10</v>
      </c>
      <c r="E40" s="282">
        <f>'Rooster '!C87</f>
        <v>0.22</v>
      </c>
      <c r="F40" s="281">
        <f>'Rooster '!B87</f>
        <v>13</v>
      </c>
      <c r="G40" s="52"/>
      <c r="I40" s="108"/>
      <c r="J40" s="107"/>
      <c r="L40" s="107"/>
      <c r="M40" s="117"/>
      <c r="N40" s="107"/>
      <c r="O40" s="107"/>
      <c r="P40" s="107"/>
      <c r="Q40" s="107"/>
    </row>
    <row r="41" spans="1:17" s="115" customFormat="1" ht="21" customHeight="1">
      <c r="A41" s="114">
        <f>'Rooster '!A88</f>
        <v>36</v>
      </c>
      <c r="B41" s="283" t="str">
        <f>'Rooster '!B88</f>
        <v>Theo Adegeest</v>
      </c>
      <c r="C41" s="284"/>
      <c r="D41" s="285">
        <f>'Rooster '!BV101</f>
        <v>17</v>
      </c>
      <c r="E41" s="286">
        <f>'Rooster '!C89</f>
        <v>0.24299999999999999</v>
      </c>
      <c r="F41" s="285">
        <f>'Rooster '!B89</f>
        <v>14</v>
      </c>
      <c r="G41" s="52" t="s">
        <v>269</v>
      </c>
      <c r="I41" s="108"/>
      <c r="J41" s="107"/>
      <c r="L41" s="107"/>
      <c r="M41" s="117"/>
      <c r="N41" s="107"/>
      <c r="O41" s="107"/>
      <c r="P41" s="107"/>
      <c r="Q41" s="107"/>
    </row>
    <row r="42" spans="1:17" s="115" customFormat="1" ht="21" customHeight="1">
      <c r="A42" s="114">
        <f>'Rooster '!A90</f>
        <v>37</v>
      </c>
      <c r="B42" s="279" t="str">
        <f>'Rooster '!B90</f>
        <v>Theo vd Weide</v>
      </c>
      <c r="C42" s="280"/>
      <c r="D42" s="281">
        <f>'Rooster '!BX101</f>
        <v>13</v>
      </c>
      <c r="E42" s="282">
        <f>'Rooster '!C91</f>
        <v>0.216</v>
      </c>
      <c r="F42" s="281">
        <f>'Rooster '!B91</f>
        <v>13</v>
      </c>
      <c r="G42" s="52"/>
      <c r="I42" s="108"/>
      <c r="J42" s="107"/>
      <c r="L42" s="107"/>
      <c r="M42" s="117"/>
      <c r="N42" s="107"/>
      <c r="O42" s="107"/>
      <c r="P42" s="107"/>
      <c r="Q42" s="107"/>
    </row>
    <row r="43" spans="1:17" s="115" customFormat="1" ht="21" customHeight="1">
      <c r="A43" s="114">
        <f>'Rooster '!A92</f>
        <v>38</v>
      </c>
      <c r="B43" s="283" t="str">
        <f>'Rooster '!B92</f>
        <v>Thijs van Oosten</v>
      </c>
      <c r="C43" s="284"/>
      <c r="D43" s="285">
        <f>'Rooster '!BZ101</f>
        <v>8</v>
      </c>
      <c r="E43" s="286">
        <f>'Rooster '!C93</f>
        <v>0.16900000000000001</v>
      </c>
      <c r="F43" s="285">
        <f>'Rooster '!B93</f>
        <v>10</v>
      </c>
      <c r="G43" s="52"/>
      <c r="I43" s="108"/>
      <c r="J43" s="107"/>
      <c r="L43" s="107"/>
      <c r="M43" s="117"/>
      <c r="N43" s="107"/>
      <c r="O43" s="107"/>
      <c r="P43" s="107"/>
      <c r="Q43" s="107"/>
    </row>
    <row r="44" spans="1:17" s="115" customFormat="1" ht="21" customHeight="1">
      <c r="A44" s="114">
        <f>'Rooster '!A94</f>
        <v>39</v>
      </c>
      <c r="B44" s="279" t="str">
        <f>'Rooster '!B94</f>
        <v>WalterKohne</v>
      </c>
      <c r="C44" s="280"/>
      <c r="D44" s="281">
        <f>'Rooster '!CB101</f>
        <v>8</v>
      </c>
      <c r="E44" s="282">
        <f>'Rooster '!C95</f>
        <v>0.29599999999999999</v>
      </c>
      <c r="F44" s="281">
        <f>'Rooster '!B95</f>
        <v>15</v>
      </c>
      <c r="G44" s="52"/>
      <c r="I44" s="108"/>
      <c r="J44" s="107"/>
      <c r="L44" s="107"/>
      <c r="M44" s="117"/>
      <c r="N44" s="107"/>
      <c r="O44" s="107"/>
      <c r="P44" s="107"/>
      <c r="Q44" s="107"/>
    </row>
    <row r="45" spans="1:17" s="115" customFormat="1" ht="21" customHeight="1">
      <c r="A45" s="114">
        <f>'Rooster '!A96</f>
        <v>40</v>
      </c>
      <c r="B45" s="283" t="str">
        <f>'Rooster '!B96</f>
        <v>Wim Berkien</v>
      </c>
      <c r="C45" s="284"/>
      <c r="D45" s="285">
        <f>'Rooster '!CD101</f>
        <v>8</v>
      </c>
      <c r="E45" s="286">
        <f>'Rooster '!C97</f>
        <v>0.3</v>
      </c>
      <c r="F45" s="285">
        <f>'Rooster '!B97</f>
        <v>16</v>
      </c>
      <c r="G45" s="52" t="s">
        <v>267</v>
      </c>
      <c r="I45" s="108"/>
      <c r="J45" s="107"/>
      <c r="L45" s="107"/>
      <c r="M45" s="117"/>
      <c r="N45" s="107"/>
      <c r="O45" s="107"/>
      <c r="P45" s="107"/>
      <c r="Q45" s="107"/>
    </row>
    <row r="46" spans="1:17" s="115" customFormat="1" ht="21" customHeight="1">
      <c r="A46" s="114">
        <f>'Rooster '!A98</f>
        <v>41</v>
      </c>
      <c r="B46" s="279" t="str">
        <f>'Rooster '!B98</f>
        <v>Wout v Luik</v>
      </c>
      <c r="C46" s="280"/>
      <c r="D46" s="281">
        <f>'Rooster '!CF101</f>
        <v>13</v>
      </c>
      <c r="E46" s="282">
        <f>'Rooster '!C99</f>
        <v>0.373</v>
      </c>
      <c r="F46" s="281">
        <f>'Rooster '!B99</f>
        <v>19</v>
      </c>
      <c r="G46" s="52"/>
      <c r="I46" s="108"/>
      <c r="J46" s="107"/>
      <c r="L46" s="107"/>
      <c r="M46" s="117"/>
      <c r="N46" s="107"/>
      <c r="O46" s="107"/>
      <c r="P46" s="107"/>
      <c r="Q46" s="107"/>
    </row>
    <row r="47" spans="1:17" s="115" customFormat="1" ht="21" customHeight="1">
      <c r="D47" s="108"/>
      <c r="G47" s="52"/>
      <c r="I47" s="108"/>
      <c r="J47" s="107"/>
      <c r="L47" s="107"/>
      <c r="M47" s="117"/>
      <c r="N47" s="107"/>
      <c r="O47" s="107"/>
      <c r="P47" s="107"/>
      <c r="Q47" s="107"/>
    </row>
    <row r="48" spans="1:17" s="115" customFormat="1" ht="21" customHeight="1">
      <c r="B48" s="116" t="s">
        <v>143</v>
      </c>
      <c r="D48" s="108"/>
      <c r="G48" s="108"/>
      <c r="J48" s="107"/>
      <c r="L48" s="107"/>
      <c r="M48" s="117"/>
      <c r="N48" s="107"/>
      <c r="O48" s="107"/>
      <c r="P48" s="107"/>
      <c r="Q48" s="107"/>
    </row>
    <row r="49" spans="1:17" s="115" customFormat="1" ht="21">
      <c r="A49" s="117"/>
      <c r="B49" s="116" t="s">
        <v>39</v>
      </c>
      <c r="D49" s="108"/>
      <c r="G49" s="108"/>
      <c r="J49" s="107"/>
      <c r="L49" s="107"/>
      <c r="M49" s="107"/>
      <c r="N49" s="107"/>
      <c r="O49" s="107"/>
      <c r="P49" s="107"/>
      <c r="Q49" s="107"/>
    </row>
    <row r="50" spans="1:17" s="115" customFormat="1" ht="21">
      <c r="A50" s="117"/>
      <c r="B50" s="116"/>
      <c r="D50" s="108"/>
      <c r="G50" s="108"/>
    </row>
    <row r="51" spans="1:17" s="115" customFormat="1">
      <c r="A51" s="107"/>
      <c r="B51" s="107"/>
      <c r="C51" s="107"/>
      <c r="D51" s="108"/>
      <c r="E51" s="107"/>
      <c r="F51" s="107"/>
      <c r="G51" s="108"/>
    </row>
    <row r="52" spans="1:17" s="115" customFormat="1" ht="21">
      <c r="A52" s="107"/>
      <c r="B52" s="107"/>
      <c r="C52" s="119" t="s">
        <v>243</v>
      </c>
      <c r="D52" s="120"/>
      <c r="E52" s="107"/>
      <c r="G52" s="118"/>
      <c r="H52" s="107"/>
      <c r="I52" s="107"/>
    </row>
    <row r="54" spans="1:17" ht="18">
      <c r="B54" s="121" t="s">
        <v>227</v>
      </c>
    </row>
    <row r="55" spans="1:17">
      <c r="B55" s="122"/>
    </row>
    <row r="56" spans="1:17" ht="17.5">
      <c r="B56" s="123" t="s">
        <v>162</v>
      </c>
    </row>
    <row r="57" spans="1:17" ht="17.5">
      <c r="B57" s="123" t="s">
        <v>173</v>
      </c>
    </row>
    <row r="58" spans="1:17" ht="17.5">
      <c r="C58" s="123" t="s">
        <v>176</v>
      </c>
    </row>
    <row r="59" spans="1:17" ht="17.5">
      <c r="C59" s="123" t="s">
        <v>175</v>
      </c>
    </row>
    <row r="60" spans="1:17" ht="17.5">
      <c r="C60" s="123" t="s">
        <v>251</v>
      </c>
    </row>
    <row r="61" spans="1:17" ht="17.5">
      <c r="C61" s="123" t="s">
        <v>174</v>
      </c>
    </row>
    <row r="62" spans="1:17" ht="17.5">
      <c r="C62" s="123" t="s">
        <v>163</v>
      </c>
    </row>
    <row r="63" spans="1:17" ht="17.5">
      <c r="B63" s="123" t="s">
        <v>164</v>
      </c>
    </row>
    <row r="64" spans="1:17" ht="17.5">
      <c r="C64" s="123" t="s">
        <v>252</v>
      </c>
    </row>
    <row r="65" spans="2:3" ht="17.5">
      <c r="C65" s="123" t="s">
        <v>165</v>
      </c>
    </row>
    <row r="66" spans="2:3" ht="17.5">
      <c r="C66" s="123" t="s">
        <v>166</v>
      </c>
    </row>
    <row r="67" spans="2:3" ht="17.5">
      <c r="C67" s="123" t="s">
        <v>177</v>
      </c>
    </row>
    <row r="68" spans="2:3" ht="17.5">
      <c r="B68" s="123" t="s">
        <v>216</v>
      </c>
    </row>
    <row r="69" spans="2:3" ht="17.5">
      <c r="B69" s="123"/>
      <c r="C69" s="317" t="s">
        <v>217</v>
      </c>
    </row>
    <row r="70" spans="2:3" ht="17.5">
      <c r="B70" s="123" t="s">
        <v>218</v>
      </c>
    </row>
    <row r="71" spans="2:3" ht="17.5">
      <c r="B71" s="123"/>
      <c r="C71" s="317" t="s">
        <v>219</v>
      </c>
    </row>
    <row r="72" spans="2:3" ht="17.5">
      <c r="B72" s="123" t="s">
        <v>167</v>
      </c>
    </row>
    <row r="73" spans="2:3">
      <c r="B73" s="122"/>
    </row>
    <row r="74" spans="2:3">
      <c r="B74" s="122"/>
    </row>
    <row r="75" spans="2:3" ht="18">
      <c r="B75" s="121" t="s">
        <v>168</v>
      </c>
    </row>
    <row r="76" spans="2:3">
      <c r="B76" s="122"/>
    </row>
    <row r="77" spans="2:3" ht="17.5">
      <c r="B77" s="124" t="s">
        <v>169</v>
      </c>
    </row>
    <row r="78" spans="2:3" ht="17.5">
      <c r="B78" s="124" t="s">
        <v>249</v>
      </c>
    </row>
    <row r="79" spans="2:3" ht="17.5">
      <c r="B79" s="124" t="s">
        <v>178</v>
      </c>
    </row>
    <row r="80" spans="2:3" ht="17.5">
      <c r="C80" s="124" t="s">
        <v>248</v>
      </c>
    </row>
    <row r="81" spans="2:2" ht="17.5">
      <c r="B81" s="124" t="s">
        <v>170</v>
      </c>
    </row>
    <row r="82" spans="2:2" ht="17.5">
      <c r="B82" s="124" t="s">
        <v>171</v>
      </c>
    </row>
    <row r="83" spans="2:2" ht="17.5">
      <c r="B83" s="124" t="s">
        <v>172</v>
      </c>
    </row>
    <row r="84" spans="2:2" ht="17.5">
      <c r="B84" s="125" t="s">
        <v>250</v>
      </c>
    </row>
    <row r="87" spans="2:2" ht="18">
      <c r="B87" s="121" t="s">
        <v>228</v>
      </c>
    </row>
    <row r="88" spans="2:2" ht="16.5">
      <c r="B88" s="126"/>
    </row>
    <row r="89" spans="2:2" ht="17.5">
      <c r="B89" s="400" t="s">
        <v>179</v>
      </c>
    </row>
    <row r="90" spans="2:2" ht="17.5">
      <c r="B90" s="400" t="s">
        <v>180</v>
      </c>
    </row>
    <row r="91" spans="2:2" ht="17.5">
      <c r="B91" s="400" t="s">
        <v>247</v>
      </c>
    </row>
    <row r="92" spans="2:2" ht="17.5">
      <c r="B92" s="400" t="s">
        <v>253</v>
      </c>
    </row>
    <row r="93" spans="2:2" ht="17.5">
      <c r="B93" s="400" t="s">
        <v>181</v>
      </c>
    </row>
    <row r="94" spans="2:2" ht="17.5">
      <c r="B94" s="400" t="s">
        <v>182</v>
      </c>
    </row>
    <row r="95" spans="2:2" ht="17.5">
      <c r="B95" s="401" t="s">
        <v>183</v>
      </c>
    </row>
    <row r="96" spans="2:2" ht="17.5">
      <c r="B96" s="401" t="s">
        <v>184</v>
      </c>
    </row>
    <row r="97" spans="2:2" ht="17.5">
      <c r="B97" s="401" t="s">
        <v>255</v>
      </c>
    </row>
    <row r="98" spans="2:2" ht="17.5">
      <c r="B98" s="401" t="s">
        <v>246</v>
      </c>
    </row>
    <row r="99" spans="2:2" ht="17.5">
      <c r="B99" s="401" t="s">
        <v>185</v>
      </c>
    </row>
    <row r="100" spans="2:2" ht="17.5">
      <c r="B100" s="401" t="s">
        <v>186</v>
      </c>
    </row>
    <row r="101" spans="2:2" ht="17.5">
      <c r="B101" s="401" t="s">
        <v>187</v>
      </c>
    </row>
    <row r="102" spans="2:2" ht="17.5">
      <c r="B102" s="401" t="s">
        <v>188</v>
      </c>
    </row>
    <row r="103" spans="2:2" ht="17.5">
      <c r="B103" s="401" t="s">
        <v>245</v>
      </c>
    </row>
    <row r="104" spans="2:2" ht="17.5">
      <c r="B104" s="401" t="s">
        <v>189</v>
      </c>
    </row>
    <row r="105" spans="2:2" ht="17.5">
      <c r="B105" s="401" t="s">
        <v>190</v>
      </c>
    </row>
  </sheetData>
  <sheetProtection sheet="1" selectLockedCells="1"/>
  <sortState xmlns:xlrd2="http://schemas.microsoft.com/office/spreadsheetml/2017/richdata2" ref="A6:F43">
    <sortCondition ref="A6:A43"/>
  </sortState>
  <hyperlinks>
    <hyperlink ref="H35" r:id="rId1" xr:uid="{00000000-0004-0000-0000-000000000000}"/>
  </hyperlinks>
  <pageMargins left="0.70833330000000005" right="0.70833330000000005" top="0.74791660000000004" bottom="0.74791660000000004" header="0.51180550000000002" footer="0.51180550000000002"/>
  <pageSetup paperSize="9" scale="89" orientation="portrait" useFirstPageNumber="1" horizontalDpi="300"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D78BC-D6EC-5E45-9F8C-2181DF87F672}">
  <sheetPr codeName="Blad10"/>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195</v>
      </c>
      <c r="B1" s="88">
        <f>NogTeSpelen!AT9</f>
        <v>26</v>
      </c>
      <c r="C1" s="69" t="s">
        <v>193</v>
      </c>
      <c r="D1" s="69"/>
      <c r="E1" s="69"/>
    </row>
    <row r="2" spans="1:41" s="67" customFormat="1" ht="25" customHeight="1">
      <c r="A2" s="74" t="str">
        <f>NogTeSpelen!D9</f>
        <v>alex r</v>
      </c>
      <c r="B2" s="75" t="str">
        <f>NogTeSpelen!E9</f>
        <v>alex s</v>
      </c>
      <c r="C2" s="75" t="str">
        <f>NogTeSpelen!F9</f>
        <v>appie</v>
      </c>
      <c r="D2" s="100">
        <f>NogTeSpelen!G9</f>
        <v>0</v>
      </c>
      <c r="E2" s="76" t="str">
        <f>NogTeSpelen!H9</f>
        <v>berry</v>
      </c>
      <c r="AO2" s="65"/>
    </row>
    <row r="3" spans="1:41" ht="25" customHeight="1">
      <c r="A3" s="77" t="str">
        <f>NogTeSpelen!I9</f>
        <v/>
      </c>
      <c r="B3" s="66" t="str">
        <f>NogTeSpelen!J9</f>
        <v/>
      </c>
      <c r="C3" s="66" t="str">
        <f>NogTeSpelen!K9</f>
        <v>cor</v>
      </c>
      <c r="D3" s="66" t="str">
        <f>NogTeSpelen!L9</f>
        <v/>
      </c>
      <c r="E3" s="78" t="str">
        <f>NogTeSpelen!M9</f>
        <v/>
      </c>
    </row>
    <row r="4" spans="1:41" ht="25" customHeight="1">
      <c r="A4" s="77" t="str">
        <f>NogTeSpelen!N9</f>
        <v>ger d</v>
      </c>
      <c r="B4" s="66" t="str">
        <f>NogTeSpelen!O9</f>
        <v/>
      </c>
      <c r="C4" s="66" t="str">
        <f>NogTeSpelen!P9</f>
        <v/>
      </c>
      <c r="D4" s="66" t="str">
        <f>NogTeSpelen!Q9</f>
        <v>harold  N</v>
      </c>
      <c r="E4" s="78" t="str">
        <f>NogTeSpelen!R9</f>
        <v>jaap</v>
      </c>
    </row>
    <row r="5" spans="1:41" s="67" customFormat="1" ht="25" customHeight="1">
      <c r="A5" s="77" t="str">
        <f>NogTeSpelen!S9</f>
        <v>joop</v>
      </c>
      <c r="B5" s="66" t="str">
        <f>NogTeSpelen!T9</f>
        <v>jos</v>
      </c>
      <c r="C5" s="66" t="str">
        <f>NogTeSpelen!U9</f>
        <v/>
      </c>
      <c r="D5" s="66" t="str">
        <f>NogTeSpelen!V9</f>
        <v>mars bu</v>
      </c>
      <c r="E5" s="78" t="str">
        <f>NogTeSpelen!W9</f>
        <v>mars ma</v>
      </c>
      <c r="Z5" s="65"/>
      <c r="AA5" s="65"/>
      <c r="AB5" s="65"/>
      <c r="AC5" s="65"/>
      <c r="AD5" s="65"/>
      <c r="AO5" s="65"/>
    </row>
    <row r="6" spans="1:41" ht="25" customHeight="1">
      <c r="A6" s="77" t="str">
        <f>NogTeSpelen!X9</f>
        <v>mars os</v>
      </c>
      <c r="B6" s="77" t="str">
        <f>NogTeSpelen!Y9</f>
        <v/>
      </c>
      <c r="C6" s="77" t="str">
        <f>NogTeSpelen!Z9</f>
        <v>micha</v>
      </c>
      <c r="D6" s="77" t="str">
        <f>NogTeSpelen!AA9</f>
        <v/>
      </c>
      <c r="E6" s="77" t="str">
        <f>NogTeSpelen!AB9</f>
        <v/>
      </c>
    </row>
    <row r="7" spans="1:41" ht="25" customHeight="1">
      <c r="A7" s="77" t="str">
        <f>NogTeSpelen!AC9</f>
        <v>paul</v>
      </c>
      <c r="B7" s="77" t="str">
        <f>NogTeSpelen!AD9</f>
        <v>peet g</v>
      </c>
      <c r="C7" s="77" t="str">
        <f>NogTeSpelen!AE9</f>
        <v/>
      </c>
      <c r="D7" s="77" t="str">
        <f>NogTeSpelen!AF9</f>
        <v>peet m</v>
      </c>
      <c r="E7" s="77" t="str">
        <f>NogTeSpelen!AG9</f>
        <v>piet</v>
      </c>
    </row>
    <row r="8" spans="1:41" ht="25" customHeight="1">
      <c r="A8" s="77" t="str">
        <f>NogTeSpelen!AH9</f>
        <v>pleun</v>
      </c>
      <c r="B8" s="77" t="str">
        <f>NogTeSpelen!AI9</f>
        <v/>
      </c>
      <c r="C8" s="77" t="str">
        <f>NogTeSpelen!AJ9</f>
        <v>richard</v>
      </c>
      <c r="D8" s="77" t="str">
        <f>NogTeSpelen!AK9</f>
        <v>ronald</v>
      </c>
      <c r="E8" s="77" t="str">
        <f>NogTeSpelen!AL9</f>
        <v>ted</v>
      </c>
    </row>
    <row r="9" spans="1:41" ht="25" customHeight="1" thickBot="1">
      <c r="A9" s="79" t="str">
        <f>NogTeSpelen!AM9</f>
        <v>theo A</v>
      </c>
      <c r="B9" s="79" t="str">
        <f>NogTeSpelen!AN9</f>
        <v>theo v W</v>
      </c>
      <c r="C9" s="79" t="str">
        <f>NogTeSpelen!AO9</f>
        <v>thijs</v>
      </c>
      <c r="D9" s="79" t="str">
        <f>NogTeSpelen!AP9</f>
        <v/>
      </c>
      <c r="E9" s="79" t="str">
        <f>NogTeSpelen!AQ9</f>
        <v>wim</v>
      </c>
    </row>
    <row r="10" spans="1:41" ht="25" customHeight="1" thickBot="1">
      <c r="A10" s="79" t="str">
        <f>NogTeSpelen!AR9</f>
        <v/>
      </c>
    </row>
    <row r="11" spans="1:41" ht="10" customHeight="1"/>
    <row r="12" spans="1:41" s="71" customFormat="1" ht="25" customHeight="1" thickBot="1">
      <c r="A12" s="73" t="str">
        <f>A1</f>
        <v>Arthur</v>
      </c>
      <c r="B12" s="89">
        <f>Gespeeld!AT9</f>
        <v>14</v>
      </c>
      <c r="C12" s="72" t="s">
        <v>194</v>
      </c>
      <c r="D12" s="72"/>
      <c r="E12" s="72"/>
      <c r="AO12" s="65"/>
    </row>
    <row r="13" spans="1:41" ht="25" customHeight="1">
      <c r="A13" s="82" t="str">
        <f>Gespeeld!D9</f>
        <v/>
      </c>
      <c r="B13" s="83" t="str">
        <f>Gespeeld!E9</f>
        <v/>
      </c>
      <c r="C13" s="83" t="str">
        <f>Gespeeld!F9</f>
        <v/>
      </c>
      <c r="D13" s="101">
        <f>Gespeeld!G9</f>
        <v>0</v>
      </c>
      <c r="E13" s="84" t="str">
        <f>Gespeeld!H9</f>
        <v/>
      </c>
    </row>
    <row r="14" spans="1:41" ht="25" customHeight="1">
      <c r="A14" s="85" t="str">
        <f>Gespeeld!I9</f>
        <v>chris</v>
      </c>
      <c r="B14" s="68" t="str">
        <f>Gespeeld!J9</f>
        <v>cock</v>
      </c>
      <c r="C14" s="68" t="str">
        <f>Gespeeld!K9</f>
        <v/>
      </c>
      <c r="D14" s="68" t="str">
        <f>Gespeeld!L9</f>
        <v>ed</v>
      </c>
      <c r="E14" s="86" t="str">
        <f>Gespeeld!M9</f>
        <v>frans</v>
      </c>
    </row>
    <row r="15" spans="1:41" ht="25" customHeight="1">
      <c r="A15" s="85" t="str">
        <f>Gespeeld!N9</f>
        <v/>
      </c>
      <c r="B15" s="68" t="str">
        <f>Gespeeld!O9</f>
        <v>ger v</v>
      </c>
      <c r="C15" s="68" t="str">
        <f>Gespeeld!P9</f>
        <v>harold B</v>
      </c>
      <c r="D15" s="68" t="str">
        <f>Gespeeld!Q9</f>
        <v/>
      </c>
      <c r="E15" s="86" t="str">
        <f>Gespeeld!R9</f>
        <v/>
      </c>
    </row>
    <row r="16" spans="1:41" ht="25" customHeight="1">
      <c r="A16" s="85" t="str">
        <f>Gespeeld!S9</f>
        <v/>
      </c>
      <c r="B16" s="68" t="str">
        <f>Gespeeld!T9</f>
        <v/>
      </c>
      <c r="C16" s="68" t="str">
        <f>Gespeeld!U9</f>
        <v>mars bo</v>
      </c>
      <c r="D16" s="68" t="str">
        <f>Gespeeld!V9</f>
        <v/>
      </c>
      <c r="E16" s="86" t="str">
        <f>Gespeeld!W9</f>
        <v/>
      </c>
    </row>
    <row r="17" spans="1:5" ht="25" customHeight="1">
      <c r="A17" s="85" t="str">
        <f>Gespeeld!X9</f>
        <v/>
      </c>
      <c r="B17" s="85" t="str">
        <f>Gespeeld!Y9</f>
        <v>marco</v>
      </c>
      <c r="C17" s="85" t="str">
        <f>Gespeeld!Z9</f>
        <v/>
      </c>
      <c r="D17" s="85" t="str">
        <f>Gespeeld!AA9</f>
        <v>mo</v>
      </c>
      <c r="E17" s="85" t="str">
        <f>Gespeeld!AB9</f>
        <v>Patrick</v>
      </c>
    </row>
    <row r="18" spans="1:5" ht="25" customHeight="1">
      <c r="A18" s="85" t="str">
        <f>Gespeeld!AC9</f>
        <v/>
      </c>
      <c r="B18" s="85" t="str">
        <f>Gespeeld!AD9</f>
        <v/>
      </c>
      <c r="C18" s="85" t="str">
        <f>Gespeeld!AE9</f>
        <v>peet h</v>
      </c>
      <c r="D18" s="85" t="str">
        <f>Gespeeld!AF9</f>
        <v/>
      </c>
      <c r="E18" s="85" t="str">
        <f>Gespeeld!AG9</f>
        <v/>
      </c>
    </row>
    <row r="19" spans="1:5" ht="25" customHeight="1">
      <c r="A19" s="85" t="str">
        <f>Gespeeld!AH9</f>
        <v/>
      </c>
      <c r="B19" s="85" t="str">
        <f>Gespeeld!AI9</f>
        <v>rene</v>
      </c>
      <c r="C19" s="85" t="str">
        <f>Gespeeld!AJ9</f>
        <v/>
      </c>
      <c r="D19" s="85" t="str">
        <f>Gespeeld!AK9</f>
        <v/>
      </c>
      <c r="E19" s="85" t="str">
        <f>Gespeeld!AL9</f>
        <v/>
      </c>
    </row>
    <row r="20" spans="1:5" ht="25" customHeight="1" thickBot="1">
      <c r="A20" s="87" t="str">
        <f>Gespeeld!AM9</f>
        <v/>
      </c>
      <c r="B20" s="87" t="str">
        <f>Gespeeld!AN9</f>
        <v/>
      </c>
      <c r="C20" s="87" t="str">
        <f>Gespeeld!AO9</f>
        <v/>
      </c>
      <c r="D20" s="87" t="str">
        <f>Gespeeld!AP9</f>
        <v>Walter</v>
      </c>
      <c r="E20" s="87" t="str">
        <f>Gespeeld!AQ9</f>
        <v/>
      </c>
    </row>
    <row r="21" spans="1:5" ht="25" customHeight="1" thickBot="1">
      <c r="A21" s="87" t="str">
        <f>Gespeeld!AR9</f>
        <v>wout</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2B94-DBB5-F848-AFE7-2BAA8E1B5C3B}">
  <sheetPr codeName="Blad11"/>
  <dimension ref="A1:AO21"/>
  <sheetViews>
    <sheetView zoomScaleNormal="100" workbookViewId="0">
      <selection activeCell="I22" sqref="I22"/>
    </sheetView>
  </sheetViews>
  <sheetFormatPr defaultColWidth="11.453125" defaultRowHeight="25" customHeight="1"/>
  <cols>
    <col min="1" max="16384" width="11.453125" style="65"/>
  </cols>
  <sheetData>
    <row r="1" spans="1:41" s="71" customFormat="1" ht="25" customHeight="1" thickBot="1">
      <c r="A1" s="70" t="s">
        <v>133</v>
      </c>
      <c r="B1" s="88">
        <f>NogTeSpelen!AT10</f>
        <v>30</v>
      </c>
      <c r="C1" s="69" t="s">
        <v>193</v>
      </c>
      <c r="D1" s="69"/>
      <c r="E1" s="69"/>
    </row>
    <row r="2" spans="1:41" s="67" customFormat="1" ht="25" customHeight="1">
      <c r="A2" s="74" t="str">
        <f>NogTeSpelen!D10</f>
        <v>alex r</v>
      </c>
      <c r="B2" s="75" t="str">
        <f>NogTeSpelen!E10</f>
        <v>alex s</v>
      </c>
      <c r="C2" s="75" t="str">
        <f>NogTeSpelen!F10</f>
        <v>appie</v>
      </c>
      <c r="D2" s="75" t="str">
        <f>NogTeSpelen!G10</f>
        <v>arthur</v>
      </c>
      <c r="E2" s="99">
        <f>NogTeSpelen!H10</f>
        <v>0</v>
      </c>
      <c r="AO2" s="65"/>
    </row>
    <row r="3" spans="1:41" ht="25" customHeight="1">
      <c r="A3" s="77" t="str">
        <f>NogTeSpelen!I10</f>
        <v>chris</v>
      </c>
      <c r="B3" s="66" t="str">
        <f>NogTeSpelen!J10</f>
        <v/>
      </c>
      <c r="C3" s="66" t="str">
        <f>NogTeSpelen!K10</f>
        <v/>
      </c>
      <c r="D3" s="66" t="str">
        <f>NogTeSpelen!L10</f>
        <v/>
      </c>
      <c r="E3" s="78" t="str">
        <f>NogTeSpelen!M10</f>
        <v/>
      </c>
    </row>
    <row r="4" spans="1:41" ht="25" customHeight="1">
      <c r="A4" s="77" t="str">
        <f>NogTeSpelen!N10</f>
        <v>ger d</v>
      </c>
      <c r="B4" s="66" t="str">
        <f>NogTeSpelen!O10</f>
        <v>ger v</v>
      </c>
      <c r="C4" s="66" t="str">
        <f>NogTeSpelen!P10</f>
        <v xml:space="preserve">harold B </v>
      </c>
      <c r="D4" s="66" t="str">
        <f>NogTeSpelen!Q10</f>
        <v/>
      </c>
      <c r="E4" s="78" t="str">
        <f>NogTeSpelen!R10</f>
        <v>jaap</v>
      </c>
    </row>
    <row r="5" spans="1:41" s="67" customFormat="1" ht="25" customHeight="1">
      <c r="A5" s="77" t="str">
        <f>NogTeSpelen!S10</f>
        <v>joop</v>
      </c>
      <c r="B5" s="66" t="str">
        <f>NogTeSpelen!T10</f>
        <v>jos</v>
      </c>
      <c r="C5" s="66" t="str">
        <f>NogTeSpelen!U10</f>
        <v>mars bo</v>
      </c>
      <c r="D5" s="66" t="str">
        <f>NogTeSpelen!V10</f>
        <v>mars bu</v>
      </c>
      <c r="E5" s="78" t="str">
        <f>NogTeSpelen!W10</f>
        <v>mars ma</v>
      </c>
      <c r="Z5" s="65"/>
      <c r="AA5" s="65"/>
      <c r="AB5" s="65"/>
      <c r="AC5" s="65"/>
      <c r="AD5" s="65"/>
      <c r="AO5" s="65"/>
    </row>
    <row r="6" spans="1:41" ht="25" customHeight="1">
      <c r="A6" s="77" t="str">
        <f>NogTeSpelen!X10</f>
        <v>mars os</v>
      </c>
      <c r="B6" s="77" t="str">
        <f>NogTeSpelen!Y10</f>
        <v>marco</v>
      </c>
      <c r="C6" s="77" t="str">
        <f>NogTeSpelen!Z10</f>
        <v/>
      </c>
      <c r="D6" s="77" t="str">
        <f>NogTeSpelen!AA10</f>
        <v>mo</v>
      </c>
      <c r="E6" s="77" t="str">
        <f>NogTeSpelen!AB10</f>
        <v>Patrick</v>
      </c>
    </row>
    <row r="7" spans="1:41" ht="25" customHeight="1">
      <c r="A7" s="77" t="str">
        <f>NogTeSpelen!AC10</f>
        <v>paul</v>
      </c>
      <c r="B7" s="77" t="str">
        <f>NogTeSpelen!AD10</f>
        <v/>
      </c>
      <c r="C7" s="77" t="str">
        <f>NogTeSpelen!AE10</f>
        <v>peet h</v>
      </c>
      <c r="D7" s="77" t="str">
        <f>NogTeSpelen!AF10</f>
        <v>peet m</v>
      </c>
      <c r="E7" s="77" t="str">
        <f>NogTeSpelen!AG10</f>
        <v>piet</v>
      </c>
    </row>
    <row r="8" spans="1:41" ht="25" customHeight="1">
      <c r="A8" s="77" t="str">
        <f>NogTeSpelen!AH10</f>
        <v/>
      </c>
      <c r="B8" s="77" t="str">
        <f>NogTeSpelen!AI10</f>
        <v>rene</v>
      </c>
      <c r="C8" s="77" t="str">
        <f>NogTeSpelen!AJ10</f>
        <v/>
      </c>
      <c r="D8" s="77" t="str">
        <f>NogTeSpelen!AK10</f>
        <v>ronald</v>
      </c>
      <c r="E8" s="77" t="str">
        <f>NogTeSpelen!AL10</f>
        <v/>
      </c>
    </row>
    <row r="9" spans="1:41" ht="25" customHeight="1" thickBot="1">
      <c r="A9" s="79" t="str">
        <f>NogTeSpelen!AM10</f>
        <v>theo A</v>
      </c>
      <c r="B9" s="79" t="str">
        <f>NogTeSpelen!AN10</f>
        <v>theo v W</v>
      </c>
      <c r="C9" s="79" t="str">
        <f>NogTeSpelen!AO10</f>
        <v>thijs</v>
      </c>
      <c r="D9" s="79" t="str">
        <f>NogTeSpelen!AP10</f>
        <v>Walter</v>
      </c>
      <c r="E9" s="79" t="str">
        <f>NogTeSpelen!AQ10</f>
        <v>wim</v>
      </c>
    </row>
    <row r="10" spans="1:41" ht="25" customHeight="1" thickBot="1">
      <c r="A10" s="79" t="str">
        <f>NogTeSpelen!AR10</f>
        <v>wout</v>
      </c>
    </row>
    <row r="11" spans="1:41" ht="10" customHeight="1"/>
    <row r="12" spans="1:41" s="71" customFormat="1" ht="25" customHeight="1" thickBot="1">
      <c r="A12" s="73" t="str">
        <f>A1</f>
        <v>Berry</v>
      </c>
      <c r="B12" s="89">
        <f>Gespeeld!AT10</f>
        <v>10</v>
      </c>
      <c r="C12" s="72" t="s">
        <v>194</v>
      </c>
      <c r="D12" s="72"/>
      <c r="E12" s="72"/>
      <c r="AO12" s="65"/>
    </row>
    <row r="13" spans="1:41" ht="25" customHeight="1">
      <c r="A13" s="82" t="str">
        <f>Gespeeld!D10</f>
        <v/>
      </c>
      <c r="B13" s="83" t="str">
        <f>Gespeeld!E10</f>
        <v/>
      </c>
      <c r="C13" s="83" t="str">
        <f>Gespeeld!F10</f>
        <v/>
      </c>
      <c r="D13" s="83" t="str">
        <f>Gespeeld!G10</f>
        <v/>
      </c>
      <c r="E13" s="98">
        <f>Gespeeld!H10</f>
        <v>0</v>
      </c>
    </row>
    <row r="14" spans="1:41" ht="25" customHeight="1">
      <c r="A14" s="85" t="str">
        <f>Gespeeld!I10</f>
        <v/>
      </c>
      <c r="B14" s="68" t="str">
        <f>Gespeeld!J10</f>
        <v>cock</v>
      </c>
      <c r="C14" s="68" t="str">
        <f>Gespeeld!K10</f>
        <v>cor</v>
      </c>
      <c r="D14" s="68" t="str">
        <f>Gespeeld!L10</f>
        <v>ed</v>
      </c>
      <c r="E14" s="86" t="str">
        <f>Gespeeld!M10</f>
        <v>frans</v>
      </c>
    </row>
    <row r="15" spans="1:41" ht="25" customHeight="1">
      <c r="A15" s="85" t="str">
        <f>Gespeeld!N10</f>
        <v/>
      </c>
      <c r="B15" s="68" t="str">
        <f>Gespeeld!O10</f>
        <v/>
      </c>
      <c r="C15" s="68" t="str">
        <f>Gespeeld!P10</f>
        <v/>
      </c>
      <c r="D15" s="68" t="str">
        <f>Gespeeld!Q10</f>
        <v>harold  N</v>
      </c>
      <c r="E15" s="86" t="str">
        <f>Gespeeld!R10</f>
        <v/>
      </c>
    </row>
    <row r="16" spans="1:41" ht="25" customHeight="1">
      <c r="A16" s="85" t="str">
        <f>Gespeeld!S10</f>
        <v/>
      </c>
      <c r="B16" s="68" t="str">
        <f>Gespeeld!T10</f>
        <v/>
      </c>
      <c r="C16" s="68" t="str">
        <f>Gespeeld!U10</f>
        <v/>
      </c>
      <c r="D16" s="68" t="str">
        <f>Gespeeld!V10</f>
        <v/>
      </c>
      <c r="E16" s="86" t="str">
        <f>Gespeeld!W10</f>
        <v/>
      </c>
    </row>
    <row r="17" spans="1:5" ht="25" customHeight="1">
      <c r="A17" s="85" t="str">
        <f>Gespeeld!X10</f>
        <v/>
      </c>
      <c r="B17" s="85" t="str">
        <f>Gespeeld!Y10</f>
        <v/>
      </c>
      <c r="C17" s="85" t="str">
        <f>Gespeeld!Z10</f>
        <v>micha</v>
      </c>
      <c r="D17" s="85" t="str">
        <f>Gespeeld!AA10</f>
        <v/>
      </c>
      <c r="E17" s="85" t="str">
        <f>Gespeeld!AB10</f>
        <v/>
      </c>
    </row>
    <row r="18" spans="1:5" ht="25" customHeight="1">
      <c r="A18" s="85" t="str">
        <f>Gespeeld!AC10</f>
        <v/>
      </c>
      <c r="B18" s="85" t="str">
        <f>Gespeeld!AD10</f>
        <v>peet g</v>
      </c>
      <c r="C18" s="85" t="str">
        <f>Gespeeld!AE10</f>
        <v/>
      </c>
      <c r="D18" s="85" t="str">
        <f>Gespeeld!AF10</f>
        <v/>
      </c>
      <c r="E18" s="85" t="str">
        <f>Gespeeld!AG10</f>
        <v/>
      </c>
    </row>
    <row r="19" spans="1:5" ht="25" customHeight="1">
      <c r="A19" s="85" t="str">
        <f>Gespeeld!AH10</f>
        <v>pleun</v>
      </c>
      <c r="B19" s="85" t="str">
        <f>Gespeeld!AI10</f>
        <v/>
      </c>
      <c r="C19" s="85" t="str">
        <f>Gespeeld!AJ10</f>
        <v>richard</v>
      </c>
      <c r="D19" s="85" t="str">
        <f>Gespeeld!AK10</f>
        <v/>
      </c>
      <c r="E19" s="85" t="str">
        <f>Gespeeld!AL10</f>
        <v>ted</v>
      </c>
    </row>
    <row r="20" spans="1:5" ht="25" customHeight="1" thickBot="1">
      <c r="A20" s="87" t="str">
        <f>Gespeeld!AM10</f>
        <v/>
      </c>
      <c r="B20" s="87" t="str">
        <f>Gespeeld!AN10</f>
        <v/>
      </c>
      <c r="C20" s="87" t="str">
        <f>Gespeeld!AO10</f>
        <v/>
      </c>
      <c r="D20" s="87" t="str">
        <f>Gespeeld!AP10</f>
        <v/>
      </c>
      <c r="E20" s="87" t="str">
        <f>Gespeeld!AQ10</f>
        <v/>
      </c>
    </row>
    <row r="21" spans="1:5" ht="25" customHeight="1" thickBot="1">
      <c r="A21" s="87" t="str">
        <f>Gespeeld!AR10</f>
        <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63F2-426D-3D46-A764-0A9AA17515C5}">
  <sheetPr codeName="Blad12"/>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60</v>
      </c>
      <c r="B1" s="88">
        <f>NogTeSpelen!AT11</f>
        <v>35</v>
      </c>
      <c r="C1" s="69" t="s">
        <v>193</v>
      </c>
      <c r="D1" s="69"/>
      <c r="E1" s="69"/>
    </row>
    <row r="2" spans="1:41" s="67" customFormat="1" ht="25" customHeight="1">
      <c r="A2" s="74" t="str">
        <f>NogTeSpelen!D11</f>
        <v>alex r</v>
      </c>
      <c r="B2" s="75" t="str">
        <f>NogTeSpelen!E11</f>
        <v/>
      </c>
      <c r="C2" s="75" t="str">
        <f>NogTeSpelen!F11</f>
        <v>appie</v>
      </c>
      <c r="D2" s="75" t="str">
        <f>NogTeSpelen!G11</f>
        <v/>
      </c>
      <c r="E2" s="76" t="str">
        <f>NogTeSpelen!H11</f>
        <v>berry</v>
      </c>
      <c r="AO2" s="65"/>
    </row>
    <row r="3" spans="1:41" ht="25" customHeight="1">
      <c r="A3" s="97">
        <f>NogTeSpelen!I11</f>
        <v>0</v>
      </c>
      <c r="B3" s="66" t="str">
        <f>NogTeSpelen!J11</f>
        <v>cock</v>
      </c>
      <c r="C3" s="66" t="str">
        <f>NogTeSpelen!K11</f>
        <v>cor</v>
      </c>
      <c r="D3" s="66" t="str">
        <f>NogTeSpelen!L11</f>
        <v>ed</v>
      </c>
      <c r="E3" s="78" t="str">
        <f>NogTeSpelen!M11</f>
        <v>frans</v>
      </c>
    </row>
    <row r="4" spans="1:41" ht="25" customHeight="1">
      <c r="A4" s="77" t="str">
        <f>NogTeSpelen!N11</f>
        <v>ger d</v>
      </c>
      <c r="B4" s="66" t="str">
        <f>NogTeSpelen!O11</f>
        <v>ger v</v>
      </c>
      <c r="C4" s="66" t="str">
        <f>NogTeSpelen!P11</f>
        <v xml:space="preserve">harold B </v>
      </c>
      <c r="D4" s="66" t="str">
        <f>NogTeSpelen!Q11</f>
        <v>harold  N</v>
      </c>
      <c r="E4" s="78" t="str">
        <f>NogTeSpelen!R11</f>
        <v>jaap</v>
      </c>
    </row>
    <row r="5" spans="1:41" s="67" customFormat="1" ht="25" customHeight="1">
      <c r="A5" s="77" t="str">
        <f>NogTeSpelen!S11</f>
        <v>joop</v>
      </c>
      <c r="B5" s="66" t="str">
        <f>NogTeSpelen!T11</f>
        <v>jos</v>
      </c>
      <c r="C5" s="66" t="str">
        <f>NogTeSpelen!U11</f>
        <v>mars bo</v>
      </c>
      <c r="D5" s="66" t="str">
        <f>NogTeSpelen!V11</f>
        <v>mars bu</v>
      </c>
      <c r="E5" s="78" t="str">
        <f>NogTeSpelen!W11</f>
        <v>mars ma</v>
      </c>
      <c r="Z5" s="65"/>
      <c r="AA5" s="65"/>
      <c r="AB5" s="65"/>
      <c r="AC5" s="65"/>
      <c r="AD5" s="65"/>
      <c r="AO5" s="65"/>
    </row>
    <row r="6" spans="1:41" ht="25" customHeight="1">
      <c r="A6" s="77" t="str">
        <f>NogTeSpelen!X11</f>
        <v>mars os</v>
      </c>
      <c r="B6" s="77" t="str">
        <f>NogTeSpelen!Y11</f>
        <v>marco</v>
      </c>
      <c r="C6" s="77" t="str">
        <f>NogTeSpelen!Z11</f>
        <v>micha</v>
      </c>
      <c r="D6" s="77" t="str">
        <f>NogTeSpelen!AA11</f>
        <v>mo</v>
      </c>
      <c r="E6" s="77" t="str">
        <f>NogTeSpelen!AB11</f>
        <v/>
      </c>
    </row>
    <row r="7" spans="1:41" ht="25" customHeight="1">
      <c r="A7" s="77" t="str">
        <f>NogTeSpelen!AC11</f>
        <v>paul</v>
      </c>
      <c r="B7" s="77" t="str">
        <f>NogTeSpelen!AD11</f>
        <v>peet g</v>
      </c>
      <c r="C7" s="77" t="str">
        <f>NogTeSpelen!AE11</f>
        <v>peet h</v>
      </c>
      <c r="D7" s="77" t="str">
        <f>NogTeSpelen!AF11</f>
        <v>peet m</v>
      </c>
      <c r="E7" s="77" t="str">
        <f>NogTeSpelen!AG11</f>
        <v>piet</v>
      </c>
    </row>
    <row r="8" spans="1:41" ht="25" customHeight="1">
      <c r="A8" s="77" t="str">
        <f>NogTeSpelen!AH11</f>
        <v>pleun</v>
      </c>
      <c r="B8" s="77" t="str">
        <f>NogTeSpelen!AI11</f>
        <v/>
      </c>
      <c r="C8" s="77" t="str">
        <f>NogTeSpelen!AJ11</f>
        <v>richard</v>
      </c>
      <c r="D8" s="77" t="str">
        <f>NogTeSpelen!AK11</f>
        <v>ronald</v>
      </c>
      <c r="E8" s="77" t="str">
        <f>NogTeSpelen!AL11</f>
        <v>ted</v>
      </c>
    </row>
    <row r="9" spans="1:41" ht="25" customHeight="1" thickBot="1">
      <c r="A9" s="79" t="str">
        <f>NogTeSpelen!AM11</f>
        <v>theo A</v>
      </c>
      <c r="B9" s="79" t="str">
        <f>NogTeSpelen!AN11</f>
        <v>theo v W</v>
      </c>
      <c r="C9" s="79" t="str">
        <f>NogTeSpelen!AO11</f>
        <v>thijs</v>
      </c>
      <c r="D9" s="79" t="str">
        <f>NogTeSpelen!AP11</f>
        <v>Walter</v>
      </c>
      <c r="E9" s="79" t="str">
        <f>NogTeSpelen!AQ11</f>
        <v/>
      </c>
    </row>
    <row r="10" spans="1:41" ht="25" customHeight="1" thickBot="1">
      <c r="A10" s="79" t="str">
        <f>NogTeSpelen!AR11</f>
        <v>wout</v>
      </c>
    </row>
    <row r="11" spans="1:41" ht="10" customHeight="1"/>
    <row r="12" spans="1:41" s="71" customFormat="1" ht="25" customHeight="1" thickBot="1">
      <c r="A12" s="73" t="str">
        <f>A1</f>
        <v>Chris</v>
      </c>
      <c r="B12" s="89">
        <f>Gespeeld!AT11</f>
        <v>5</v>
      </c>
      <c r="C12" s="72" t="s">
        <v>194</v>
      </c>
      <c r="D12" s="72"/>
      <c r="E12" s="72"/>
      <c r="AO12" s="65"/>
    </row>
    <row r="13" spans="1:41" ht="25" customHeight="1">
      <c r="A13" s="82" t="str">
        <f>Gespeeld!D11</f>
        <v/>
      </c>
      <c r="B13" s="83" t="str">
        <f>Gespeeld!E11</f>
        <v>alex s</v>
      </c>
      <c r="C13" s="83" t="str">
        <f>Gespeeld!F11</f>
        <v/>
      </c>
      <c r="D13" s="83" t="str">
        <f>Gespeeld!G11</f>
        <v>arthur</v>
      </c>
      <c r="E13" s="84" t="str">
        <f>Gespeeld!H11</f>
        <v/>
      </c>
    </row>
    <row r="14" spans="1:41" ht="25" customHeight="1">
      <c r="A14" s="96">
        <f>Gespeeld!I11</f>
        <v>0</v>
      </c>
      <c r="B14" s="68" t="str">
        <f>Gespeeld!J11</f>
        <v/>
      </c>
      <c r="C14" s="68" t="str">
        <f>Gespeeld!K11</f>
        <v/>
      </c>
      <c r="D14" s="68" t="str">
        <f>Gespeeld!L11</f>
        <v/>
      </c>
      <c r="E14" s="86" t="str">
        <f>Gespeeld!M11</f>
        <v/>
      </c>
    </row>
    <row r="15" spans="1:41" ht="25" customHeight="1">
      <c r="A15" s="85" t="str">
        <f>Gespeeld!N11</f>
        <v/>
      </c>
      <c r="B15" s="68" t="str">
        <f>Gespeeld!O11</f>
        <v/>
      </c>
      <c r="C15" s="68" t="str">
        <f>Gespeeld!P11</f>
        <v/>
      </c>
      <c r="D15" s="68" t="str">
        <f>Gespeeld!Q11</f>
        <v/>
      </c>
      <c r="E15" s="86" t="str">
        <f>Gespeeld!R11</f>
        <v/>
      </c>
    </row>
    <row r="16" spans="1:41" ht="25" customHeight="1">
      <c r="A16" s="85" t="str">
        <f>Gespeeld!S11</f>
        <v/>
      </c>
      <c r="B16" s="68" t="str">
        <f>Gespeeld!T11</f>
        <v/>
      </c>
      <c r="C16" s="68" t="str">
        <f>Gespeeld!U11</f>
        <v/>
      </c>
      <c r="D16" s="68" t="str">
        <f>Gespeeld!V11</f>
        <v/>
      </c>
      <c r="E16" s="86" t="str">
        <f>Gespeeld!W11</f>
        <v/>
      </c>
    </row>
    <row r="17" spans="1:5" ht="25" customHeight="1">
      <c r="A17" s="85" t="str">
        <f>Gespeeld!X11</f>
        <v/>
      </c>
      <c r="B17" s="85" t="str">
        <f>Gespeeld!Y11</f>
        <v/>
      </c>
      <c r="C17" s="85" t="str">
        <f>Gespeeld!Z11</f>
        <v/>
      </c>
      <c r="D17" s="85" t="str">
        <f>Gespeeld!AA11</f>
        <v/>
      </c>
      <c r="E17" s="85" t="str">
        <f>Gespeeld!AB11</f>
        <v>Patrick</v>
      </c>
    </row>
    <row r="18" spans="1:5" ht="25" customHeight="1">
      <c r="A18" s="85" t="str">
        <f>Gespeeld!AC11</f>
        <v/>
      </c>
      <c r="B18" s="85" t="str">
        <f>Gespeeld!AD11</f>
        <v/>
      </c>
      <c r="C18" s="85" t="str">
        <f>Gespeeld!AE11</f>
        <v/>
      </c>
      <c r="D18" s="85" t="str">
        <f>Gespeeld!AF11</f>
        <v/>
      </c>
      <c r="E18" s="85" t="str">
        <f>Gespeeld!AG11</f>
        <v/>
      </c>
    </row>
    <row r="19" spans="1:5" ht="25" customHeight="1">
      <c r="A19" s="85" t="str">
        <f>Gespeeld!AH11</f>
        <v/>
      </c>
      <c r="B19" s="85" t="str">
        <f>Gespeeld!AI11</f>
        <v>rene</v>
      </c>
      <c r="C19" s="85" t="str">
        <f>Gespeeld!AJ11</f>
        <v/>
      </c>
      <c r="D19" s="85" t="str">
        <f>Gespeeld!AK11</f>
        <v/>
      </c>
      <c r="E19" s="85" t="str">
        <f>Gespeeld!AL11</f>
        <v/>
      </c>
    </row>
    <row r="20" spans="1:5" ht="25" customHeight="1" thickBot="1">
      <c r="A20" s="87" t="str">
        <f>Gespeeld!AM11</f>
        <v/>
      </c>
      <c r="B20" s="87" t="str">
        <f>Gespeeld!AN11</f>
        <v/>
      </c>
      <c r="C20" s="87" t="str">
        <f>Gespeeld!AO11</f>
        <v/>
      </c>
      <c r="D20" s="87" t="str">
        <f>Gespeeld!AP11</f>
        <v/>
      </c>
      <c r="E20" s="87" t="str">
        <f>Gespeeld!AQ11</f>
        <v>wim</v>
      </c>
    </row>
    <row r="21" spans="1:5" ht="25" customHeight="1" thickBot="1">
      <c r="A21" s="87" t="str">
        <f>Gespeeld!AR11</f>
        <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A6ED-E927-E541-9BBB-4809C34C9E22}">
  <sheetPr codeName="Blad13"/>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59</v>
      </c>
      <c r="B1" s="88">
        <f>NogTeSpelen!AT12</f>
        <v>27</v>
      </c>
      <c r="C1" s="69" t="s">
        <v>193</v>
      </c>
      <c r="D1" s="69"/>
      <c r="E1" s="69"/>
    </row>
    <row r="2" spans="1:41" s="67" customFormat="1" ht="25" customHeight="1">
      <c r="A2" s="74" t="str">
        <f>NogTeSpelen!D12</f>
        <v>alex r</v>
      </c>
      <c r="B2" s="75" t="str">
        <f>NogTeSpelen!E12</f>
        <v/>
      </c>
      <c r="C2" s="75" t="str">
        <f>NogTeSpelen!F12</f>
        <v/>
      </c>
      <c r="D2" s="75" t="str">
        <f>NogTeSpelen!G12</f>
        <v/>
      </c>
      <c r="E2" s="76" t="str">
        <f>NogTeSpelen!H12</f>
        <v/>
      </c>
      <c r="AO2" s="65"/>
    </row>
    <row r="3" spans="1:41" ht="25" customHeight="1">
      <c r="A3" s="77" t="str">
        <f>NogTeSpelen!I12</f>
        <v>chris</v>
      </c>
      <c r="B3" s="94">
        <f>NogTeSpelen!J12</f>
        <v>0</v>
      </c>
      <c r="C3" s="66" t="str">
        <f>NogTeSpelen!K12</f>
        <v>cor</v>
      </c>
      <c r="D3" s="66" t="str">
        <f>NogTeSpelen!L12</f>
        <v/>
      </c>
      <c r="E3" s="78" t="str">
        <f>NogTeSpelen!M12</f>
        <v>frans</v>
      </c>
    </row>
    <row r="4" spans="1:41" ht="25" customHeight="1">
      <c r="A4" s="77" t="str">
        <f>NogTeSpelen!N12</f>
        <v>ger d</v>
      </c>
      <c r="B4" s="66" t="str">
        <f>NogTeSpelen!O12</f>
        <v>ger v</v>
      </c>
      <c r="C4" s="66" t="str">
        <f>NogTeSpelen!P12</f>
        <v xml:space="preserve">harold B </v>
      </c>
      <c r="D4" s="66" t="str">
        <f>NogTeSpelen!Q12</f>
        <v>harold  N</v>
      </c>
      <c r="E4" s="78" t="str">
        <f>NogTeSpelen!R12</f>
        <v>jaap</v>
      </c>
    </row>
    <row r="5" spans="1:41" s="67" customFormat="1" ht="25" customHeight="1">
      <c r="A5" s="77" t="str">
        <f>NogTeSpelen!S12</f>
        <v>joop</v>
      </c>
      <c r="B5" s="66" t="str">
        <f>NogTeSpelen!T12</f>
        <v>jos</v>
      </c>
      <c r="C5" s="66" t="str">
        <f>NogTeSpelen!U12</f>
        <v>mars bo</v>
      </c>
      <c r="D5" s="66" t="str">
        <f>NogTeSpelen!V12</f>
        <v/>
      </c>
      <c r="E5" s="78" t="str">
        <f>NogTeSpelen!W12</f>
        <v>mars ma</v>
      </c>
      <c r="Z5" s="65"/>
      <c r="AA5" s="65"/>
      <c r="AB5" s="65"/>
      <c r="AC5" s="65"/>
      <c r="AD5" s="65"/>
      <c r="AO5" s="65"/>
    </row>
    <row r="6" spans="1:41" ht="25" customHeight="1">
      <c r="A6" s="77" t="str">
        <f>NogTeSpelen!X12</f>
        <v>mars os</v>
      </c>
      <c r="B6" s="77" t="str">
        <f>NogTeSpelen!Y12</f>
        <v>marco</v>
      </c>
      <c r="C6" s="77" t="str">
        <f>NogTeSpelen!Z12</f>
        <v/>
      </c>
      <c r="D6" s="77" t="str">
        <f>NogTeSpelen!AA12</f>
        <v>mo</v>
      </c>
      <c r="E6" s="77" t="str">
        <f>NogTeSpelen!AB12</f>
        <v>Patrick</v>
      </c>
    </row>
    <row r="7" spans="1:41" ht="25" customHeight="1">
      <c r="A7" s="77" t="str">
        <f>NogTeSpelen!AC12</f>
        <v/>
      </c>
      <c r="B7" s="77" t="str">
        <f>NogTeSpelen!AD12</f>
        <v>peet g</v>
      </c>
      <c r="C7" s="77" t="str">
        <f>NogTeSpelen!AE12</f>
        <v/>
      </c>
      <c r="D7" s="77" t="str">
        <f>NogTeSpelen!AF12</f>
        <v>peet m</v>
      </c>
      <c r="E7" s="77" t="str">
        <f>NogTeSpelen!AG12</f>
        <v>piet</v>
      </c>
    </row>
    <row r="8" spans="1:41" ht="25" customHeight="1">
      <c r="A8" s="77" t="str">
        <f>NogTeSpelen!AH12</f>
        <v/>
      </c>
      <c r="B8" s="77" t="str">
        <f>NogTeSpelen!AI12</f>
        <v>rene</v>
      </c>
      <c r="C8" s="77" t="str">
        <f>NogTeSpelen!AJ12</f>
        <v>richard</v>
      </c>
      <c r="D8" s="77" t="str">
        <f>NogTeSpelen!AK12</f>
        <v>ronald</v>
      </c>
      <c r="E8" s="77" t="str">
        <f>NogTeSpelen!AL12</f>
        <v>ted</v>
      </c>
    </row>
    <row r="9" spans="1:41" ht="25" customHeight="1" thickBot="1">
      <c r="A9" s="79" t="str">
        <f>NogTeSpelen!AM12</f>
        <v/>
      </c>
      <c r="B9" s="79" t="str">
        <f>NogTeSpelen!AN12</f>
        <v/>
      </c>
      <c r="C9" s="79" t="str">
        <f>NogTeSpelen!AO12</f>
        <v>thijs</v>
      </c>
      <c r="D9" s="79" t="str">
        <f>NogTeSpelen!AP12</f>
        <v>Walter</v>
      </c>
      <c r="E9" s="79" t="str">
        <f>NogTeSpelen!AQ12</f>
        <v>wim</v>
      </c>
    </row>
    <row r="10" spans="1:41" ht="25" customHeight="1" thickBot="1">
      <c r="A10" s="79" t="str">
        <f>NogTeSpelen!AR12</f>
        <v/>
      </c>
    </row>
    <row r="11" spans="1:41" ht="10" customHeight="1"/>
    <row r="12" spans="1:41" s="71" customFormat="1" ht="25" customHeight="1" thickBot="1">
      <c r="A12" s="73" t="str">
        <f>A1</f>
        <v>Cock</v>
      </c>
      <c r="B12" s="89">
        <f>Gespeeld!AT12</f>
        <v>13</v>
      </c>
      <c r="C12" s="72" t="s">
        <v>194</v>
      </c>
      <c r="D12" s="72"/>
      <c r="E12" s="72"/>
      <c r="AO12" s="65"/>
    </row>
    <row r="13" spans="1:41" ht="25" customHeight="1">
      <c r="A13" s="82" t="str">
        <f>Gespeeld!D12</f>
        <v/>
      </c>
      <c r="B13" s="83" t="str">
        <f>Gespeeld!E12</f>
        <v>alex s</v>
      </c>
      <c r="C13" s="83" t="str">
        <f>Gespeeld!F12</f>
        <v>appie</v>
      </c>
      <c r="D13" s="83" t="str">
        <f>Gespeeld!G12</f>
        <v>arthur</v>
      </c>
      <c r="E13" s="84" t="str">
        <f>Gespeeld!H12</f>
        <v>berry</v>
      </c>
    </row>
    <row r="14" spans="1:41" ht="25" customHeight="1">
      <c r="A14" s="85" t="str">
        <f>Gespeeld!I12</f>
        <v/>
      </c>
      <c r="B14" s="95">
        <f>Gespeeld!J12</f>
        <v>0</v>
      </c>
      <c r="C14" s="68" t="str">
        <f>Gespeeld!K12</f>
        <v/>
      </c>
      <c r="D14" s="68" t="str">
        <f>Gespeeld!L12</f>
        <v>ed</v>
      </c>
      <c r="E14" s="86" t="str">
        <f>Gespeeld!M12</f>
        <v/>
      </c>
    </row>
    <row r="15" spans="1:41" ht="25" customHeight="1">
      <c r="A15" s="85" t="str">
        <f>Gespeeld!N12</f>
        <v/>
      </c>
      <c r="B15" s="68" t="str">
        <f>Gespeeld!O12</f>
        <v/>
      </c>
      <c r="C15" s="68" t="str">
        <f>Gespeeld!P12</f>
        <v/>
      </c>
      <c r="D15" s="68" t="str">
        <f>Gespeeld!Q12</f>
        <v/>
      </c>
      <c r="E15" s="86" t="str">
        <f>Gespeeld!R12</f>
        <v/>
      </c>
    </row>
    <row r="16" spans="1:41" ht="25" customHeight="1">
      <c r="A16" s="85" t="str">
        <f>Gespeeld!S12</f>
        <v/>
      </c>
      <c r="B16" s="68" t="str">
        <f>Gespeeld!T12</f>
        <v/>
      </c>
      <c r="C16" s="68" t="str">
        <f>Gespeeld!U12</f>
        <v/>
      </c>
      <c r="D16" s="68" t="str">
        <f>Gespeeld!V12</f>
        <v>mars bu</v>
      </c>
      <c r="E16" s="86" t="str">
        <f>Gespeeld!W12</f>
        <v/>
      </c>
    </row>
    <row r="17" spans="1:5" ht="25" customHeight="1">
      <c r="A17" s="85" t="str">
        <f>Gespeeld!X12</f>
        <v/>
      </c>
      <c r="B17" s="85" t="str">
        <f>Gespeeld!Y12</f>
        <v/>
      </c>
      <c r="C17" s="85" t="str">
        <f>Gespeeld!Z12</f>
        <v>micha</v>
      </c>
      <c r="D17" s="85" t="str">
        <f>Gespeeld!AA12</f>
        <v/>
      </c>
      <c r="E17" s="85" t="str">
        <f>Gespeeld!AB12</f>
        <v/>
      </c>
    </row>
    <row r="18" spans="1:5" ht="25" customHeight="1">
      <c r="A18" s="85" t="str">
        <f>Gespeeld!AC12</f>
        <v>paul</v>
      </c>
      <c r="B18" s="85" t="str">
        <f>Gespeeld!AD12</f>
        <v/>
      </c>
      <c r="C18" s="85" t="str">
        <f>Gespeeld!AE12</f>
        <v>peet h</v>
      </c>
      <c r="D18" s="85" t="str">
        <f>Gespeeld!AF12</f>
        <v/>
      </c>
      <c r="E18" s="85" t="str">
        <f>Gespeeld!AG12</f>
        <v/>
      </c>
    </row>
    <row r="19" spans="1:5" ht="25" customHeight="1">
      <c r="A19" s="85" t="str">
        <f>Gespeeld!AH12</f>
        <v>pleun</v>
      </c>
      <c r="B19" s="85" t="str">
        <f>Gespeeld!AI12</f>
        <v/>
      </c>
      <c r="C19" s="85" t="str">
        <f>Gespeeld!AJ12</f>
        <v/>
      </c>
      <c r="D19" s="85" t="str">
        <f>Gespeeld!AK12</f>
        <v/>
      </c>
      <c r="E19" s="85" t="str">
        <f>Gespeeld!AL12</f>
        <v/>
      </c>
    </row>
    <row r="20" spans="1:5" ht="25" customHeight="1" thickBot="1">
      <c r="A20" s="87" t="str">
        <f>Gespeeld!AM12</f>
        <v>theo A</v>
      </c>
      <c r="B20" s="87" t="str">
        <f>Gespeeld!AN12</f>
        <v>theo v W</v>
      </c>
      <c r="C20" s="87" t="str">
        <f>Gespeeld!AO12</f>
        <v/>
      </c>
      <c r="D20" s="87" t="str">
        <f>Gespeeld!AP12</f>
        <v/>
      </c>
      <c r="E20" s="87" t="str">
        <f>Gespeeld!AQ12</f>
        <v/>
      </c>
    </row>
    <row r="21" spans="1:5" ht="25" customHeight="1" thickBot="1">
      <c r="A21" s="87" t="str">
        <f>Gespeeld!AR12</f>
        <v>wout</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20066-B2B7-B64A-A276-6508913A2962}">
  <sheetPr codeName="Blad14"/>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54</v>
      </c>
      <c r="B1" s="88">
        <f>NogTeSpelen!AT13</f>
        <v>31</v>
      </c>
      <c r="C1" s="69" t="s">
        <v>193</v>
      </c>
      <c r="D1" s="69"/>
      <c r="E1" s="69"/>
    </row>
    <row r="2" spans="1:41" s="67" customFormat="1" ht="25" customHeight="1">
      <c r="A2" s="74" t="str">
        <f>NogTeSpelen!D13</f>
        <v>alex r</v>
      </c>
      <c r="B2" s="75" t="str">
        <f>NogTeSpelen!E13</f>
        <v>alex s</v>
      </c>
      <c r="C2" s="75" t="str">
        <f>NogTeSpelen!F13</f>
        <v/>
      </c>
      <c r="D2" s="75" t="str">
        <f>NogTeSpelen!G13</f>
        <v>arthur</v>
      </c>
      <c r="E2" s="76" t="str">
        <f>NogTeSpelen!H13</f>
        <v/>
      </c>
      <c r="AO2" s="65"/>
    </row>
    <row r="3" spans="1:41" ht="25" customHeight="1">
      <c r="A3" s="77" t="str">
        <f>NogTeSpelen!I13</f>
        <v>chris</v>
      </c>
      <c r="B3" s="66" t="str">
        <f>NogTeSpelen!J13</f>
        <v>cock</v>
      </c>
      <c r="C3" s="94">
        <f>NogTeSpelen!K13</f>
        <v>0</v>
      </c>
      <c r="D3" s="66" t="str">
        <f>NogTeSpelen!L13</f>
        <v>ed</v>
      </c>
      <c r="E3" s="78" t="str">
        <f>NogTeSpelen!M13</f>
        <v/>
      </c>
    </row>
    <row r="4" spans="1:41" ht="25" customHeight="1">
      <c r="A4" s="77" t="str">
        <f>NogTeSpelen!N13</f>
        <v>ger d</v>
      </c>
      <c r="B4" s="66" t="str">
        <f>NogTeSpelen!O13</f>
        <v>ger v</v>
      </c>
      <c r="C4" s="66" t="str">
        <f>NogTeSpelen!P13</f>
        <v xml:space="preserve">harold B </v>
      </c>
      <c r="D4" s="66" t="str">
        <f>NogTeSpelen!Q13</f>
        <v/>
      </c>
      <c r="E4" s="78" t="str">
        <f>NogTeSpelen!R13</f>
        <v>jaap</v>
      </c>
    </row>
    <row r="5" spans="1:41" s="67" customFormat="1" ht="25" customHeight="1">
      <c r="A5" s="77" t="str">
        <f>NogTeSpelen!S13</f>
        <v>joop</v>
      </c>
      <c r="B5" s="66" t="str">
        <f>NogTeSpelen!T13</f>
        <v>jos</v>
      </c>
      <c r="C5" s="66" t="str">
        <f>NogTeSpelen!U13</f>
        <v>mars bo</v>
      </c>
      <c r="D5" s="66" t="str">
        <f>NogTeSpelen!V13</f>
        <v>mars bu</v>
      </c>
      <c r="E5" s="78" t="str">
        <f>NogTeSpelen!W13</f>
        <v>mars ma</v>
      </c>
      <c r="Z5" s="65"/>
      <c r="AA5" s="65"/>
      <c r="AB5" s="65"/>
      <c r="AC5" s="65"/>
      <c r="AD5" s="65"/>
      <c r="AO5" s="65"/>
    </row>
    <row r="6" spans="1:41" ht="25" customHeight="1">
      <c r="A6" s="77" t="str">
        <f>NogTeSpelen!X13</f>
        <v>mars os</v>
      </c>
      <c r="B6" s="77" t="str">
        <f>NogTeSpelen!Y13</f>
        <v/>
      </c>
      <c r="C6" s="77" t="str">
        <f>NogTeSpelen!Z13</f>
        <v>micha</v>
      </c>
      <c r="D6" s="77" t="str">
        <f>NogTeSpelen!AA13</f>
        <v>mo</v>
      </c>
      <c r="E6" s="77" t="str">
        <f>NogTeSpelen!AB13</f>
        <v>Patrick</v>
      </c>
    </row>
    <row r="7" spans="1:41" ht="25" customHeight="1">
      <c r="A7" s="77" t="str">
        <f>NogTeSpelen!AC13</f>
        <v>paul</v>
      </c>
      <c r="B7" s="77" t="str">
        <f>NogTeSpelen!AD13</f>
        <v/>
      </c>
      <c r="C7" s="77" t="str">
        <f>NogTeSpelen!AE13</f>
        <v>peet h</v>
      </c>
      <c r="D7" s="77" t="str">
        <f>NogTeSpelen!AF13</f>
        <v>peet m</v>
      </c>
      <c r="E7" s="77" t="str">
        <f>NogTeSpelen!AG13</f>
        <v>piet</v>
      </c>
    </row>
    <row r="8" spans="1:41" ht="25" customHeight="1">
      <c r="A8" s="77" t="str">
        <f>NogTeSpelen!AH13</f>
        <v>pleun</v>
      </c>
      <c r="B8" s="77" t="str">
        <f>NogTeSpelen!AI13</f>
        <v>rene</v>
      </c>
      <c r="C8" s="77" t="str">
        <f>NogTeSpelen!AJ13</f>
        <v/>
      </c>
      <c r="D8" s="77" t="str">
        <f>NogTeSpelen!AK13</f>
        <v>ronald</v>
      </c>
      <c r="E8" s="77" t="str">
        <f>NogTeSpelen!AL13</f>
        <v/>
      </c>
    </row>
    <row r="9" spans="1:41" ht="25" customHeight="1" thickBot="1">
      <c r="A9" s="79" t="str">
        <f>NogTeSpelen!AM13</f>
        <v>theo A</v>
      </c>
      <c r="B9" s="79" t="str">
        <f>NogTeSpelen!AN13</f>
        <v/>
      </c>
      <c r="C9" s="79" t="str">
        <f>NogTeSpelen!AO13</f>
        <v>thijs</v>
      </c>
      <c r="D9" s="79" t="str">
        <f>NogTeSpelen!AP13</f>
        <v>Walter</v>
      </c>
      <c r="E9" s="79" t="str">
        <f>NogTeSpelen!AQ13</f>
        <v>wim</v>
      </c>
    </row>
    <row r="10" spans="1:41" ht="25" customHeight="1" thickBot="1">
      <c r="A10" s="79" t="str">
        <f>NogTeSpelen!AR13</f>
        <v>wout</v>
      </c>
    </row>
    <row r="11" spans="1:41" ht="10" customHeight="1"/>
    <row r="12" spans="1:41" s="71" customFormat="1" ht="25" customHeight="1" thickBot="1">
      <c r="A12" s="73" t="str">
        <f>A1</f>
        <v>Cor</v>
      </c>
      <c r="B12" s="89">
        <f>Gespeeld!AT13</f>
        <v>9</v>
      </c>
      <c r="C12" s="72" t="s">
        <v>194</v>
      </c>
      <c r="D12" s="72"/>
      <c r="E12" s="72"/>
      <c r="AO12" s="65"/>
    </row>
    <row r="13" spans="1:41" ht="25" customHeight="1">
      <c r="A13" s="82" t="str">
        <f>Gespeeld!D13</f>
        <v/>
      </c>
      <c r="B13" s="83" t="str">
        <f>Gespeeld!E13</f>
        <v/>
      </c>
      <c r="C13" s="83" t="str">
        <f>Gespeeld!F13</f>
        <v>appie</v>
      </c>
      <c r="D13" s="83" t="str">
        <f>Gespeeld!G13</f>
        <v/>
      </c>
      <c r="E13" s="84" t="str">
        <f>Gespeeld!H13</f>
        <v>berry</v>
      </c>
    </row>
    <row r="14" spans="1:41" ht="25" customHeight="1">
      <c r="A14" s="85" t="str">
        <f>Gespeeld!I13</f>
        <v/>
      </c>
      <c r="B14" s="68" t="str">
        <f>Gespeeld!J13</f>
        <v/>
      </c>
      <c r="C14" s="95">
        <f>Gespeeld!K13</f>
        <v>0</v>
      </c>
      <c r="D14" s="68" t="str">
        <f>Gespeeld!L13</f>
        <v/>
      </c>
      <c r="E14" s="86" t="str">
        <f>Gespeeld!M13</f>
        <v>frans</v>
      </c>
    </row>
    <row r="15" spans="1:41" ht="25" customHeight="1">
      <c r="A15" s="85" t="str">
        <f>Gespeeld!N13</f>
        <v/>
      </c>
      <c r="B15" s="68" t="str">
        <f>Gespeeld!O13</f>
        <v/>
      </c>
      <c r="C15" s="68" t="str">
        <f>Gespeeld!P13</f>
        <v/>
      </c>
      <c r="D15" s="68" t="str">
        <f>Gespeeld!Q13</f>
        <v>harold  N</v>
      </c>
      <c r="E15" s="86" t="str">
        <f>Gespeeld!R13</f>
        <v/>
      </c>
    </row>
    <row r="16" spans="1:41" ht="25" customHeight="1">
      <c r="A16" s="85" t="str">
        <f>Gespeeld!S13</f>
        <v/>
      </c>
      <c r="B16" s="68" t="str">
        <f>Gespeeld!T13</f>
        <v/>
      </c>
      <c r="C16" s="68" t="str">
        <f>Gespeeld!U13</f>
        <v/>
      </c>
      <c r="D16" s="68" t="str">
        <f>Gespeeld!V13</f>
        <v/>
      </c>
      <c r="E16" s="86" t="str">
        <f>Gespeeld!W13</f>
        <v/>
      </c>
    </row>
    <row r="17" spans="1:5" ht="25" customHeight="1">
      <c r="A17" s="85" t="str">
        <f>Gespeeld!X13</f>
        <v/>
      </c>
      <c r="B17" s="85" t="str">
        <f>Gespeeld!Y13</f>
        <v>marco</v>
      </c>
      <c r="C17" s="85" t="str">
        <f>Gespeeld!Z13</f>
        <v/>
      </c>
      <c r="D17" s="85" t="str">
        <f>Gespeeld!AA13</f>
        <v/>
      </c>
      <c r="E17" s="85" t="str">
        <f>Gespeeld!AB13</f>
        <v/>
      </c>
    </row>
    <row r="18" spans="1:5" ht="25" customHeight="1">
      <c r="A18" s="85" t="str">
        <f>Gespeeld!AC13</f>
        <v/>
      </c>
      <c r="B18" s="85" t="str">
        <f>Gespeeld!AD13</f>
        <v>peet g</v>
      </c>
      <c r="C18" s="85" t="str">
        <f>Gespeeld!AE13</f>
        <v/>
      </c>
      <c r="D18" s="85" t="str">
        <f>Gespeeld!AF13</f>
        <v/>
      </c>
      <c r="E18" s="85" t="str">
        <f>Gespeeld!AG13</f>
        <v/>
      </c>
    </row>
    <row r="19" spans="1:5" ht="25" customHeight="1">
      <c r="A19" s="85" t="str">
        <f>Gespeeld!AH13</f>
        <v/>
      </c>
      <c r="B19" s="85" t="str">
        <f>Gespeeld!AI13</f>
        <v/>
      </c>
      <c r="C19" s="85" t="str">
        <f>Gespeeld!AJ13</f>
        <v>richard</v>
      </c>
      <c r="D19" s="85" t="str">
        <f>Gespeeld!AK13</f>
        <v/>
      </c>
      <c r="E19" s="85" t="str">
        <f>Gespeeld!AL13</f>
        <v>ted</v>
      </c>
    </row>
    <row r="20" spans="1:5" ht="25" customHeight="1" thickBot="1">
      <c r="A20" s="87" t="str">
        <f>Gespeeld!AM13</f>
        <v/>
      </c>
      <c r="B20" s="87" t="str">
        <f>Gespeeld!AN13</f>
        <v>theo v W</v>
      </c>
      <c r="C20" s="87" t="str">
        <f>Gespeeld!AO13</f>
        <v/>
      </c>
      <c r="D20" s="87" t="str">
        <f>Gespeeld!AP13</f>
        <v/>
      </c>
      <c r="E20" s="87" t="str">
        <f>Gespeeld!AQ13</f>
        <v/>
      </c>
    </row>
    <row r="21" spans="1:5" ht="25" customHeight="1" thickBot="1">
      <c r="A21" s="87" t="str">
        <f>Gespeeld!AR13</f>
        <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19B6-CA1D-D541-83FC-BF4A763FE673}">
  <sheetPr codeName="Blad15"/>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62</v>
      </c>
      <c r="B1" s="88">
        <f>NogTeSpelen!AT14</f>
        <v>30</v>
      </c>
      <c r="C1" s="69" t="s">
        <v>193</v>
      </c>
      <c r="D1" s="69"/>
      <c r="E1" s="69"/>
    </row>
    <row r="2" spans="1:41" s="67" customFormat="1" ht="25" customHeight="1">
      <c r="A2" s="74" t="str">
        <f>NogTeSpelen!D14</f>
        <v>alex r</v>
      </c>
      <c r="B2" s="75" t="str">
        <f>NogTeSpelen!E14</f>
        <v/>
      </c>
      <c r="C2" s="75" t="str">
        <f>NogTeSpelen!F14</f>
        <v>appie</v>
      </c>
      <c r="D2" s="75" t="str">
        <f>NogTeSpelen!G14</f>
        <v/>
      </c>
      <c r="E2" s="76" t="str">
        <f>NogTeSpelen!H14</f>
        <v/>
      </c>
      <c r="AO2" s="65"/>
    </row>
    <row r="3" spans="1:41" ht="25" customHeight="1">
      <c r="A3" s="77" t="str">
        <f>NogTeSpelen!I14</f>
        <v>chris</v>
      </c>
      <c r="B3" s="66" t="str">
        <f>NogTeSpelen!J14</f>
        <v/>
      </c>
      <c r="C3" s="66" t="str">
        <f>NogTeSpelen!K14</f>
        <v>cor</v>
      </c>
      <c r="D3" s="94">
        <f>NogTeSpelen!L14</f>
        <v>0</v>
      </c>
      <c r="E3" s="78" t="str">
        <f>NogTeSpelen!M14</f>
        <v>frans</v>
      </c>
    </row>
    <row r="4" spans="1:41" ht="25" customHeight="1">
      <c r="A4" s="77" t="str">
        <f>NogTeSpelen!N14</f>
        <v/>
      </c>
      <c r="B4" s="66" t="str">
        <f>NogTeSpelen!O14</f>
        <v>ger v</v>
      </c>
      <c r="C4" s="66" t="str">
        <f>NogTeSpelen!P14</f>
        <v xml:space="preserve">harold B </v>
      </c>
      <c r="D4" s="66" t="str">
        <f>NogTeSpelen!Q14</f>
        <v>harold  N</v>
      </c>
      <c r="E4" s="78" t="str">
        <f>NogTeSpelen!R14</f>
        <v>jaap</v>
      </c>
    </row>
    <row r="5" spans="1:41" s="67" customFormat="1" ht="25" customHeight="1">
      <c r="A5" s="77" t="str">
        <f>NogTeSpelen!S14</f>
        <v>joop</v>
      </c>
      <c r="B5" s="66" t="str">
        <f>NogTeSpelen!T14</f>
        <v>jos</v>
      </c>
      <c r="C5" s="66" t="str">
        <f>NogTeSpelen!U14</f>
        <v>mars bo</v>
      </c>
      <c r="D5" s="66" t="str">
        <f>NogTeSpelen!V14</f>
        <v/>
      </c>
      <c r="E5" s="78" t="str">
        <f>NogTeSpelen!W14</f>
        <v>mars ma</v>
      </c>
      <c r="Z5" s="65"/>
      <c r="AA5" s="65"/>
      <c r="AB5" s="65"/>
      <c r="AC5" s="65"/>
      <c r="AD5" s="65"/>
      <c r="AO5" s="65"/>
    </row>
    <row r="6" spans="1:41" ht="25" customHeight="1">
      <c r="A6" s="77" t="str">
        <f>NogTeSpelen!X14</f>
        <v>mars os</v>
      </c>
      <c r="B6" s="77" t="str">
        <f>NogTeSpelen!Y14</f>
        <v>marco</v>
      </c>
      <c r="C6" s="77" t="str">
        <f>NogTeSpelen!Z14</f>
        <v/>
      </c>
      <c r="D6" s="77" t="str">
        <f>NogTeSpelen!AA14</f>
        <v>mo</v>
      </c>
      <c r="E6" s="77" t="str">
        <f>NogTeSpelen!AB14</f>
        <v>Patrick</v>
      </c>
    </row>
    <row r="7" spans="1:41" ht="25" customHeight="1">
      <c r="A7" s="77" t="str">
        <f>NogTeSpelen!AC14</f>
        <v>paul</v>
      </c>
      <c r="B7" s="77" t="str">
        <f>NogTeSpelen!AD14</f>
        <v>peet g</v>
      </c>
      <c r="C7" s="77" t="str">
        <f>NogTeSpelen!AE14</f>
        <v>peet h</v>
      </c>
      <c r="D7" s="77" t="str">
        <f>NogTeSpelen!AF14</f>
        <v>peet m</v>
      </c>
      <c r="E7" s="77" t="str">
        <f>NogTeSpelen!AG14</f>
        <v/>
      </c>
    </row>
    <row r="8" spans="1:41" ht="25" customHeight="1">
      <c r="A8" s="77" t="str">
        <f>NogTeSpelen!AH14</f>
        <v>pleun</v>
      </c>
      <c r="B8" s="77" t="str">
        <f>NogTeSpelen!AI14</f>
        <v>rene</v>
      </c>
      <c r="C8" s="77" t="str">
        <f>NogTeSpelen!AJ14</f>
        <v>richard</v>
      </c>
      <c r="D8" s="77" t="str">
        <f>NogTeSpelen!AK14</f>
        <v>ronald</v>
      </c>
      <c r="E8" s="77" t="str">
        <f>NogTeSpelen!AL14</f>
        <v/>
      </c>
    </row>
    <row r="9" spans="1:41" ht="25" customHeight="1" thickBot="1">
      <c r="A9" s="79" t="str">
        <f>NogTeSpelen!AM14</f>
        <v/>
      </c>
      <c r="B9" s="79" t="str">
        <f>NogTeSpelen!AN14</f>
        <v>theo v W</v>
      </c>
      <c r="C9" s="79" t="str">
        <f>NogTeSpelen!AO14</f>
        <v>thijs</v>
      </c>
      <c r="D9" s="79" t="str">
        <f>NogTeSpelen!AP14</f>
        <v>Walter</v>
      </c>
      <c r="E9" s="79" t="str">
        <f>NogTeSpelen!AQ14</f>
        <v>wim</v>
      </c>
    </row>
    <row r="10" spans="1:41" ht="25" customHeight="1" thickBot="1">
      <c r="A10" s="79" t="str">
        <f>NogTeSpelen!AR14</f>
        <v>wout</v>
      </c>
    </row>
    <row r="11" spans="1:41" ht="10" customHeight="1"/>
    <row r="12" spans="1:41" s="71" customFormat="1" ht="25" customHeight="1" thickBot="1">
      <c r="A12" s="73" t="str">
        <f>A1</f>
        <v>Ed</v>
      </c>
      <c r="B12" s="89">
        <f>Gespeeld!AT14</f>
        <v>10</v>
      </c>
      <c r="C12" s="72" t="s">
        <v>194</v>
      </c>
      <c r="D12" s="72"/>
      <c r="E12" s="72"/>
      <c r="AO12" s="65"/>
    </row>
    <row r="13" spans="1:41" ht="25" customHeight="1">
      <c r="A13" s="82" t="str">
        <f>Gespeeld!D14</f>
        <v/>
      </c>
      <c r="B13" s="83" t="str">
        <f>Gespeeld!E14</f>
        <v>alex s</v>
      </c>
      <c r="C13" s="83" t="str">
        <f>Gespeeld!F14</f>
        <v/>
      </c>
      <c r="D13" s="83" t="str">
        <f>Gespeeld!G14</f>
        <v>arthur</v>
      </c>
      <c r="E13" s="84" t="str">
        <f>Gespeeld!H14</f>
        <v>berry</v>
      </c>
    </row>
    <row r="14" spans="1:41" ht="25" customHeight="1">
      <c r="A14" s="85" t="str">
        <f>Gespeeld!I14</f>
        <v/>
      </c>
      <c r="B14" s="68" t="str">
        <f>Gespeeld!J14</f>
        <v>cock</v>
      </c>
      <c r="C14" s="68" t="str">
        <f>Gespeeld!K14</f>
        <v/>
      </c>
      <c r="D14" s="95">
        <f>Gespeeld!L14</f>
        <v>0</v>
      </c>
      <c r="E14" s="86" t="str">
        <f>Gespeeld!M14</f>
        <v/>
      </c>
    </row>
    <row r="15" spans="1:41" ht="25" customHeight="1">
      <c r="A15" s="85" t="str">
        <f>Gespeeld!N14</f>
        <v>ger d</v>
      </c>
      <c r="B15" s="68" t="str">
        <f>Gespeeld!O14</f>
        <v/>
      </c>
      <c r="C15" s="68" t="str">
        <f>Gespeeld!P14</f>
        <v/>
      </c>
      <c r="D15" s="68" t="str">
        <f>Gespeeld!Q14</f>
        <v/>
      </c>
      <c r="E15" s="86" t="str">
        <f>Gespeeld!R14</f>
        <v/>
      </c>
    </row>
    <row r="16" spans="1:41" ht="25" customHeight="1">
      <c r="A16" s="85" t="str">
        <f>Gespeeld!S14</f>
        <v/>
      </c>
      <c r="B16" s="68" t="str">
        <f>Gespeeld!T14</f>
        <v/>
      </c>
      <c r="C16" s="68" t="str">
        <f>Gespeeld!U14</f>
        <v/>
      </c>
      <c r="D16" s="68" t="str">
        <f>Gespeeld!V14</f>
        <v>mars bu</v>
      </c>
      <c r="E16" s="86" t="str">
        <f>Gespeeld!W14</f>
        <v/>
      </c>
    </row>
    <row r="17" spans="1:5" ht="25" customHeight="1">
      <c r="A17" s="85" t="str">
        <f>Gespeeld!X14</f>
        <v/>
      </c>
      <c r="B17" s="85" t="str">
        <f>Gespeeld!Y14</f>
        <v/>
      </c>
      <c r="C17" s="85" t="str">
        <f>Gespeeld!Z14</f>
        <v>micha</v>
      </c>
      <c r="D17" s="85" t="str">
        <f>Gespeeld!AA14</f>
        <v/>
      </c>
      <c r="E17" s="85" t="str">
        <f>Gespeeld!AB14</f>
        <v/>
      </c>
    </row>
    <row r="18" spans="1:5" ht="25" customHeight="1">
      <c r="A18" s="85" t="str">
        <f>Gespeeld!AC14</f>
        <v/>
      </c>
      <c r="B18" s="85" t="str">
        <f>Gespeeld!AD14</f>
        <v/>
      </c>
      <c r="C18" s="85" t="str">
        <f>Gespeeld!AE14</f>
        <v/>
      </c>
      <c r="D18" s="85" t="str">
        <f>Gespeeld!AF14</f>
        <v/>
      </c>
      <c r="E18" s="85" t="str">
        <f>Gespeeld!AG14</f>
        <v>piet</v>
      </c>
    </row>
    <row r="19" spans="1:5" ht="25" customHeight="1">
      <c r="A19" s="85" t="str">
        <f>Gespeeld!AH14</f>
        <v/>
      </c>
      <c r="B19" s="85" t="str">
        <f>Gespeeld!AI14</f>
        <v/>
      </c>
      <c r="C19" s="85" t="str">
        <f>Gespeeld!AJ14</f>
        <v/>
      </c>
      <c r="D19" s="85" t="str">
        <f>Gespeeld!AK14</f>
        <v/>
      </c>
      <c r="E19" s="85" t="str">
        <f>Gespeeld!AL14</f>
        <v>ted</v>
      </c>
    </row>
    <row r="20" spans="1:5" ht="25" customHeight="1" thickBot="1">
      <c r="A20" s="87" t="str">
        <f>Gespeeld!AM14</f>
        <v>theo A</v>
      </c>
      <c r="B20" s="87" t="str">
        <f>Gespeeld!AN14</f>
        <v/>
      </c>
      <c r="C20" s="87" t="str">
        <f>Gespeeld!AO14</f>
        <v/>
      </c>
      <c r="D20" s="87" t="str">
        <f>Gespeeld!AP14</f>
        <v/>
      </c>
      <c r="E20" s="87" t="str">
        <f>Gespeeld!AQ14</f>
        <v/>
      </c>
    </row>
    <row r="21" spans="1:5" ht="25" customHeight="1" thickBot="1">
      <c r="A21" s="87" t="str">
        <f>Gespeeld!AR14</f>
        <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09D2-02A0-8541-AF6F-F7417949E792}">
  <sheetPr codeName="Blad16"/>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70</v>
      </c>
      <c r="B1" s="88">
        <f>NogTeSpelen!AT15</f>
        <v>27</v>
      </c>
      <c r="C1" s="69" t="s">
        <v>193</v>
      </c>
      <c r="D1" s="69"/>
      <c r="E1" s="69"/>
    </row>
    <row r="2" spans="1:41" s="67" customFormat="1" ht="25" customHeight="1">
      <c r="A2" s="74" t="str">
        <f>NogTeSpelen!D15</f>
        <v>alex r</v>
      </c>
      <c r="B2" s="75" t="str">
        <f>NogTeSpelen!E15</f>
        <v/>
      </c>
      <c r="C2" s="75" t="str">
        <f>NogTeSpelen!F15</f>
        <v/>
      </c>
      <c r="D2" s="75" t="str">
        <f>NogTeSpelen!G15</f>
        <v/>
      </c>
      <c r="E2" s="76" t="str">
        <f>NogTeSpelen!H15</f>
        <v/>
      </c>
      <c r="AO2" s="65"/>
    </row>
    <row r="3" spans="1:41" ht="25" customHeight="1">
      <c r="A3" s="77" t="str">
        <f>NogTeSpelen!I15</f>
        <v>chris</v>
      </c>
      <c r="B3" s="66" t="str">
        <f>NogTeSpelen!J15</f>
        <v>cock</v>
      </c>
      <c r="C3" s="66" t="str">
        <f>NogTeSpelen!K15</f>
        <v/>
      </c>
      <c r="D3" s="66" t="str">
        <f>NogTeSpelen!L15</f>
        <v>ed</v>
      </c>
      <c r="E3" s="93">
        <f>NogTeSpelen!M15</f>
        <v>0</v>
      </c>
    </row>
    <row r="4" spans="1:41" ht="25" customHeight="1">
      <c r="A4" s="77" t="str">
        <f>NogTeSpelen!N15</f>
        <v>ger d</v>
      </c>
      <c r="B4" s="66" t="str">
        <f>NogTeSpelen!O15</f>
        <v>ger v</v>
      </c>
      <c r="C4" s="66" t="str">
        <f>NogTeSpelen!P15</f>
        <v xml:space="preserve">harold B </v>
      </c>
      <c r="D4" s="66" t="str">
        <f>NogTeSpelen!Q15</f>
        <v/>
      </c>
      <c r="E4" s="78" t="str">
        <f>NogTeSpelen!R15</f>
        <v>jaap</v>
      </c>
    </row>
    <row r="5" spans="1:41" s="67" customFormat="1" ht="25" customHeight="1">
      <c r="A5" s="77" t="str">
        <f>NogTeSpelen!S15</f>
        <v/>
      </c>
      <c r="B5" s="66" t="str">
        <f>NogTeSpelen!T15</f>
        <v>jos</v>
      </c>
      <c r="C5" s="66" t="str">
        <f>NogTeSpelen!U15</f>
        <v>mars bo</v>
      </c>
      <c r="D5" s="66" t="str">
        <f>NogTeSpelen!V15</f>
        <v>mars bu</v>
      </c>
      <c r="E5" s="78" t="str">
        <f>NogTeSpelen!W15</f>
        <v>mars ma</v>
      </c>
      <c r="Z5" s="65"/>
      <c r="AA5" s="65"/>
      <c r="AB5" s="65"/>
      <c r="AC5" s="65"/>
      <c r="AD5" s="65"/>
      <c r="AO5" s="65"/>
    </row>
    <row r="6" spans="1:41" ht="25" customHeight="1">
      <c r="A6" s="77" t="str">
        <f>NogTeSpelen!X15</f>
        <v>mars os</v>
      </c>
      <c r="B6" s="77" t="str">
        <f>NogTeSpelen!Y15</f>
        <v>marco</v>
      </c>
      <c r="C6" s="77" t="str">
        <f>NogTeSpelen!Z15</f>
        <v/>
      </c>
      <c r="D6" s="77" t="str">
        <f>NogTeSpelen!AA15</f>
        <v/>
      </c>
      <c r="E6" s="77" t="str">
        <f>NogTeSpelen!AB15</f>
        <v>Patrick</v>
      </c>
    </row>
    <row r="7" spans="1:41" ht="25" customHeight="1">
      <c r="A7" s="77" t="str">
        <f>NogTeSpelen!AC15</f>
        <v>paul</v>
      </c>
      <c r="B7" s="77" t="str">
        <f>NogTeSpelen!AD15</f>
        <v/>
      </c>
      <c r="C7" s="77" t="str">
        <f>NogTeSpelen!AE15</f>
        <v>peet h</v>
      </c>
      <c r="D7" s="77" t="str">
        <f>NogTeSpelen!AF15</f>
        <v>peet m</v>
      </c>
      <c r="E7" s="77" t="str">
        <f>NogTeSpelen!AG15</f>
        <v>piet</v>
      </c>
    </row>
    <row r="8" spans="1:41" ht="25" customHeight="1">
      <c r="A8" s="77" t="str">
        <f>NogTeSpelen!AH15</f>
        <v>pleun</v>
      </c>
      <c r="B8" s="77" t="str">
        <f>NogTeSpelen!AI15</f>
        <v>rene</v>
      </c>
      <c r="C8" s="77" t="str">
        <f>NogTeSpelen!AJ15</f>
        <v>richard</v>
      </c>
      <c r="D8" s="77" t="str">
        <f>NogTeSpelen!AK15</f>
        <v>ronald</v>
      </c>
      <c r="E8" s="77" t="str">
        <f>NogTeSpelen!AL15</f>
        <v/>
      </c>
    </row>
    <row r="9" spans="1:41" ht="25" customHeight="1" thickBot="1">
      <c r="A9" s="79" t="str">
        <f>NogTeSpelen!AM15</f>
        <v>theo A</v>
      </c>
      <c r="B9" s="79" t="str">
        <f>NogTeSpelen!AN15</f>
        <v>theo v W</v>
      </c>
      <c r="C9" s="79" t="str">
        <f>NogTeSpelen!AO15</f>
        <v>thijs</v>
      </c>
      <c r="D9" s="79" t="str">
        <f>NogTeSpelen!AP15</f>
        <v>Walter</v>
      </c>
      <c r="E9" s="79" t="str">
        <f>NogTeSpelen!AQ15</f>
        <v/>
      </c>
    </row>
    <row r="10" spans="1:41" ht="25" customHeight="1" thickBot="1">
      <c r="A10" s="79" t="str">
        <f>NogTeSpelen!AR15</f>
        <v/>
      </c>
    </row>
    <row r="11" spans="1:41" ht="10" customHeight="1"/>
    <row r="12" spans="1:41" s="71" customFormat="1" ht="25" customHeight="1" thickBot="1">
      <c r="A12" s="73" t="str">
        <f>A1</f>
        <v>Frans</v>
      </c>
      <c r="B12" s="89">
        <f>Gespeeld!AT15</f>
        <v>13</v>
      </c>
      <c r="C12" s="72" t="s">
        <v>194</v>
      </c>
      <c r="D12" s="72"/>
      <c r="E12" s="72"/>
      <c r="AO12" s="65"/>
    </row>
    <row r="13" spans="1:41" ht="25" customHeight="1">
      <c r="A13" s="82" t="str">
        <f>Gespeeld!D15</f>
        <v/>
      </c>
      <c r="B13" s="83" t="str">
        <f>Gespeeld!E15</f>
        <v>alex s</v>
      </c>
      <c r="C13" s="83" t="str">
        <f>Gespeeld!F15</f>
        <v>appie</v>
      </c>
      <c r="D13" s="83" t="str">
        <f>Gespeeld!G15</f>
        <v>arthur</v>
      </c>
      <c r="E13" s="84" t="str">
        <f>Gespeeld!H15</f>
        <v>berry</v>
      </c>
    </row>
    <row r="14" spans="1:41" ht="25" customHeight="1">
      <c r="A14" s="85" t="str">
        <f>Gespeeld!I15</f>
        <v/>
      </c>
      <c r="B14" s="68" t="str">
        <f>Gespeeld!J15</f>
        <v/>
      </c>
      <c r="C14" s="68" t="str">
        <f>Gespeeld!K15</f>
        <v>cor</v>
      </c>
      <c r="D14" s="68" t="str">
        <f>Gespeeld!L15</f>
        <v/>
      </c>
      <c r="E14" s="92">
        <f>Gespeeld!M15</f>
        <v>0</v>
      </c>
    </row>
    <row r="15" spans="1:41" ht="25" customHeight="1">
      <c r="A15" s="85" t="str">
        <f>Gespeeld!N15</f>
        <v/>
      </c>
      <c r="B15" s="68" t="str">
        <f>Gespeeld!O15</f>
        <v/>
      </c>
      <c r="C15" s="68" t="str">
        <f>Gespeeld!P15</f>
        <v/>
      </c>
      <c r="D15" s="68" t="str">
        <f>Gespeeld!Q15</f>
        <v>harold  N</v>
      </c>
      <c r="E15" s="86" t="str">
        <f>Gespeeld!R15</f>
        <v/>
      </c>
    </row>
    <row r="16" spans="1:41" ht="25" customHeight="1">
      <c r="A16" s="85" t="str">
        <f>Gespeeld!S15</f>
        <v>joop</v>
      </c>
      <c r="B16" s="68" t="str">
        <f>Gespeeld!T15</f>
        <v/>
      </c>
      <c r="C16" s="68" t="str">
        <f>Gespeeld!U15</f>
        <v/>
      </c>
      <c r="D16" s="68" t="str">
        <f>Gespeeld!V15</f>
        <v/>
      </c>
      <c r="E16" s="86" t="str">
        <f>Gespeeld!W15</f>
        <v/>
      </c>
    </row>
    <row r="17" spans="1:5" ht="25" customHeight="1">
      <c r="A17" s="85" t="str">
        <f>Gespeeld!X15</f>
        <v/>
      </c>
      <c r="B17" s="85" t="str">
        <f>Gespeeld!Y15</f>
        <v/>
      </c>
      <c r="C17" s="85" t="str">
        <f>Gespeeld!Z15</f>
        <v>micha</v>
      </c>
      <c r="D17" s="85" t="str">
        <f>Gespeeld!AA15</f>
        <v>mo</v>
      </c>
      <c r="E17" s="85" t="str">
        <f>Gespeeld!AB15</f>
        <v/>
      </c>
    </row>
    <row r="18" spans="1:5" ht="25" customHeight="1">
      <c r="A18" s="85" t="str">
        <f>Gespeeld!AC15</f>
        <v/>
      </c>
      <c r="B18" s="85" t="str">
        <f>Gespeeld!AD15</f>
        <v>peet g</v>
      </c>
      <c r="C18" s="85" t="str">
        <f>Gespeeld!AE15</f>
        <v/>
      </c>
      <c r="D18" s="85" t="str">
        <f>Gespeeld!AF15</f>
        <v/>
      </c>
      <c r="E18" s="85" t="str">
        <f>Gespeeld!AG15</f>
        <v/>
      </c>
    </row>
    <row r="19" spans="1:5" ht="25" customHeight="1">
      <c r="A19" s="85" t="str">
        <f>Gespeeld!AH15</f>
        <v/>
      </c>
      <c r="B19" s="85" t="str">
        <f>Gespeeld!AI15</f>
        <v/>
      </c>
      <c r="C19" s="85" t="str">
        <f>Gespeeld!AJ15</f>
        <v/>
      </c>
      <c r="D19" s="85" t="str">
        <f>Gespeeld!AK15</f>
        <v/>
      </c>
      <c r="E19" s="85" t="str">
        <f>Gespeeld!AL15</f>
        <v>ted</v>
      </c>
    </row>
    <row r="20" spans="1:5" ht="25" customHeight="1" thickBot="1">
      <c r="A20" s="87" t="str">
        <f>Gespeeld!AM15</f>
        <v/>
      </c>
      <c r="B20" s="87" t="str">
        <f>Gespeeld!AN15</f>
        <v/>
      </c>
      <c r="C20" s="87" t="str">
        <f>Gespeeld!AO15</f>
        <v/>
      </c>
      <c r="D20" s="87" t="str">
        <f>Gespeeld!AP15</f>
        <v/>
      </c>
      <c r="E20" s="87" t="str">
        <f>Gespeeld!AQ15</f>
        <v>wim</v>
      </c>
    </row>
    <row r="21" spans="1:5" ht="25" customHeight="1" thickBot="1">
      <c r="A21" s="87" t="str">
        <f>Gespeeld!AR15</f>
        <v>wout</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59E8-4C54-AC4C-A4B5-BF31A49B2FE7}">
  <sheetPr codeName="Blad17"/>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57</v>
      </c>
      <c r="B1" s="88">
        <f>NogTeSpelen!AT16</f>
        <v>31</v>
      </c>
      <c r="C1" s="69" t="s">
        <v>193</v>
      </c>
      <c r="D1" s="69"/>
      <c r="E1" s="69"/>
    </row>
    <row r="2" spans="1:41" s="67" customFormat="1" ht="25" customHeight="1">
      <c r="A2" s="74" t="str">
        <f>NogTeSpelen!D16</f>
        <v>alex r</v>
      </c>
      <c r="B2" s="75" t="str">
        <f>NogTeSpelen!E16</f>
        <v>alex s</v>
      </c>
      <c r="C2" s="75" t="str">
        <f>NogTeSpelen!F16</f>
        <v>appie</v>
      </c>
      <c r="D2" s="75" t="str">
        <f>NogTeSpelen!G16</f>
        <v>arthur</v>
      </c>
      <c r="E2" s="76" t="str">
        <f>NogTeSpelen!H16</f>
        <v>berry</v>
      </c>
      <c r="AO2" s="65"/>
    </row>
    <row r="3" spans="1:41" ht="25" customHeight="1">
      <c r="A3" s="77" t="str">
        <f>NogTeSpelen!I16</f>
        <v>chris</v>
      </c>
      <c r="B3" s="66" t="str">
        <f>NogTeSpelen!J16</f>
        <v>cock</v>
      </c>
      <c r="C3" s="66" t="str">
        <f>NogTeSpelen!K16</f>
        <v>cor</v>
      </c>
      <c r="D3" s="66" t="str">
        <f>NogTeSpelen!L16</f>
        <v/>
      </c>
      <c r="E3" s="78" t="str">
        <f>NogTeSpelen!M16</f>
        <v>frans</v>
      </c>
    </row>
    <row r="4" spans="1:41" ht="25" customHeight="1">
      <c r="A4" s="97">
        <f>NogTeSpelen!N16</f>
        <v>0</v>
      </c>
      <c r="B4" s="66" t="str">
        <f>NogTeSpelen!O16</f>
        <v/>
      </c>
      <c r="C4" s="66" t="str">
        <f>NogTeSpelen!P16</f>
        <v xml:space="preserve">harold B </v>
      </c>
      <c r="D4" s="66" t="str">
        <f>NogTeSpelen!Q16</f>
        <v>harold  N</v>
      </c>
      <c r="E4" s="78" t="str">
        <f>NogTeSpelen!R16</f>
        <v>jaap</v>
      </c>
    </row>
    <row r="5" spans="1:41" s="67" customFormat="1" ht="25" customHeight="1">
      <c r="A5" s="77" t="str">
        <f>NogTeSpelen!S16</f>
        <v>joop</v>
      </c>
      <c r="B5" s="66" t="str">
        <f>NogTeSpelen!T16</f>
        <v>jos</v>
      </c>
      <c r="C5" s="66" t="str">
        <f>NogTeSpelen!U16</f>
        <v>mars bo</v>
      </c>
      <c r="D5" s="66" t="str">
        <f>NogTeSpelen!V16</f>
        <v>mars bu</v>
      </c>
      <c r="E5" s="78" t="str">
        <f>NogTeSpelen!W16</f>
        <v>mars ma</v>
      </c>
      <c r="Z5" s="65"/>
      <c r="AA5" s="65"/>
      <c r="AB5" s="65"/>
      <c r="AC5" s="65"/>
      <c r="AD5" s="65"/>
      <c r="AO5" s="65"/>
    </row>
    <row r="6" spans="1:41" ht="25" customHeight="1">
      <c r="A6" s="77" t="str">
        <f>NogTeSpelen!X16</f>
        <v>mars os</v>
      </c>
      <c r="B6" s="77" t="str">
        <f>NogTeSpelen!Y16</f>
        <v>marco</v>
      </c>
      <c r="C6" s="77" t="str">
        <f>NogTeSpelen!Z16</f>
        <v/>
      </c>
      <c r="D6" s="77" t="str">
        <f>NogTeSpelen!AA16</f>
        <v>mo</v>
      </c>
      <c r="E6" s="77" t="str">
        <f>NogTeSpelen!AB16</f>
        <v>Patrick</v>
      </c>
    </row>
    <row r="7" spans="1:41" ht="25" customHeight="1">
      <c r="A7" s="77" t="str">
        <f>NogTeSpelen!AC16</f>
        <v>paul</v>
      </c>
      <c r="B7" s="77" t="str">
        <f>NogTeSpelen!AD16</f>
        <v/>
      </c>
      <c r="C7" s="77" t="str">
        <f>NogTeSpelen!AE16</f>
        <v/>
      </c>
      <c r="D7" s="77" t="str">
        <f>NogTeSpelen!AF16</f>
        <v>peet m</v>
      </c>
      <c r="E7" s="77" t="str">
        <f>NogTeSpelen!AG16</f>
        <v/>
      </c>
    </row>
    <row r="8" spans="1:41" ht="25" customHeight="1">
      <c r="A8" s="77" t="str">
        <f>NogTeSpelen!AH16</f>
        <v>pleun</v>
      </c>
      <c r="B8" s="77" t="str">
        <f>NogTeSpelen!AI16</f>
        <v>rene</v>
      </c>
      <c r="C8" s="77" t="str">
        <f>NogTeSpelen!AJ16</f>
        <v>richard</v>
      </c>
      <c r="D8" s="77" t="str">
        <f>NogTeSpelen!AK16</f>
        <v/>
      </c>
      <c r="E8" s="77" t="str">
        <f>NogTeSpelen!AL16</f>
        <v>ted</v>
      </c>
    </row>
    <row r="9" spans="1:41" ht="25" customHeight="1" thickBot="1">
      <c r="A9" s="79" t="str">
        <f>NogTeSpelen!AM16</f>
        <v/>
      </c>
      <c r="B9" s="79" t="str">
        <f>NogTeSpelen!AN16</f>
        <v>theo v W</v>
      </c>
      <c r="C9" s="79" t="str">
        <f>NogTeSpelen!AO16</f>
        <v>thijs</v>
      </c>
      <c r="D9" s="79" t="str">
        <f>NogTeSpelen!AP16</f>
        <v/>
      </c>
      <c r="E9" s="79" t="str">
        <f>NogTeSpelen!AQ16</f>
        <v>wim</v>
      </c>
    </row>
    <row r="10" spans="1:41" ht="25" customHeight="1" thickBot="1">
      <c r="A10" s="79" t="str">
        <f>NogTeSpelen!AR16</f>
        <v>wout</v>
      </c>
    </row>
    <row r="11" spans="1:41" ht="10" customHeight="1"/>
    <row r="12" spans="1:41" s="71" customFormat="1" ht="25" customHeight="1" thickBot="1">
      <c r="A12" s="73" t="str">
        <f>A1</f>
        <v>Ger D</v>
      </c>
      <c r="B12" s="89">
        <f>Gespeeld!AT16</f>
        <v>9</v>
      </c>
      <c r="C12" s="72" t="s">
        <v>194</v>
      </c>
      <c r="D12" s="72"/>
      <c r="E12" s="72"/>
      <c r="AO12" s="65"/>
    </row>
    <row r="13" spans="1:41" ht="25" customHeight="1">
      <c r="A13" s="82" t="str">
        <f>Gespeeld!D16</f>
        <v/>
      </c>
      <c r="B13" s="83" t="str">
        <f>Gespeeld!E16</f>
        <v/>
      </c>
      <c r="C13" s="83" t="str">
        <f>Gespeeld!F16</f>
        <v/>
      </c>
      <c r="D13" s="83" t="str">
        <f>Gespeeld!G16</f>
        <v/>
      </c>
      <c r="E13" s="84" t="str">
        <f>Gespeeld!H16</f>
        <v/>
      </c>
    </row>
    <row r="14" spans="1:41" ht="25" customHeight="1">
      <c r="A14" s="85" t="str">
        <f>Gespeeld!I16</f>
        <v/>
      </c>
      <c r="B14" s="68" t="str">
        <f>Gespeeld!J16</f>
        <v/>
      </c>
      <c r="C14" s="68" t="str">
        <f>Gespeeld!K16</f>
        <v/>
      </c>
      <c r="D14" s="68" t="str">
        <f>Gespeeld!L16</f>
        <v>ed</v>
      </c>
      <c r="E14" s="86" t="str">
        <f>Gespeeld!M16</f>
        <v/>
      </c>
    </row>
    <row r="15" spans="1:41" ht="25" customHeight="1">
      <c r="A15" s="96">
        <f>Gespeeld!N16</f>
        <v>0</v>
      </c>
      <c r="B15" s="68" t="str">
        <f>Gespeeld!O16</f>
        <v>ger v</v>
      </c>
      <c r="C15" s="68" t="str">
        <f>Gespeeld!P16</f>
        <v/>
      </c>
      <c r="D15" s="68" t="str">
        <f>Gespeeld!Q16</f>
        <v/>
      </c>
      <c r="E15" s="86" t="str">
        <f>Gespeeld!R16</f>
        <v/>
      </c>
    </row>
    <row r="16" spans="1:41" ht="25" customHeight="1">
      <c r="A16" s="85" t="str">
        <f>Gespeeld!S16</f>
        <v/>
      </c>
      <c r="B16" s="68" t="str">
        <f>Gespeeld!T16</f>
        <v/>
      </c>
      <c r="C16" s="68" t="str">
        <f>Gespeeld!U16</f>
        <v/>
      </c>
      <c r="D16" s="68" t="str">
        <f>Gespeeld!V16</f>
        <v/>
      </c>
      <c r="E16" s="86" t="str">
        <f>Gespeeld!W16</f>
        <v/>
      </c>
    </row>
    <row r="17" spans="1:5" ht="25" customHeight="1">
      <c r="A17" s="85" t="str">
        <f>Gespeeld!X16</f>
        <v/>
      </c>
      <c r="B17" s="85" t="str">
        <f>Gespeeld!Y16</f>
        <v/>
      </c>
      <c r="C17" s="85" t="str">
        <f>Gespeeld!Z16</f>
        <v>micha</v>
      </c>
      <c r="D17" s="85" t="str">
        <f>Gespeeld!AA16</f>
        <v/>
      </c>
      <c r="E17" s="85" t="str">
        <f>Gespeeld!AB16</f>
        <v/>
      </c>
    </row>
    <row r="18" spans="1:5" ht="25" customHeight="1">
      <c r="A18" s="85" t="str">
        <f>Gespeeld!AC16</f>
        <v/>
      </c>
      <c r="B18" s="85" t="str">
        <f>Gespeeld!AD16</f>
        <v>peet g</v>
      </c>
      <c r="C18" s="85" t="str">
        <f>Gespeeld!AE16</f>
        <v>peet h</v>
      </c>
      <c r="D18" s="85" t="str">
        <f>Gespeeld!AF16</f>
        <v/>
      </c>
      <c r="E18" s="85" t="str">
        <f>Gespeeld!AG16</f>
        <v>piet</v>
      </c>
    </row>
    <row r="19" spans="1:5" ht="25" customHeight="1">
      <c r="A19" s="85" t="str">
        <f>Gespeeld!AH16</f>
        <v/>
      </c>
      <c r="B19" s="85" t="str">
        <f>Gespeeld!AI16</f>
        <v/>
      </c>
      <c r="C19" s="85" t="str">
        <f>Gespeeld!AJ16</f>
        <v/>
      </c>
      <c r="D19" s="85" t="str">
        <f>Gespeeld!AK16</f>
        <v>ronald</v>
      </c>
      <c r="E19" s="85" t="str">
        <f>Gespeeld!AL16</f>
        <v/>
      </c>
    </row>
    <row r="20" spans="1:5" ht="25" customHeight="1" thickBot="1">
      <c r="A20" s="87" t="str">
        <f>Gespeeld!AM16</f>
        <v>theo A</v>
      </c>
      <c r="B20" s="87" t="str">
        <f>Gespeeld!AN16</f>
        <v/>
      </c>
      <c r="C20" s="87" t="str">
        <f>Gespeeld!AO16</f>
        <v/>
      </c>
      <c r="D20" s="87" t="str">
        <f>Gespeeld!AP16</f>
        <v>Walter</v>
      </c>
      <c r="E20" s="87" t="str">
        <f>Gespeeld!AQ16</f>
        <v/>
      </c>
    </row>
    <row r="21" spans="1:5" ht="25" customHeight="1" thickBot="1">
      <c r="A21" s="87" t="str">
        <f>Gespeeld!AR16</f>
        <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11B6-8659-A04C-BA6F-F84342AAD949}">
  <sheetPr codeName="Blad18"/>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196</v>
      </c>
      <c r="B1" s="88">
        <f>NogTeSpelen!AT17</f>
        <v>28</v>
      </c>
      <c r="C1" s="69" t="s">
        <v>193</v>
      </c>
      <c r="D1" s="69"/>
      <c r="E1" s="69"/>
    </row>
    <row r="2" spans="1:41" s="67" customFormat="1" ht="25" customHeight="1">
      <c r="A2" s="74" t="str">
        <f>NogTeSpelen!D17</f>
        <v>alex r</v>
      </c>
      <c r="B2" s="75" t="str">
        <f>NogTeSpelen!E17</f>
        <v>alex s</v>
      </c>
      <c r="C2" s="75" t="str">
        <f>NogTeSpelen!F17</f>
        <v/>
      </c>
      <c r="D2" s="75" t="str">
        <f>NogTeSpelen!G17</f>
        <v/>
      </c>
      <c r="E2" s="76" t="str">
        <f>NogTeSpelen!H17</f>
        <v>berry</v>
      </c>
      <c r="AO2" s="65"/>
    </row>
    <row r="3" spans="1:41" ht="25" customHeight="1">
      <c r="A3" s="77" t="str">
        <f>NogTeSpelen!I17</f>
        <v>chris</v>
      </c>
      <c r="B3" s="66" t="str">
        <f>NogTeSpelen!J17</f>
        <v>cock</v>
      </c>
      <c r="C3" s="66" t="str">
        <f>NogTeSpelen!K17</f>
        <v>cor</v>
      </c>
      <c r="D3" s="66" t="str">
        <f>NogTeSpelen!L17</f>
        <v>ed</v>
      </c>
      <c r="E3" s="78" t="str">
        <f>NogTeSpelen!M17</f>
        <v>frans</v>
      </c>
    </row>
    <row r="4" spans="1:41" ht="25" customHeight="1">
      <c r="A4" s="77" t="str">
        <f>NogTeSpelen!N17</f>
        <v/>
      </c>
      <c r="B4" s="94">
        <f>NogTeSpelen!O17</f>
        <v>0</v>
      </c>
      <c r="C4" s="66" t="str">
        <f>NogTeSpelen!P17</f>
        <v/>
      </c>
      <c r="D4" s="66" t="str">
        <f>NogTeSpelen!Q17</f>
        <v>harold  N</v>
      </c>
      <c r="E4" s="78" t="str">
        <f>NogTeSpelen!R17</f>
        <v>jaap</v>
      </c>
    </row>
    <row r="5" spans="1:41" s="67" customFormat="1" ht="25" customHeight="1">
      <c r="A5" s="77" t="str">
        <f>NogTeSpelen!S17</f>
        <v>joop</v>
      </c>
      <c r="B5" s="66" t="str">
        <f>NogTeSpelen!T17</f>
        <v>jos</v>
      </c>
      <c r="C5" s="66" t="str">
        <f>NogTeSpelen!U17</f>
        <v>mars bo</v>
      </c>
      <c r="D5" s="66" t="str">
        <f>NogTeSpelen!V17</f>
        <v>mars bu</v>
      </c>
      <c r="E5" s="78" t="str">
        <f>NogTeSpelen!W17</f>
        <v>mars ma</v>
      </c>
      <c r="Z5" s="65"/>
      <c r="AA5" s="65"/>
      <c r="AB5" s="65"/>
      <c r="AC5" s="65"/>
      <c r="AD5" s="65"/>
      <c r="AO5" s="65"/>
    </row>
    <row r="6" spans="1:41" ht="25" customHeight="1">
      <c r="A6" s="77" t="str">
        <f>NogTeSpelen!X17</f>
        <v>mars os</v>
      </c>
      <c r="B6" s="77" t="str">
        <f>NogTeSpelen!Y17</f>
        <v/>
      </c>
      <c r="C6" s="77" t="str">
        <f>NogTeSpelen!Z17</f>
        <v/>
      </c>
      <c r="D6" s="77" t="str">
        <f>NogTeSpelen!AA17</f>
        <v>mo</v>
      </c>
      <c r="E6" s="77" t="str">
        <f>NogTeSpelen!AB17</f>
        <v/>
      </c>
    </row>
    <row r="7" spans="1:41" ht="25" customHeight="1">
      <c r="A7" s="77" t="str">
        <f>NogTeSpelen!AC17</f>
        <v>paul</v>
      </c>
      <c r="B7" s="77" t="str">
        <f>NogTeSpelen!AD17</f>
        <v/>
      </c>
      <c r="C7" s="77" t="str">
        <f>NogTeSpelen!AE17</f>
        <v/>
      </c>
      <c r="D7" s="77" t="str">
        <f>NogTeSpelen!AF17</f>
        <v>peet m</v>
      </c>
      <c r="E7" s="77" t="str">
        <f>NogTeSpelen!AG17</f>
        <v>piet</v>
      </c>
    </row>
    <row r="8" spans="1:41" ht="25" customHeight="1">
      <c r="A8" s="77" t="str">
        <f>NogTeSpelen!AH17</f>
        <v>pleun</v>
      </c>
      <c r="B8" s="77" t="str">
        <f>NogTeSpelen!AI17</f>
        <v/>
      </c>
      <c r="C8" s="77" t="str">
        <f>NogTeSpelen!AJ17</f>
        <v>richard</v>
      </c>
      <c r="D8" s="77" t="str">
        <f>NogTeSpelen!AK17</f>
        <v/>
      </c>
      <c r="E8" s="77" t="str">
        <f>NogTeSpelen!AL17</f>
        <v>ted</v>
      </c>
    </row>
    <row r="9" spans="1:41" ht="25" customHeight="1" thickBot="1">
      <c r="A9" s="79" t="str">
        <f>NogTeSpelen!AM17</f>
        <v>theo A</v>
      </c>
      <c r="B9" s="79" t="str">
        <f>NogTeSpelen!AN17</f>
        <v/>
      </c>
      <c r="C9" s="79" t="str">
        <f>NogTeSpelen!AO17</f>
        <v>thijs</v>
      </c>
      <c r="D9" s="79" t="str">
        <f>NogTeSpelen!AP17</f>
        <v>Walter</v>
      </c>
      <c r="E9" s="79" t="str">
        <f>NogTeSpelen!AQ17</f>
        <v>wim</v>
      </c>
    </row>
    <row r="10" spans="1:41" ht="25" customHeight="1" thickBot="1">
      <c r="A10" s="79" t="str">
        <f>NogTeSpelen!AR17</f>
        <v>wout</v>
      </c>
    </row>
    <row r="11" spans="1:41" ht="10" customHeight="1"/>
    <row r="12" spans="1:41" s="71" customFormat="1" ht="25" customHeight="1" thickBot="1">
      <c r="A12" s="73" t="str">
        <f>A1</f>
        <v>Ger V</v>
      </c>
      <c r="B12" s="89">
        <f>Gespeeld!AT17</f>
        <v>12</v>
      </c>
      <c r="C12" s="72" t="s">
        <v>194</v>
      </c>
      <c r="D12" s="72"/>
      <c r="E12" s="72"/>
      <c r="AO12" s="65"/>
    </row>
    <row r="13" spans="1:41" ht="25" customHeight="1">
      <c r="A13" s="82" t="str">
        <f>Gespeeld!D17</f>
        <v/>
      </c>
      <c r="B13" s="83" t="str">
        <f>Gespeeld!E17</f>
        <v/>
      </c>
      <c r="C13" s="83" t="str">
        <f>Gespeeld!F17</f>
        <v>appie</v>
      </c>
      <c r="D13" s="83" t="str">
        <f>Gespeeld!G17</f>
        <v>arthur</v>
      </c>
      <c r="E13" s="84" t="str">
        <f>Gespeeld!H17</f>
        <v/>
      </c>
    </row>
    <row r="14" spans="1:41" ht="25" customHeight="1">
      <c r="A14" s="85" t="str">
        <f>Gespeeld!I17</f>
        <v/>
      </c>
      <c r="B14" s="68" t="str">
        <f>Gespeeld!J17</f>
        <v/>
      </c>
      <c r="C14" s="68" t="str">
        <f>Gespeeld!K17</f>
        <v/>
      </c>
      <c r="D14" s="68" t="str">
        <f>Gespeeld!L17</f>
        <v/>
      </c>
      <c r="E14" s="86" t="str">
        <f>Gespeeld!M17</f>
        <v/>
      </c>
    </row>
    <row r="15" spans="1:41" ht="25" customHeight="1">
      <c r="A15" s="85" t="str">
        <f>Gespeeld!N17</f>
        <v>ger d</v>
      </c>
      <c r="B15" s="95">
        <f>Gespeeld!O17</f>
        <v>0</v>
      </c>
      <c r="C15" s="68" t="str">
        <f>Gespeeld!P17</f>
        <v>harold B</v>
      </c>
      <c r="D15" s="68" t="str">
        <f>Gespeeld!Q17</f>
        <v/>
      </c>
      <c r="E15" s="86" t="str">
        <f>Gespeeld!R17</f>
        <v/>
      </c>
    </row>
    <row r="16" spans="1:41" ht="25" customHeight="1">
      <c r="A16" s="85" t="str">
        <f>Gespeeld!S17</f>
        <v/>
      </c>
      <c r="B16" s="68" t="str">
        <f>Gespeeld!T17</f>
        <v/>
      </c>
      <c r="C16" s="68" t="str">
        <f>Gespeeld!U17</f>
        <v/>
      </c>
      <c r="D16" s="68" t="str">
        <f>Gespeeld!V17</f>
        <v/>
      </c>
      <c r="E16" s="86" t="str">
        <f>Gespeeld!W17</f>
        <v/>
      </c>
    </row>
    <row r="17" spans="1:5" ht="25" customHeight="1">
      <c r="A17" s="85" t="str">
        <f>Gespeeld!X17</f>
        <v/>
      </c>
      <c r="B17" s="85" t="str">
        <f>Gespeeld!Y17</f>
        <v>marco</v>
      </c>
      <c r="C17" s="85" t="str">
        <f>Gespeeld!Z17</f>
        <v>micha</v>
      </c>
      <c r="D17" s="85" t="str">
        <f>Gespeeld!AA17</f>
        <v/>
      </c>
      <c r="E17" s="85" t="str">
        <f>Gespeeld!AB17</f>
        <v>Patrick</v>
      </c>
    </row>
    <row r="18" spans="1:5" ht="25" customHeight="1">
      <c r="A18" s="85" t="str">
        <f>Gespeeld!AC17</f>
        <v/>
      </c>
      <c r="B18" s="85" t="str">
        <f>Gespeeld!AD17</f>
        <v>peet g</v>
      </c>
      <c r="C18" s="85" t="str">
        <f>Gespeeld!AE17</f>
        <v>peet h</v>
      </c>
      <c r="D18" s="85" t="str">
        <f>Gespeeld!AF17</f>
        <v/>
      </c>
      <c r="E18" s="85" t="str">
        <f>Gespeeld!AG17</f>
        <v/>
      </c>
    </row>
    <row r="19" spans="1:5" ht="25" customHeight="1">
      <c r="A19" s="85" t="str">
        <f>Gespeeld!AH17</f>
        <v/>
      </c>
      <c r="B19" s="85" t="str">
        <f>Gespeeld!AI17</f>
        <v>rene</v>
      </c>
      <c r="C19" s="85" t="str">
        <f>Gespeeld!AJ17</f>
        <v/>
      </c>
      <c r="D19" s="85" t="str">
        <f>Gespeeld!AK17</f>
        <v>ronald</v>
      </c>
      <c r="E19" s="85" t="str">
        <f>Gespeeld!AL17</f>
        <v/>
      </c>
    </row>
    <row r="20" spans="1:5" ht="25" customHeight="1" thickBot="1">
      <c r="A20" s="87" t="str">
        <f>Gespeeld!AM17</f>
        <v/>
      </c>
      <c r="B20" s="87" t="str">
        <f>Gespeeld!AN17</f>
        <v>theo v W</v>
      </c>
      <c r="C20" s="87" t="str">
        <f>Gespeeld!AO17</f>
        <v/>
      </c>
      <c r="D20" s="87" t="str">
        <f>Gespeeld!AP17</f>
        <v/>
      </c>
      <c r="E20" s="87" t="str">
        <f>Gespeeld!AQ17</f>
        <v/>
      </c>
    </row>
    <row r="21" spans="1:5" ht="25" customHeight="1" thickBot="1">
      <c r="A21" s="87" t="str">
        <f>Gespeeld!AR17</f>
        <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26EA-CA4D-0443-A003-9FB0AD9DF076}">
  <sheetPr codeName="Blad19"/>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61</v>
      </c>
      <c r="B1" s="88">
        <f>NogTeSpelen!AT18</f>
        <v>31</v>
      </c>
      <c r="C1" s="69" t="s">
        <v>193</v>
      </c>
      <c r="D1" s="69"/>
      <c r="E1" s="69"/>
    </row>
    <row r="2" spans="1:41" s="67" customFormat="1" ht="25" customHeight="1">
      <c r="A2" s="74" t="str">
        <f>NogTeSpelen!D18</f>
        <v>alex r</v>
      </c>
      <c r="B2" s="75" t="str">
        <f>NogTeSpelen!E18</f>
        <v/>
      </c>
      <c r="C2" s="75" t="str">
        <f>NogTeSpelen!F18</f>
        <v>appie</v>
      </c>
      <c r="D2" s="75" t="str">
        <f>NogTeSpelen!G18</f>
        <v/>
      </c>
      <c r="E2" s="76" t="str">
        <f>NogTeSpelen!H18</f>
        <v>berry</v>
      </c>
      <c r="AO2" s="65"/>
    </row>
    <row r="3" spans="1:41" ht="25" customHeight="1">
      <c r="A3" s="77" t="str">
        <f>NogTeSpelen!I18</f>
        <v>chris</v>
      </c>
      <c r="B3" s="66" t="str">
        <f>NogTeSpelen!J18</f>
        <v>cock</v>
      </c>
      <c r="C3" s="66" t="str">
        <f>NogTeSpelen!K18</f>
        <v>cor</v>
      </c>
      <c r="D3" s="66" t="str">
        <f>NogTeSpelen!L18</f>
        <v>ed</v>
      </c>
      <c r="E3" s="78" t="str">
        <f>NogTeSpelen!M18</f>
        <v>frans</v>
      </c>
    </row>
    <row r="4" spans="1:41" ht="25" customHeight="1">
      <c r="A4" s="77" t="str">
        <f>NogTeSpelen!N18</f>
        <v>ger d</v>
      </c>
      <c r="B4" s="66" t="str">
        <f>NogTeSpelen!O18</f>
        <v/>
      </c>
      <c r="C4" s="94">
        <f>NogTeSpelen!P18</f>
        <v>0</v>
      </c>
      <c r="D4" s="66" t="str">
        <f>NogTeSpelen!Q18</f>
        <v/>
      </c>
      <c r="E4" s="78" t="str">
        <f>NogTeSpelen!R18</f>
        <v>jaap</v>
      </c>
    </row>
    <row r="5" spans="1:41" s="67" customFormat="1" ht="25" customHeight="1">
      <c r="A5" s="77" t="str">
        <f>NogTeSpelen!S18</f>
        <v>joop</v>
      </c>
      <c r="B5" s="66" t="str">
        <f>NogTeSpelen!T18</f>
        <v>jos</v>
      </c>
      <c r="C5" s="66" t="str">
        <f>NogTeSpelen!U18</f>
        <v>mars bo</v>
      </c>
      <c r="D5" s="66" t="str">
        <f>NogTeSpelen!V18</f>
        <v>mars bu</v>
      </c>
      <c r="E5" s="78" t="str">
        <f>NogTeSpelen!W18</f>
        <v>mars ma</v>
      </c>
      <c r="Z5" s="65"/>
      <c r="AA5" s="65"/>
      <c r="AB5" s="65"/>
      <c r="AC5" s="65"/>
      <c r="AD5" s="65"/>
      <c r="AO5" s="65"/>
    </row>
    <row r="6" spans="1:41" ht="25" customHeight="1">
      <c r="A6" s="77" t="str">
        <f>NogTeSpelen!X18</f>
        <v>mars os</v>
      </c>
      <c r="B6" s="77" t="str">
        <f>NogTeSpelen!Y18</f>
        <v/>
      </c>
      <c r="C6" s="77" t="str">
        <f>NogTeSpelen!Z18</f>
        <v/>
      </c>
      <c r="D6" s="77" t="str">
        <f>NogTeSpelen!AA18</f>
        <v>mo</v>
      </c>
      <c r="E6" s="77" t="str">
        <f>NogTeSpelen!AB18</f>
        <v>Patrick</v>
      </c>
    </row>
    <row r="7" spans="1:41" ht="25" customHeight="1">
      <c r="A7" s="77" t="str">
        <f>NogTeSpelen!AC18</f>
        <v>paul</v>
      </c>
      <c r="B7" s="77" t="str">
        <f>NogTeSpelen!AD18</f>
        <v>peet g</v>
      </c>
      <c r="C7" s="77" t="str">
        <f>NogTeSpelen!AE18</f>
        <v>peet h</v>
      </c>
      <c r="D7" s="77" t="str">
        <f>NogTeSpelen!AF18</f>
        <v>peet m</v>
      </c>
      <c r="E7" s="77" t="str">
        <f>NogTeSpelen!AG18</f>
        <v/>
      </c>
    </row>
    <row r="8" spans="1:41" ht="25" customHeight="1">
      <c r="A8" s="77" t="str">
        <f>NogTeSpelen!AH18</f>
        <v>pleun</v>
      </c>
      <c r="B8" s="77" t="str">
        <f>NogTeSpelen!AI18</f>
        <v>rene</v>
      </c>
      <c r="C8" s="77" t="str">
        <f>NogTeSpelen!AJ18</f>
        <v>richard</v>
      </c>
      <c r="D8" s="77" t="str">
        <f>NogTeSpelen!AK18</f>
        <v>ronald</v>
      </c>
      <c r="E8" s="77" t="str">
        <f>NogTeSpelen!AL18</f>
        <v>ted</v>
      </c>
    </row>
    <row r="9" spans="1:41" ht="25" customHeight="1" thickBot="1">
      <c r="A9" s="79" t="str">
        <f>NogTeSpelen!AM18</f>
        <v>theo A</v>
      </c>
      <c r="B9" s="79" t="str">
        <f>NogTeSpelen!AN18</f>
        <v/>
      </c>
      <c r="C9" s="79" t="str">
        <f>NogTeSpelen!AO18</f>
        <v>thijs</v>
      </c>
      <c r="D9" s="79" t="str">
        <f>NogTeSpelen!AP18</f>
        <v>Walter</v>
      </c>
      <c r="E9" s="79" t="str">
        <f>NogTeSpelen!AQ18</f>
        <v/>
      </c>
    </row>
    <row r="10" spans="1:41" ht="25" customHeight="1" thickBot="1">
      <c r="A10" s="79" t="str">
        <f>NogTeSpelen!AR18</f>
        <v>wout</v>
      </c>
    </row>
    <row r="11" spans="1:41" ht="10" customHeight="1"/>
    <row r="12" spans="1:41" s="71" customFormat="1" ht="25" customHeight="1" thickBot="1">
      <c r="A12" s="73" t="str">
        <f>A1</f>
        <v>Harold</v>
      </c>
      <c r="B12" s="89">
        <f>Gespeeld!AT18</f>
        <v>9</v>
      </c>
      <c r="C12" s="72" t="s">
        <v>194</v>
      </c>
      <c r="D12" s="72"/>
      <c r="E12" s="72"/>
      <c r="AO12" s="65"/>
    </row>
    <row r="13" spans="1:41" ht="25" customHeight="1">
      <c r="A13" s="82" t="str">
        <f>Gespeeld!D18</f>
        <v/>
      </c>
      <c r="B13" s="83" t="str">
        <f>Gespeeld!E18</f>
        <v>alex s</v>
      </c>
      <c r="C13" s="83" t="str">
        <f>Gespeeld!F18</f>
        <v/>
      </c>
      <c r="D13" s="83" t="str">
        <f>Gespeeld!G18</f>
        <v>arthur</v>
      </c>
      <c r="E13" s="84" t="str">
        <f>Gespeeld!H18</f>
        <v/>
      </c>
    </row>
    <row r="14" spans="1:41" ht="25" customHeight="1">
      <c r="A14" s="85" t="str">
        <f>Gespeeld!I18</f>
        <v/>
      </c>
      <c r="B14" s="68" t="str">
        <f>Gespeeld!J18</f>
        <v/>
      </c>
      <c r="C14" s="68" t="str">
        <f>Gespeeld!K18</f>
        <v/>
      </c>
      <c r="D14" s="68" t="str">
        <f>Gespeeld!L18</f>
        <v/>
      </c>
      <c r="E14" s="86" t="str">
        <f>Gespeeld!M18</f>
        <v/>
      </c>
    </row>
    <row r="15" spans="1:41" ht="25" customHeight="1">
      <c r="A15" s="85" t="str">
        <f>Gespeeld!N18</f>
        <v/>
      </c>
      <c r="B15" s="68" t="str">
        <f>Gespeeld!O18</f>
        <v>ger v</v>
      </c>
      <c r="C15" s="95">
        <f>Gespeeld!P18</f>
        <v>0</v>
      </c>
      <c r="D15" s="68" t="str">
        <f>Gespeeld!Q18</f>
        <v>harold  N</v>
      </c>
      <c r="E15" s="86" t="str">
        <f>Gespeeld!R18</f>
        <v/>
      </c>
    </row>
    <row r="16" spans="1:41" ht="25" customHeight="1">
      <c r="A16" s="85" t="str">
        <f>Gespeeld!S18</f>
        <v/>
      </c>
      <c r="B16" s="68" t="str">
        <f>Gespeeld!T18</f>
        <v/>
      </c>
      <c r="C16" s="68" t="str">
        <f>Gespeeld!U18</f>
        <v/>
      </c>
      <c r="D16" s="68" t="str">
        <f>Gespeeld!V18</f>
        <v/>
      </c>
      <c r="E16" s="86" t="str">
        <f>Gespeeld!W18</f>
        <v/>
      </c>
    </row>
    <row r="17" spans="1:5" ht="25" customHeight="1">
      <c r="A17" s="85" t="str">
        <f>Gespeeld!X18</f>
        <v/>
      </c>
      <c r="B17" s="85" t="str">
        <f>Gespeeld!Y18</f>
        <v>marco</v>
      </c>
      <c r="C17" s="85" t="str">
        <f>Gespeeld!Z18</f>
        <v>micha</v>
      </c>
      <c r="D17" s="85" t="str">
        <f>Gespeeld!AA18</f>
        <v/>
      </c>
      <c r="E17" s="85" t="str">
        <f>Gespeeld!AB18</f>
        <v/>
      </c>
    </row>
    <row r="18" spans="1:5" ht="25" customHeight="1">
      <c r="A18" s="85" t="str">
        <f>Gespeeld!AC18</f>
        <v/>
      </c>
      <c r="B18" s="85" t="str">
        <f>Gespeeld!AD18</f>
        <v/>
      </c>
      <c r="C18" s="85" t="str">
        <f>Gespeeld!AE18</f>
        <v/>
      </c>
      <c r="D18" s="85" t="str">
        <f>Gespeeld!AF18</f>
        <v/>
      </c>
      <c r="E18" s="85" t="str">
        <f>Gespeeld!AG18</f>
        <v>piet</v>
      </c>
    </row>
    <row r="19" spans="1:5" ht="25" customHeight="1">
      <c r="A19" s="85" t="str">
        <f>Gespeeld!AH18</f>
        <v/>
      </c>
      <c r="B19" s="85" t="str">
        <f>Gespeeld!AI18</f>
        <v/>
      </c>
      <c r="C19" s="85" t="str">
        <f>Gespeeld!AJ18</f>
        <v/>
      </c>
      <c r="D19" s="85" t="str">
        <f>Gespeeld!AK18</f>
        <v/>
      </c>
      <c r="E19" s="85" t="str">
        <f>Gespeeld!AL18</f>
        <v/>
      </c>
    </row>
    <row r="20" spans="1:5" ht="25" customHeight="1" thickBot="1">
      <c r="A20" s="87" t="str">
        <f>Gespeeld!AM18</f>
        <v/>
      </c>
      <c r="B20" s="87" t="str">
        <f>Gespeeld!AN18</f>
        <v>theo v W</v>
      </c>
      <c r="C20" s="87" t="str">
        <f>Gespeeld!AO18</f>
        <v/>
      </c>
      <c r="D20" s="87" t="str">
        <f>Gespeeld!AP18</f>
        <v/>
      </c>
      <c r="E20" s="87" t="str">
        <f>Gespeeld!AQ18</f>
        <v>wim</v>
      </c>
    </row>
    <row r="21" spans="1:5" ht="25" customHeight="1" thickBot="1">
      <c r="A21" s="87" t="str">
        <f>Gespeeld!AR18</f>
        <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D58"/>
  <sheetViews>
    <sheetView topLeftCell="A16" zoomScale="85" zoomScaleNormal="85" workbookViewId="0">
      <selection activeCell="O14" sqref="O14"/>
    </sheetView>
  </sheetViews>
  <sheetFormatPr defaultColWidth="8.453125" defaultRowHeight="14.5"/>
  <cols>
    <col min="1" max="1" width="9.453125" style="107" customWidth="1"/>
    <col min="2" max="2" width="18.81640625" style="107" bestFit="1" customWidth="1"/>
    <col min="3" max="3" width="8.453125" style="107" bestFit="1" customWidth="1"/>
    <col min="4" max="4" width="7.453125" style="107" customWidth="1"/>
    <col min="5" max="5" width="9.453125" style="107" customWidth="1"/>
    <col min="6" max="6" width="8.453125" style="107" customWidth="1"/>
    <col min="7" max="7" width="8" style="107" customWidth="1"/>
    <col min="8" max="8" width="8.453125" style="107" customWidth="1"/>
    <col min="9" max="9" width="9.1796875" style="107" bestFit="1" customWidth="1"/>
    <col min="10" max="10" width="5" style="107" customWidth="1"/>
    <col min="11" max="11" width="3.453125" style="108" customWidth="1"/>
    <col min="12" max="12" width="8.453125" style="107"/>
    <col min="13" max="13" width="7.453125" style="107" customWidth="1"/>
    <col min="14" max="15" width="8.453125" style="107"/>
    <col min="16" max="17" width="10.453125" style="107" customWidth="1"/>
    <col min="18" max="18" width="9.453125" style="107" customWidth="1"/>
    <col min="19" max="19" width="11.453125" style="107" bestFit="1" customWidth="1"/>
    <col min="20" max="20" width="10.453125" style="107" customWidth="1"/>
    <col min="21" max="27" width="8.453125" style="107"/>
    <col min="28" max="28" width="14.453125" style="107" customWidth="1"/>
    <col min="29" max="29" width="8.453125" style="107"/>
    <col min="30" max="30" width="11.1796875" style="107" customWidth="1"/>
    <col min="31" max="31" width="10.453125" style="107" bestFit="1" customWidth="1"/>
    <col min="32" max="16384" width="8.453125" style="107"/>
  </cols>
  <sheetData>
    <row r="1" spans="1:30" s="105" customFormat="1" ht="23.5">
      <c r="A1" s="104" t="s">
        <v>224</v>
      </c>
      <c r="B1" s="132"/>
      <c r="D1" s="155"/>
      <c r="E1" s="156"/>
      <c r="G1" s="129"/>
      <c r="K1" s="107"/>
      <c r="P1" s="162" t="s">
        <v>254</v>
      </c>
    </row>
    <row r="2" spans="1:30" ht="18.5">
      <c r="A2" s="112">
        <f>'Deelnemers-moyenne-aantal'!B4</f>
        <v>46264</v>
      </c>
      <c r="B2" s="109" t="s">
        <v>40</v>
      </c>
      <c r="D2" s="129"/>
      <c r="E2" s="157"/>
      <c r="F2" s="129"/>
      <c r="G2" s="129"/>
      <c r="H2" s="129"/>
      <c r="I2" s="161" t="s">
        <v>210</v>
      </c>
      <c r="J2" s="420" t="s">
        <v>212</v>
      </c>
      <c r="L2" s="129"/>
      <c r="M2" s="129"/>
      <c r="N2" s="129"/>
      <c r="Q2" s="129"/>
      <c r="R2" s="129"/>
      <c r="S2" s="129"/>
      <c r="T2" s="129"/>
      <c r="U2" s="129"/>
      <c r="V2" s="129"/>
      <c r="W2" s="129"/>
      <c r="X2" s="129"/>
      <c r="Y2" s="129"/>
      <c r="Z2" s="129"/>
      <c r="AA2" s="129"/>
      <c r="AB2" s="129"/>
    </row>
    <row r="3" spans="1:30" ht="18.5">
      <c r="B3" s="129"/>
      <c r="C3" s="158" t="s">
        <v>41</v>
      </c>
      <c r="D3" s="114" t="s">
        <v>42</v>
      </c>
      <c r="E3" s="114" t="s">
        <v>43</v>
      </c>
      <c r="F3" s="108" t="s">
        <v>213</v>
      </c>
      <c r="G3" s="129"/>
      <c r="H3" s="161" t="s">
        <v>211</v>
      </c>
      <c r="I3" s="161" t="s">
        <v>209</v>
      </c>
      <c r="J3" s="421"/>
      <c r="L3" s="108" t="s">
        <v>45</v>
      </c>
      <c r="M3" s="407" t="s">
        <v>265</v>
      </c>
      <c r="N3" s="129"/>
      <c r="P3" s="162" t="s">
        <v>215</v>
      </c>
      <c r="Q3" s="129"/>
      <c r="R3" s="129"/>
      <c r="S3" s="129"/>
      <c r="T3" s="129"/>
      <c r="U3" s="129"/>
      <c r="V3" s="129"/>
      <c r="W3" s="129"/>
      <c r="X3" s="129"/>
      <c r="Y3" s="129"/>
      <c r="Z3" s="129"/>
      <c r="AA3" s="129"/>
      <c r="AB3" s="129"/>
    </row>
    <row r="4" spans="1:30" ht="18.5">
      <c r="A4" s="159"/>
      <c r="B4" s="160" t="s">
        <v>46</v>
      </c>
      <c r="C4" s="153" t="s">
        <v>1</v>
      </c>
      <c r="D4" s="161" t="s">
        <v>47</v>
      </c>
      <c r="E4" s="161" t="s">
        <v>48</v>
      </c>
      <c r="F4" s="161" t="s">
        <v>47</v>
      </c>
      <c r="G4" s="153" t="s">
        <v>150</v>
      </c>
      <c r="H4" s="161" t="s">
        <v>50</v>
      </c>
      <c r="I4" s="161" t="s">
        <v>50</v>
      </c>
      <c r="J4" s="422"/>
      <c r="K4" s="129"/>
      <c r="L4" s="108" t="s">
        <v>51</v>
      </c>
      <c r="M4" s="407" t="s">
        <v>266</v>
      </c>
      <c r="N4" s="129"/>
      <c r="O4" s="129"/>
      <c r="P4" s="129"/>
      <c r="Q4" s="129"/>
      <c r="R4" s="129"/>
      <c r="S4" s="129"/>
      <c r="T4" s="129"/>
      <c r="U4" s="129"/>
      <c r="V4" s="129"/>
      <c r="W4" s="129"/>
      <c r="X4" s="129"/>
      <c r="Y4" s="129"/>
      <c r="Z4" s="129"/>
      <c r="AA4" s="129"/>
      <c r="AB4" s="129"/>
      <c r="AC4" s="129"/>
    </row>
    <row r="5" spans="1:30" ht="18.5">
      <c r="A5" s="152">
        <f>'Rooster '!A18</f>
        <v>1</v>
      </c>
      <c r="B5" s="191" t="str">
        <f>'Rooster '!B88</f>
        <v>Theo Adegeest</v>
      </c>
      <c r="C5" s="140">
        <f>'Rooster '!BV101</f>
        <v>17</v>
      </c>
      <c r="D5" s="141">
        <f>'Rooster '!BV103</f>
        <v>178</v>
      </c>
      <c r="E5" s="141">
        <f>'Rooster '!BW102</f>
        <v>214</v>
      </c>
      <c r="F5" s="142">
        <f>'Rooster '!$BV$107</f>
        <v>0.83177570093457942</v>
      </c>
      <c r="G5" s="141">
        <f>'Rooster '!BW106</f>
        <v>735</v>
      </c>
      <c r="H5" s="324">
        <f>'Rooster '!$BW$104</f>
        <v>0.24217687074829933</v>
      </c>
      <c r="I5" s="143">
        <f>'Rooster '!$BV$105</f>
        <v>0.43478260869565216</v>
      </c>
      <c r="J5" s="319">
        <f>'Rooster '!$BW$108</f>
        <v>33</v>
      </c>
      <c r="K5" s="129"/>
      <c r="L5" s="142">
        <f t="shared" ref="L5:L45" si="0">C5/($D$53-1)</f>
        <v>0.42499999999999999</v>
      </c>
      <c r="M5" s="408">
        <f t="shared" ref="M5:M45" si="1">J5/C5</f>
        <v>1.9411764705882353</v>
      </c>
      <c r="N5" s="129"/>
      <c r="O5" s="129"/>
      <c r="P5" s="140"/>
      <c r="Q5" s="141"/>
      <c r="R5" s="141"/>
      <c r="S5" s="142"/>
      <c r="T5" s="141"/>
      <c r="U5" s="324"/>
      <c r="V5" s="143"/>
      <c r="W5" s="319"/>
      <c r="X5" s="129"/>
      <c r="Y5" s="142"/>
      <c r="Z5" s="408"/>
      <c r="AA5" s="129"/>
      <c r="AB5" s="129"/>
      <c r="AC5" s="129"/>
      <c r="AD5" s="129"/>
    </row>
    <row r="6" spans="1:30" ht="18.5">
      <c r="A6" s="152">
        <f>'Rooster '!A20</f>
        <v>2</v>
      </c>
      <c r="B6" s="189" t="str">
        <f>'Rooster '!B20</f>
        <v>Alex Stolk</v>
      </c>
      <c r="C6" s="140">
        <f>'Rooster '!F101</f>
        <v>19</v>
      </c>
      <c r="D6" s="141">
        <f>'Rooster '!F103</f>
        <v>376</v>
      </c>
      <c r="E6" s="141">
        <f>'Rooster '!G102</f>
        <v>421</v>
      </c>
      <c r="F6" s="142">
        <f>'Rooster '!$F$107</f>
        <v>0.89311163895486934</v>
      </c>
      <c r="G6" s="141">
        <f>'Rooster '!G106</f>
        <v>808</v>
      </c>
      <c r="H6" s="324">
        <f>'Rooster '!$G$104</f>
        <v>0.46534653465346537</v>
      </c>
      <c r="I6" s="143">
        <f>'Rooster '!$F$105</f>
        <v>0.75</v>
      </c>
      <c r="J6" s="320">
        <f>'Rooster '!$G$108</f>
        <v>32</v>
      </c>
      <c r="K6" s="129"/>
      <c r="L6" s="142">
        <f t="shared" si="0"/>
        <v>0.47499999999999998</v>
      </c>
      <c r="M6" s="408">
        <f t="shared" si="1"/>
        <v>1.6842105263157894</v>
      </c>
      <c r="N6" s="129"/>
      <c r="O6" s="129"/>
      <c r="P6" s="140"/>
      <c r="Q6" s="141"/>
      <c r="R6" s="141"/>
      <c r="S6" s="142"/>
      <c r="T6" s="141"/>
      <c r="U6" s="324"/>
      <c r="V6" s="143"/>
      <c r="W6" s="320"/>
      <c r="X6" s="129"/>
      <c r="Y6" s="142"/>
      <c r="Z6" s="408"/>
      <c r="AA6" s="129"/>
      <c r="AB6" s="129"/>
      <c r="AC6" s="129"/>
      <c r="AD6" s="129"/>
    </row>
    <row r="7" spans="1:30" ht="18.5">
      <c r="A7" s="153">
        <f>'Rooster '!A22</f>
        <v>3</v>
      </c>
      <c r="B7" s="190" t="str">
        <f>'Rooster '!B24</f>
        <v>Arthur Brouwer</v>
      </c>
      <c r="C7" s="144">
        <f>'Rooster '!J101</f>
        <v>14</v>
      </c>
      <c r="D7" s="141">
        <f>'Rooster '!J103</f>
        <v>377</v>
      </c>
      <c r="E7" s="141">
        <f>'Rooster '!K102</f>
        <v>410</v>
      </c>
      <c r="F7" s="142">
        <f>'Rooster '!$J$107</f>
        <v>0.91951219512195126</v>
      </c>
      <c r="G7" s="141">
        <f>'Rooster '!K106</f>
        <v>642</v>
      </c>
      <c r="H7" s="325">
        <f>'Rooster '!$K$104</f>
        <v>0.58722741433021808</v>
      </c>
      <c r="I7" s="143">
        <f>'Rooster '!$J$105</f>
        <v>0.81818181818181823</v>
      </c>
      <c r="J7" s="321">
        <f>'Rooster '!$K$108</f>
        <v>26</v>
      </c>
      <c r="K7" s="129"/>
      <c r="L7" s="142">
        <f t="shared" si="0"/>
        <v>0.35</v>
      </c>
      <c r="M7" s="408">
        <f t="shared" si="1"/>
        <v>1.8571428571428572</v>
      </c>
      <c r="N7" s="129"/>
      <c r="O7" s="129"/>
      <c r="P7" s="144"/>
      <c r="Q7" s="141"/>
      <c r="R7" s="141"/>
      <c r="S7" s="142"/>
      <c r="T7" s="141"/>
      <c r="U7" s="325"/>
      <c r="V7" s="143"/>
      <c r="W7" s="321"/>
      <c r="X7" s="129"/>
      <c r="Y7" s="142"/>
      <c r="Z7" s="408"/>
      <c r="AA7" s="129"/>
      <c r="AB7" s="129"/>
      <c r="AC7" s="129"/>
      <c r="AD7" s="129"/>
    </row>
    <row r="8" spans="1:30" ht="18.5">
      <c r="A8" s="153">
        <f>'Rooster '!A24</f>
        <v>4</v>
      </c>
      <c r="B8" s="189" t="str">
        <f>'Rooster '!B36</f>
        <v>Frans Kool</v>
      </c>
      <c r="C8" s="144">
        <f>'Rooster '!V101</f>
        <v>13</v>
      </c>
      <c r="D8" s="141">
        <f>'Rooster '!V103</f>
        <v>325</v>
      </c>
      <c r="E8" s="141">
        <f>'Rooster '!W102</f>
        <v>371</v>
      </c>
      <c r="F8" s="142">
        <f>'Rooster '!$V$107</f>
        <v>0.87601078167115898</v>
      </c>
      <c r="G8" s="141">
        <f>'Rooster '!W106</f>
        <v>573</v>
      </c>
      <c r="H8" s="325">
        <f>'Rooster '!$W$104</f>
        <v>0.56719022687609078</v>
      </c>
      <c r="I8" s="143">
        <f>'Rooster '!$V$105</f>
        <v>0.93103448275862066</v>
      </c>
      <c r="J8" s="321">
        <f>'Rooster '!$W$108</f>
        <v>24</v>
      </c>
      <c r="K8" s="129"/>
      <c r="L8" s="142">
        <f t="shared" si="0"/>
        <v>0.32500000000000001</v>
      </c>
      <c r="M8" s="408">
        <f t="shared" si="1"/>
        <v>1.8461538461538463</v>
      </c>
      <c r="N8" s="129"/>
      <c r="O8" s="129"/>
      <c r="P8" s="144"/>
      <c r="Q8" s="141"/>
      <c r="R8" s="141"/>
      <c r="S8" s="142"/>
      <c r="T8" s="141"/>
      <c r="U8" s="325"/>
      <c r="V8" s="143"/>
      <c r="W8" s="321"/>
      <c r="X8" s="129"/>
      <c r="Y8" s="142"/>
      <c r="Z8" s="408"/>
      <c r="AA8" s="129"/>
      <c r="AB8" s="129"/>
      <c r="AC8" s="129"/>
      <c r="AD8" s="129"/>
    </row>
    <row r="9" spans="1:30" ht="18.5">
      <c r="A9" s="153">
        <f>'Rooster '!A26</f>
        <v>5</v>
      </c>
      <c r="B9" s="191" t="str">
        <f>'Rooster '!B90</f>
        <v>Theo vd Weide</v>
      </c>
      <c r="C9" s="144">
        <f>'Rooster '!BX101</f>
        <v>13</v>
      </c>
      <c r="D9" s="141">
        <f>'Rooster '!BX103</f>
        <v>124</v>
      </c>
      <c r="E9" s="141">
        <f>'Rooster '!BY102</f>
        <v>145</v>
      </c>
      <c r="F9" s="142">
        <f>'Rooster '!$BX$107</f>
        <v>0.85517241379310349</v>
      </c>
      <c r="G9" s="141">
        <f>'Rooster '!BY106</f>
        <v>586</v>
      </c>
      <c r="H9" s="325">
        <f>'Rooster '!$BY$104</f>
        <v>0.21160409556313994</v>
      </c>
      <c r="I9" s="143">
        <f>'Rooster '!$BX$105</f>
        <v>0.52631578947368418</v>
      </c>
      <c r="J9" s="321">
        <f>'Rooster '!$BY$108</f>
        <v>24</v>
      </c>
      <c r="K9" s="129"/>
      <c r="L9" s="142">
        <f t="shared" si="0"/>
        <v>0.32500000000000001</v>
      </c>
      <c r="M9" s="408">
        <f t="shared" si="1"/>
        <v>1.8461538461538463</v>
      </c>
      <c r="N9" s="129"/>
      <c r="O9" s="129"/>
      <c r="P9" s="144"/>
      <c r="Q9" s="141"/>
      <c r="R9" s="141"/>
      <c r="S9" s="142"/>
      <c r="T9" s="141"/>
      <c r="U9" s="325"/>
      <c r="V9" s="143"/>
      <c r="W9" s="321"/>
      <c r="X9" s="129"/>
      <c r="Y9" s="142"/>
      <c r="Z9" s="408"/>
      <c r="AA9" s="129"/>
      <c r="AB9" s="129"/>
      <c r="AC9" s="129"/>
      <c r="AD9" s="129"/>
    </row>
    <row r="10" spans="1:30" ht="18.5">
      <c r="A10" s="153">
        <f>'Rooster '!A28</f>
        <v>6</v>
      </c>
      <c r="B10" s="191" t="str">
        <f>'Rooster '!B62</f>
        <v xml:space="preserve">Micha v Wingeren </v>
      </c>
      <c r="C10" s="144">
        <f>'Rooster '!AV101</f>
        <v>14</v>
      </c>
      <c r="D10" s="141">
        <f>'Rooster '!AV103</f>
        <v>148</v>
      </c>
      <c r="E10" s="141">
        <f>'Rooster '!AW102</f>
        <v>186</v>
      </c>
      <c r="F10" s="142">
        <f>'Rooster '!$AV$107</f>
        <v>0.79569892473118276</v>
      </c>
      <c r="G10" s="141">
        <f>'Rooster '!AW106</f>
        <v>565</v>
      </c>
      <c r="H10" s="325">
        <f>'Rooster '!$AW$104</f>
        <v>0.26194690265486725</v>
      </c>
      <c r="I10" s="143">
        <f>'Rooster '!$AV$105</f>
        <v>0.44117647058823528</v>
      </c>
      <c r="J10" s="321">
        <f>'Rooster '!$AW$108</f>
        <v>24</v>
      </c>
      <c r="K10" s="129"/>
      <c r="L10" s="142">
        <f t="shared" si="0"/>
        <v>0.35</v>
      </c>
      <c r="M10" s="408">
        <f t="shared" si="1"/>
        <v>1.7142857142857142</v>
      </c>
      <c r="N10" s="129"/>
      <c r="O10" s="129"/>
      <c r="P10" s="144"/>
      <c r="Q10" s="141"/>
      <c r="R10" s="141"/>
      <c r="S10" s="142"/>
      <c r="T10" s="141"/>
      <c r="U10" s="325"/>
      <c r="V10" s="143"/>
      <c r="W10" s="321"/>
      <c r="X10" s="129"/>
      <c r="Y10" s="142"/>
      <c r="Z10" s="408"/>
      <c r="AA10" s="129"/>
      <c r="AB10" s="129"/>
      <c r="AC10" s="129"/>
      <c r="AD10" s="129"/>
    </row>
    <row r="11" spans="1:30" ht="18.5">
      <c r="A11" s="153">
        <f>'Rooster '!A30</f>
        <v>7</v>
      </c>
      <c r="B11" s="189" t="str">
        <f>'Rooster '!B30</f>
        <v>Cock Smink</v>
      </c>
      <c r="C11" s="144">
        <f>'Rooster '!P101</f>
        <v>13</v>
      </c>
      <c r="D11" s="141">
        <f>'Rooster '!P103</f>
        <v>329</v>
      </c>
      <c r="E11" s="141">
        <f>'Rooster '!Q102</f>
        <v>383</v>
      </c>
      <c r="F11" s="142">
        <f>'Rooster '!$P$107</f>
        <v>0.85900783289817229</v>
      </c>
      <c r="G11" s="141">
        <f>'Rooster '!Q106</f>
        <v>567</v>
      </c>
      <c r="H11" s="325">
        <f>'Rooster '!$Q$104</f>
        <v>0.58024691358024694</v>
      </c>
      <c r="I11" s="143">
        <f>'Rooster '!$P$105</f>
        <v>0.80645161290322576</v>
      </c>
      <c r="J11" s="321">
        <f>'Rooster '!$Q$108</f>
        <v>21</v>
      </c>
      <c r="K11" s="129"/>
      <c r="L11" s="142">
        <f t="shared" si="0"/>
        <v>0.32500000000000001</v>
      </c>
      <c r="M11" s="408">
        <f t="shared" si="1"/>
        <v>1.6153846153846154</v>
      </c>
      <c r="N11" s="129"/>
      <c r="O11" s="129"/>
      <c r="P11" s="144"/>
      <c r="Q11" s="141"/>
      <c r="R11" s="141"/>
      <c r="S11" s="142"/>
      <c r="T11" s="141"/>
      <c r="U11" s="325"/>
      <c r="V11" s="143"/>
      <c r="W11" s="321"/>
      <c r="X11" s="129"/>
      <c r="Y11" s="142"/>
      <c r="Z11" s="408"/>
      <c r="AA11" s="129"/>
      <c r="AB11" s="129"/>
      <c r="AC11" s="129"/>
      <c r="AD11" s="129"/>
    </row>
    <row r="12" spans="1:30" ht="18.5">
      <c r="A12" s="153">
        <f>'Rooster '!A32</f>
        <v>8</v>
      </c>
      <c r="B12" s="191" t="str">
        <f>'Rooster '!B98</f>
        <v>Wout v Luik</v>
      </c>
      <c r="C12" s="144">
        <f>'Rooster '!CF101</f>
        <v>13</v>
      </c>
      <c r="D12" s="141">
        <f>'Rooster '!CF103</f>
        <v>238</v>
      </c>
      <c r="E12" s="141">
        <f>'Rooster '!CG102</f>
        <v>263</v>
      </c>
      <c r="F12" s="142">
        <f>'Rooster '!$CF$107</f>
        <v>0.90494296577946765</v>
      </c>
      <c r="G12" s="141">
        <f>'Rooster '!CG106</f>
        <v>630</v>
      </c>
      <c r="H12" s="325">
        <f>'Rooster '!$CG$104</f>
        <v>0.37777777777777777</v>
      </c>
      <c r="I12" s="143">
        <f>'Rooster '!$CF$105</f>
        <v>0.7</v>
      </c>
      <c r="J12" s="321">
        <f>'Rooster '!$CG$108</f>
        <v>20</v>
      </c>
      <c r="K12" s="129"/>
      <c r="L12" s="142">
        <f t="shared" si="0"/>
        <v>0.32500000000000001</v>
      </c>
      <c r="M12" s="408">
        <f t="shared" si="1"/>
        <v>1.5384615384615385</v>
      </c>
      <c r="N12" s="129"/>
      <c r="O12" s="129"/>
      <c r="P12" s="144"/>
      <c r="Q12" s="141"/>
      <c r="R12" s="141"/>
      <c r="S12" s="142"/>
      <c r="T12" s="141"/>
      <c r="U12" s="325"/>
      <c r="V12" s="143"/>
      <c r="W12" s="321"/>
      <c r="X12" s="129"/>
      <c r="Y12" s="142"/>
      <c r="Z12" s="408"/>
      <c r="AA12" s="129"/>
      <c r="AB12" s="129"/>
      <c r="AC12" s="129"/>
      <c r="AD12" s="129"/>
    </row>
    <row r="13" spans="1:30" ht="18.5">
      <c r="A13" s="153">
        <f>'Rooster '!A34</f>
        <v>9</v>
      </c>
      <c r="B13" s="337" t="str">
        <f>'Rooster '!B26</f>
        <v>Berry Grouwstra</v>
      </c>
      <c r="C13" s="144">
        <f>'Rooster '!L101</f>
        <v>10</v>
      </c>
      <c r="D13" s="141">
        <f>'Rooster '!L103</f>
        <v>233</v>
      </c>
      <c r="E13" s="141">
        <f>'Rooster '!M102</f>
        <v>250</v>
      </c>
      <c r="F13" s="142">
        <f>'Rooster '!$L$107</f>
        <v>0.93200000000000005</v>
      </c>
      <c r="G13" s="141">
        <f>'Rooster '!M106</f>
        <v>482</v>
      </c>
      <c r="H13" s="325">
        <f>'Rooster '!$M$104</f>
        <v>0.48340248962655602</v>
      </c>
      <c r="I13" s="143">
        <f>'Rooster '!$L$105</f>
        <v>0.7142857142857143</v>
      </c>
      <c r="J13" s="321">
        <f>'Rooster '!$M$108</f>
        <v>19</v>
      </c>
      <c r="K13" s="129"/>
      <c r="L13" s="142">
        <f t="shared" si="0"/>
        <v>0.25</v>
      </c>
      <c r="M13" s="408">
        <f t="shared" si="1"/>
        <v>1.9</v>
      </c>
      <c r="N13" s="129"/>
      <c r="O13" s="129"/>
      <c r="P13" s="144"/>
      <c r="Q13" s="141"/>
      <c r="R13" s="141"/>
      <c r="S13" s="142"/>
      <c r="T13" s="141"/>
      <c r="U13" s="325"/>
      <c r="V13" s="143"/>
      <c r="W13" s="321"/>
      <c r="X13" s="129"/>
      <c r="Y13" s="142"/>
      <c r="Z13" s="408"/>
      <c r="AA13" s="129"/>
      <c r="AB13" s="129"/>
      <c r="AC13" s="129"/>
      <c r="AD13" s="129"/>
    </row>
    <row r="14" spans="1:30" ht="18.5">
      <c r="A14" s="153">
        <f>'Rooster '!A36</f>
        <v>10</v>
      </c>
      <c r="B14" s="189" t="str">
        <f>'Rooster '!B34</f>
        <v xml:space="preserve">Ed Visser </v>
      </c>
      <c r="C14" s="144">
        <f>'Rooster '!T101</f>
        <v>10</v>
      </c>
      <c r="D14" s="141">
        <f>'Rooster '!T103</f>
        <v>230</v>
      </c>
      <c r="E14" s="141">
        <f>'Rooster '!U102</f>
        <v>254</v>
      </c>
      <c r="F14" s="142">
        <f>'Rooster '!$T$107</f>
        <v>0.90551181102362199</v>
      </c>
      <c r="G14" s="141">
        <f>'Rooster '!U106</f>
        <v>424</v>
      </c>
      <c r="H14" s="325">
        <f>'Rooster '!$U$104</f>
        <v>0.54245283018867929</v>
      </c>
      <c r="I14" s="143">
        <f>'Rooster '!$T$105</f>
        <v>0.7142857142857143</v>
      </c>
      <c r="J14" s="321">
        <f>'Rooster '!$U$108</f>
        <v>19</v>
      </c>
      <c r="K14" s="129"/>
      <c r="L14" s="142">
        <f t="shared" si="0"/>
        <v>0.25</v>
      </c>
      <c r="M14" s="408">
        <f t="shared" si="1"/>
        <v>1.9</v>
      </c>
      <c r="N14" s="129"/>
      <c r="O14" s="129"/>
      <c r="P14" s="144"/>
      <c r="Q14" s="141"/>
      <c r="R14" s="141"/>
      <c r="S14" s="142"/>
      <c r="T14" s="141"/>
      <c r="U14" s="325"/>
      <c r="V14" s="143"/>
      <c r="W14" s="321"/>
      <c r="X14" s="129"/>
      <c r="Y14" s="142"/>
      <c r="Z14" s="408"/>
      <c r="AA14" s="129"/>
      <c r="AB14" s="129"/>
      <c r="AC14" s="129"/>
      <c r="AD14" s="129"/>
    </row>
    <row r="15" spans="1:30" ht="18.5">
      <c r="A15" s="153">
        <f>'Rooster '!A38</f>
        <v>11</v>
      </c>
      <c r="B15" s="191" t="str">
        <f>'Rooster '!B80</f>
        <v>Rene den Os</v>
      </c>
      <c r="C15" s="144">
        <f>'Rooster '!BN101</f>
        <v>10</v>
      </c>
      <c r="D15" s="141">
        <f>'Rooster '!BN103</f>
        <v>236</v>
      </c>
      <c r="E15" s="141">
        <f>'Rooster '!BO102</f>
        <v>270</v>
      </c>
      <c r="F15" s="142">
        <f>'Rooster '!$BN$107</f>
        <v>0.87407407407407411</v>
      </c>
      <c r="G15" s="141">
        <f>'Rooster '!BO106</f>
        <v>426</v>
      </c>
      <c r="H15" s="325">
        <f>'Rooster '!$BO$104</f>
        <v>0.5539906103286385</v>
      </c>
      <c r="I15" s="143">
        <f>'Rooster '!$BN$105</f>
        <v>0.75</v>
      </c>
      <c r="J15" s="321">
        <f>'Rooster '!$BO$108</f>
        <v>19</v>
      </c>
      <c r="K15" s="129"/>
      <c r="L15" s="142">
        <f t="shared" si="0"/>
        <v>0.25</v>
      </c>
      <c r="M15" s="408">
        <f t="shared" si="1"/>
        <v>1.9</v>
      </c>
      <c r="N15" s="129"/>
      <c r="O15" s="129"/>
      <c r="P15" s="144"/>
      <c r="Q15" s="141"/>
      <c r="R15" s="141"/>
      <c r="S15" s="142"/>
      <c r="T15" s="141"/>
      <c r="U15" s="325"/>
      <c r="V15" s="143"/>
      <c r="W15" s="321"/>
      <c r="X15" s="129"/>
      <c r="Y15" s="142"/>
      <c r="Z15" s="408"/>
      <c r="AA15" s="129"/>
      <c r="AB15" s="129"/>
      <c r="AC15" s="129"/>
      <c r="AD15" s="129"/>
    </row>
    <row r="16" spans="1:30" ht="18.5">
      <c r="A16" s="153">
        <f>'Rooster '!A40</f>
        <v>12</v>
      </c>
      <c r="B16" s="189" t="str">
        <f>'Rooster '!B42</f>
        <v xml:space="preserve">Harold Bloem </v>
      </c>
      <c r="C16" s="144">
        <f>'Rooster '!AB101</f>
        <v>9</v>
      </c>
      <c r="D16" s="141">
        <f>'Rooster '!AB103</f>
        <v>108</v>
      </c>
      <c r="E16" s="141">
        <f>'Rooster '!AC102</f>
        <v>118</v>
      </c>
      <c r="F16" s="142">
        <f>'Rooster '!$AB$107</f>
        <v>0.9152542372881356</v>
      </c>
      <c r="G16" s="141">
        <f>'Rooster '!AC106</f>
        <v>432</v>
      </c>
      <c r="H16" s="325">
        <f>'Rooster '!$AC$104</f>
        <v>0.25</v>
      </c>
      <c r="I16" s="143">
        <f>'Rooster '!$AB$105</f>
        <v>0.33333333333333331</v>
      </c>
      <c r="J16" s="321">
        <f>'Rooster '!$AC$108</f>
        <v>18</v>
      </c>
      <c r="K16" s="129"/>
      <c r="L16" s="142">
        <f t="shared" si="0"/>
        <v>0.22500000000000001</v>
      </c>
      <c r="M16" s="408">
        <f t="shared" si="1"/>
        <v>2</v>
      </c>
      <c r="N16" s="129"/>
      <c r="O16" s="129"/>
      <c r="P16" s="144"/>
      <c r="Q16" s="141"/>
      <c r="R16" s="141"/>
      <c r="S16" s="142"/>
      <c r="T16" s="141"/>
      <c r="U16" s="325"/>
      <c r="V16" s="143"/>
      <c r="W16" s="321"/>
      <c r="X16" s="129"/>
      <c r="Y16" s="142"/>
      <c r="Z16" s="408"/>
      <c r="AA16" s="129"/>
      <c r="AB16" s="129"/>
      <c r="AC16" s="129"/>
      <c r="AD16" s="129"/>
    </row>
    <row r="17" spans="1:30" ht="18.5">
      <c r="A17" s="153">
        <f>'Rooster '!A42</f>
        <v>13</v>
      </c>
      <c r="B17" s="191" t="str">
        <f>'Rooster '!B84</f>
        <v>Ronald de Vreede</v>
      </c>
      <c r="C17" s="144">
        <f>'Rooster '!BR101</f>
        <v>11</v>
      </c>
      <c r="D17" s="141">
        <f>'Rooster '!BR103</f>
        <v>174</v>
      </c>
      <c r="E17" s="141">
        <f>'Rooster '!BS102</f>
        <v>206</v>
      </c>
      <c r="F17" s="142">
        <f>'Rooster '!$BR$107</f>
        <v>0.84466019417475724</v>
      </c>
      <c r="G17" s="141">
        <f>'Rooster '!BS106</f>
        <v>475</v>
      </c>
      <c r="H17" s="325">
        <f>'Rooster '!$BS$104</f>
        <v>0.36631578947368421</v>
      </c>
      <c r="I17" s="143">
        <f>'Rooster '!$BR$105</f>
        <v>1.125</v>
      </c>
      <c r="J17" s="321">
        <f>'Rooster '!$BS$108</f>
        <v>17</v>
      </c>
      <c r="K17" s="129"/>
      <c r="L17" s="142">
        <f t="shared" si="0"/>
        <v>0.27500000000000002</v>
      </c>
      <c r="M17" s="408">
        <f t="shared" si="1"/>
        <v>1.5454545454545454</v>
      </c>
      <c r="N17" s="129"/>
      <c r="O17" s="129"/>
      <c r="P17" s="144"/>
      <c r="Q17" s="141"/>
      <c r="R17" s="141"/>
      <c r="S17" s="142"/>
      <c r="T17" s="141"/>
      <c r="U17" s="325"/>
      <c r="V17" s="143"/>
      <c r="W17" s="321"/>
      <c r="X17" s="129"/>
      <c r="Y17" s="142"/>
      <c r="Z17" s="408"/>
      <c r="AA17" s="129"/>
      <c r="AB17" s="129"/>
      <c r="AC17" s="129"/>
      <c r="AD17" s="129"/>
    </row>
    <row r="18" spans="1:30" ht="18.5">
      <c r="A18" s="153">
        <f>'Rooster '!A44</f>
        <v>14</v>
      </c>
      <c r="B18" s="191" t="str">
        <f>'Rooster '!B94</f>
        <v>WalterKohne</v>
      </c>
      <c r="C18" s="144">
        <f>'Rooster '!CB101</f>
        <v>8</v>
      </c>
      <c r="D18" s="141">
        <f>'Rooster '!CB103</f>
        <v>110</v>
      </c>
      <c r="E18" s="141">
        <f>'Rooster '!CC102</f>
        <v>124</v>
      </c>
      <c r="F18" s="142">
        <f>'Rooster '!$CB$107</f>
        <v>0.88709677419354838</v>
      </c>
      <c r="G18" s="141">
        <f>'Rooster '!CC106</f>
        <v>371</v>
      </c>
      <c r="H18" s="325">
        <f>'Rooster '!$CC$104</f>
        <v>0.29649595687331537</v>
      </c>
      <c r="I18" s="143">
        <f>'Rooster '!$CB$105</f>
        <v>0.5357142857142857</v>
      </c>
      <c r="J18" s="321">
        <f>'Rooster '!$CC$108</f>
        <v>16</v>
      </c>
      <c r="K18" s="129"/>
      <c r="L18" s="142">
        <f t="shared" si="0"/>
        <v>0.2</v>
      </c>
      <c r="M18" s="408">
        <f t="shared" si="1"/>
        <v>2</v>
      </c>
      <c r="O18" s="129"/>
      <c r="P18" s="144"/>
      <c r="Q18" s="141"/>
      <c r="R18" s="141"/>
      <c r="S18" s="142"/>
      <c r="T18" s="141"/>
      <c r="U18" s="325"/>
      <c r="V18" s="143"/>
      <c r="W18" s="321"/>
      <c r="X18" s="129"/>
      <c r="Y18" s="142"/>
      <c r="Z18" s="408"/>
      <c r="AA18" s="129"/>
      <c r="AB18" s="129"/>
      <c r="AC18" s="129"/>
      <c r="AD18" s="129"/>
    </row>
    <row r="19" spans="1:30" ht="18.5">
      <c r="A19" s="154">
        <f>'Rooster '!A46</f>
        <v>15</v>
      </c>
      <c r="B19" s="191" t="str">
        <f>'Rooster '!B92</f>
        <v>Thijs van Oosten</v>
      </c>
      <c r="C19" s="145">
        <f>'Rooster '!BZ101</f>
        <v>8</v>
      </c>
      <c r="D19" s="146">
        <f>'Rooster '!BZ103</f>
        <v>70</v>
      </c>
      <c r="E19" s="146">
        <f>'Rooster '!CA102</f>
        <v>80</v>
      </c>
      <c r="F19" s="147">
        <f>'Rooster '!$BZ$107</f>
        <v>0.875</v>
      </c>
      <c r="G19" s="146">
        <f>'Rooster '!CA106</f>
        <v>413</v>
      </c>
      <c r="H19" s="326">
        <f>'Rooster '!$CA$104</f>
        <v>0.16949152542372881</v>
      </c>
      <c r="I19" s="143">
        <f>'Rooster '!$BZ$105</f>
        <v>0.43478260869565216</v>
      </c>
      <c r="J19" s="322">
        <f>'Rooster '!$CA$108</f>
        <v>14</v>
      </c>
      <c r="K19" s="148"/>
      <c r="L19" s="147">
        <f t="shared" si="0"/>
        <v>0.2</v>
      </c>
      <c r="M19" s="408">
        <f t="shared" si="1"/>
        <v>1.75</v>
      </c>
      <c r="N19" s="129"/>
      <c r="O19" s="129"/>
      <c r="P19" s="145"/>
      <c r="Q19" s="146"/>
      <c r="R19" s="146"/>
      <c r="S19" s="147"/>
      <c r="T19" s="146"/>
      <c r="U19" s="326"/>
      <c r="V19" s="143"/>
      <c r="W19" s="322"/>
      <c r="X19" s="148"/>
      <c r="Y19" s="147"/>
      <c r="Z19" s="408"/>
      <c r="AA19" s="129"/>
      <c r="AB19" s="129"/>
      <c r="AC19" s="129"/>
      <c r="AD19" s="129"/>
    </row>
    <row r="20" spans="1:30" ht="18.5">
      <c r="A20" s="154">
        <f>'Rooster '!A48</f>
        <v>16</v>
      </c>
      <c r="B20" s="191" t="str">
        <f>'Rooster '!B52</f>
        <v>Marcel Boot</v>
      </c>
      <c r="C20" s="145">
        <f>'Rooster '!AL101</f>
        <v>9</v>
      </c>
      <c r="D20" s="146">
        <f>'Rooster '!AL103</f>
        <v>291</v>
      </c>
      <c r="E20" s="146">
        <f>'Rooster '!AM102</f>
        <v>363</v>
      </c>
      <c r="F20" s="147">
        <f>'Rooster '!$AL$107</f>
        <v>0.80165289256198347</v>
      </c>
      <c r="G20" s="146">
        <f>'Rooster '!AM106</f>
        <v>416</v>
      </c>
      <c r="H20" s="326">
        <f>'Rooster '!$AM$104</f>
        <v>0.69951923076923073</v>
      </c>
      <c r="I20" s="143">
        <f>'Rooster '!$AL$105</f>
        <v>0.95348837209302328</v>
      </c>
      <c r="J20" s="322">
        <f>'Rooster '!$AM$108</f>
        <v>14</v>
      </c>
      <c r="K20" s="148"/>
      <c r="L20" s="147">
        <f t="shared" si="0"/>
        <v>0.22500000000000001</v>
      </c>
      <c r="M20" s="408">
        <f t="shared" si="1"/>
        <v>1.5555555555555556</v>
      </c>
      <c r="N20" s="129"/>
      <c r="O20" s="129"/>
      <c r="P20" s="145"/>
      <c r="Q20" s="146"/>
      <c r="R20" s="146"/>
      <c r="S20" s="147"/>
      <c r="T20" s="146"/>
      <c r="U20" s="326"/>
      <c r="V20" s="143"/>
      <c r="W20" s="322"/>
      <c r="X20" s="148"/>
      <c r="Y20" s="147"/>
      <c r="Z20" s="408"/>
      <c r="AA20" s="129"/>
      <c r="AB20" s="129"/>
      <c r="AC20" s="129"/>
      <c r="AD20" s="129"/>
    </row>
    <row r="21" spans="1:30" ht="18.5">
      <c r="A21" s="154">
        <f>'Rooster '!A50</f>
        <v>17</v>
      </c>
      <c r="B21" s="189" t="str">
        <f>'Rooster '!B40</f>
        <v xml:space="preserve">Ger v Velzen </v>
      </c>
      <c r="C21" s="145">
        <f>'Rooster '!Z101</f>
        <v>12</v>
      </c>
      <c r="D21" s="146">
        <f>'Rooster '!Z103</f>
        <v>124</v>
      </c>
      <c r="E21" s="146">
        <f>'Rooster '!AA102</f>
        <v>160</v>
      </c>
      <c r="F21" s="147">
        <f>'Rooster '!$Z$107</f>
        <v>0.77500000000000002</v>
      </c>
      <c r="G21" s="146">
        <f>'Rooster '!AA106</f>
        <v>544</v>
      </c>
      <c r="H21" s="326">
        <f>'Rooster '!$AA$104</f>
        <v>0.22794117647058823</v>
      </c>
      <c r="I21" s="143">
        <f>'Rooster '!$Z$105</f>
        <v>0.5</v>
      </c>
      <c r="J21" s="322">
        <f>'Rooster '!$AA$108</f>
        <v>13</v>
      </c>
      <c r="K21" s="148"/>
      <c r="L21" s="147">
        <f t="shared" si="0"/>
        <v>0.3</v>
      </c>
      <c r="M21" s="408">
        <f t="shared" si="1"/>
        <v>1.0833333333333333</v>
      </c>
      <c r="N21" s="129"/>
      <c r="O21" s="129"/>
      <c r="P21" s="145"/>
      <c r="Q21" s="146"/>
      <c r="R21" s="146"/>
      <c r="S21" s="147"/>
      <c r="T21" s="146"/>
      <c r="U21" s="326"/>
      <c r="V21" s="143"/>
      <c r="W21" s="322"/>
      <c r="X21" s="148"/>
      <c r="Y21" s="147"/>
      <c r="Z21" s="408"/>
      <c r="AA21" s="129"/>
      <c r="AB21" s="129"/>
      <c r="AC21" s="129"/>
      <c r="AD21" s="129"/>
    </row>
    <row r="22" spans="1:30" ht="18.5">
      <c r="A22" s="154">
        <f>'Rooster '!A52</f>
        <v>18</v>
      </c>
      <c r="B22" s="189" t="str">
        <f>'Rooster '!B32</f>
        <v>Cor v Nieuwen.</v>
      </c>
      <c r="C22" s="149">
        <f>'Rooster '!R101</f>
        <v>9</v>
      </c>
      <c r="D22" s="146">
        <f>'Rooster '!R103</f>
        <v>131</v>
      </c>
      <c r="E22" s="146">
        <f>'Rooster '!S102</f>
        <v>160</v>
      </c>
      <c r="F22" s="147">
        <f>'Rooster '!$R$107</f>
        <v>0.81874999999999998</v>
      </c>
      <c r="G22" s="146">
        <f>'Rooster '!S106</f>
        <v>429</v>
      </c>
      <c r="H22" s="326">
        <f>'Rooster '!$S$104</f>
        <v>0.30536130536130535</v>
      </c>
      <c r="I22" s="143">
        <f>'Rooster '!$R$105</f>
        <v>0.42857142857142855</v>
      </c>
      <c r="J22" s="323">
        <f>'Rooster '!$S$108</f>
        <v>12</v>
      </c>
      <c r="K22" s="148"/>
      <c r="L22" s="147">
        <f t="shared" si="0"/>
        <v>0.22500000000000001</v>
      </c>
      <c r="M22" s="408">
        <f t="shared" si="1"/>
        <v>1.3333333333333333</v>
      </c>
      <c r="N22" s="129"/>
      <c r="O22" s="129"/>
      <c r="P22" s="149"/>
      <c r="Q22" s="146"/>
      <c r="R22" s="146"/>
      <c r="S22" s="147"/>
      <c r="T22" s="146"/>
      <c r="U22" s="326"/>
      <c r="V22" s="143"/>
      <c r="W22" s="323"/>
      <c r="X22" s="148"/>
      <c r="Y22" s="147"/>
      <c r="Z22" s="408"/>
      <c r="AA22" s="129"/>
      <c r="AB22" s="129"/>
      <c r="AC22" s="129"/>
      <c r="AD22" s="129"/>
    </row>
    <row r="23" spans="1:30" ht="18.5">
      <c r="A23" s="154">
        <f>'Rooster '!A54</f>
        <v>19</v>
      </c>
      <c r="B23" s="191" t="str">
        <f>'Rooster '!B86</f>
        <v>Ted Boomkens</v>
      </c>
      <c r="C23" s="145">
        <f>'Rooster '!BT101</f>
        <v>10</v>
      </c>
      <c r="D23" s="146">
        <f>'Rooster '!BT103</f>
        <v>104</v>
      </c>
      <c r="E23" s="146">
        <f>'Rooster '!BU102</f>
        <v>146</v>
      </c>
      <c r="F23" s="147">
        <f>'Rooster '!$BT$107</f>
        <v>0.71232876712328763</v>
      </c>
      <c r="G23" s="146">
        <f>'Rooster '!BU106</f>
        <v>479</v>
      </c>
      <c r="H23" s="326">
        <f>'Rooster '!$BU$104</f>
        <v>0.21711899791231734</v>
      </c>
      <c r="I23" s="143">
        <f>'Rooster '!$BT$105</f>
        <v>0.36585365853658536</v>
      </c>
      <c r="J23" s="322">
        <f>'Rooster '!$BU$108</f>
        <v>12</v>
      </c>
      <c r="K23" s="148"/>
      <c r="L23" s="147">
        <f t="shared" si="0"/>
        <v>0.25</v>
      </c>
      <c r="M23" s="408">
        <f t="shared" si="1"/>
        <v>1.2</v>
      </c>
      <c r="N23" s="129"/>
      <c r="O23" s="129"/>
      <c r="P23" s="145"/>
      <c r="Q23" s="146"/>
      <c r="R23" s="146"/>
      <c r="S23" s="147"/>
      <c r="T23" s="146"/>
      <c r="U23" s="326"/>
      <c r="V23" s="143"/>
      <c r="W23" s="322"/>
      <c r="X23" s="148"/>
      <c r="Y23" s="147"/>
      <c r="Z23" s="408"/>
      <c r="AA23" s="129"/>
      <c r="AB23" s="129"/>
      <c r="AC23" s="129"/>
      <c r="AD23" s="129"/>
    </row>
    <row r="24" spans="1:30" ht="18.5">
      <c r="A24" s="154">
        <f>'Rooster '!A56</f>
        <v>20</v>
      </c>
      <c r="B24" s="191" t="str">
        <f>'Rooster '!B64</f>
        <v>Mo Smink</v>
      </c>
      <c r="C24" s="145">
        <f>'Rooster '!AX101</f>
        <v>7</v>
      </c>
      <c r="D24" s="146">
        <f>'Rooster '!AX103</f>
        <v>281</v>
      </c>
      <c r="E24" s="146">
        <f>'Rooster '!AY102</f>
        <v>301</v>
      </c>
      <c r="F24" s="147">
        <f>'Rooster '!$AX$107</f>
        <v>0.93355481727574752</v>
      </c>
      <c r="G24" s="146">
        <f>'Rooster '!AY106</f>
        <v>336</v>
      </c>
      <c r="H24" s="326">
        <f>'Rooster '!$AY$104</f>
        <v>0.83630952380952384</v>
      </c>
      <c r="I24" s="143">
        <f>'Rooster '!$AX$105</f>
        <v>1.1621621621621621</v>
      </c>
      <c r="J24" s="322">
        <f>'Rooster '!$AY$108</f>
        <v>11</v>
      </c>
      <c r="K24" s="148"/>
      <c r="L24" s="147">
        <f t="shared" si="0"/>
        <v>0.17499999999999999</v>
      </c>
      <c r="M24" s="408">
        <f t="shared" si="1"/>
        <v>1.5714285714285714</v>
      </c>
      <c r="N24" s="129"/>
      <c r="O24" s="129"/>
      <c r="P24" s="145"/>
      <c r="Q24" s="146"/>
      <c r="R24" s="146"/>
      <c r="S24" s="147"/>
      <c r="T24" s="146"/>
      <c r="U24" s="326"/>
      <c r="V24" s="143"/>
      <c r="W24" s="322"/>
      <c r="X24" s="148"/>
      <c r="Y24" s="147"/>
      <c r="Z24" s="408"/>
      <c r="AA24" s="129"/>
      <c r="AB24" s="129"/>
      <c r="AC24" s="129"/>
      <c r="AD24" s="129"/>
    </row>
    <row r="25" spans="1:30" ht="18.5">
      <c r="A25" s="154">
        <f>'Rooster '!A58</f>
        <v>21</v>
      </c>
      <c r="B25" s="191" t="str">
        <f>'Rooster '!B76</f>
        <v xml:space="preserve">Piet v/d Hoeven </v>
      </c>
      <c r="C25" s="145">
        <f>'Rooster '!BJ101</f>
        <v>7</v>
      </c>
      <c r="D25" s="146">
        <f>'Rooster '!BJ103</f>
        <v>84</v>
      </c>
      <c r="E25" s="146">
        <f>'Rooster '!BK102</f>
        <v>98</v>
      </c>
      <c r="F25" s="147">
        <f>'Rooster '!$BJ$107</f>
        <v>0.8571428571428571</v>
      </c>
      <c r="G25" s="146">
        <f>'Rooster '!BK106</f>
        <v>328</v>
      </c>
      <c r="H25" s="326">
        <f>'Rooster '!$BK$104</f>
        <v>0.25609756097560976</v>
      </c>
      <c r="I25" s="143">
        <f>'Rooster '!$BJ$105</f>
        <v>0.36842105263157893</v>
      </c>
      <c r="J25" s="322">
        <f>'Rooster '!$BK$108</f>
        <v>11</v>
      </c>
      <c r="K25" s="148"/>
      <c r="L25" s="147">
        <f t="shared" si="0"/>
        <v>0.17499999999999999</v>
      </c>
      <c r="M25" s="408">
        <f t="shared" si="1"/>
        <v>1.5714285714285714</v>
      </c>
      <c r="N25" s="129"/>
      <c r="O25" s="129"/>
      <c r="P25" s="145"/>
      <c r="Q25" s="146"/>
      <c r="R25" s="146"/>
      <c r="S25" s="147"/>
      <c r="T25" s="146"/>
      <c r="U25" s="326"/>
      <c r="V25" s="143"/>
      <c r="W25" s="322"/>
      <c r="X25" s="148"/>
      <c r="Y25" s="147"/>
      <c r="Z25" s="408"/>
      <c r="AA25" s="129"/>
      <c r="AB25" s="129"/>
      <c r="AC25" s="129"/>
      <c r="AD25" s="129"/>
    </row>
    <row r="26" spans="1:30" ht="18.5">
      <c r="A26" s="154">
        <f>'Rooster '!A60</f>
        <v>22</v>
      </c>
      <c r="B26" s="191" t="str">
        <f>'Rooster '!B96</f>
        <v>Wim Berkien</v>
      </c>
      <c r="C26" s="145">
        <f>'Rooster '!CD101</f>
        <v>8</v>
      </c>
      <c r="D26" s="146">
        <f>'Rooster '!CD103</f>
        <v>108</v>
      </c>
      <c r="E26" s="146">
        <f>'Rooster '!CE102</f>
        <v>128</v>
      </c>
      <c r="F26" s="147">
        <f>'Rooster '!$CD$107</f>
        <v>0.84375</v>
      </c>
      <c r="G26" s="146">
        <f>'Rooster '!CE106</f>
        <v>360</v>
      </c>
      <c r="H26" s="326">
        <f>'Rooster '!$CE$104</f>
        <v>0.3</v>
      </c>
      <c r="I26" s="143">
        <f>'Rooster '!$CD$105</f>
        <v>0.53333333333333333</v>
      </c>
      <c r="J26" s="322">
        <f>'Rooster '!$CE$108</f>
        <v>11</v>
      </c>
      <c r="K26" s="148"/>
      <c r="L26" s="147">
        <f t="shared" si="0"/>
        <v>0.2</v>
      </c>
      <c r="M26" s="408">
        <f t="shared" si="1"/>
        <v>1.375</v>
      </c>
      <c r="N26" s="129"/>
      <c r="O26" s="129"/>
      <c r="P26" s="145"/>
      <c r="Q26" s="146"/>
      <c r="R26" s="146"/>
      <c r="S26" s="147"/>
      <c r="T26" s="146"/>
      <c r="U26" s="326"/>
      <c r="V26" s="143"/>
      <c r="W26" s="322"/>
      <c r="X26" s="148"/>
      <c r="Y26" s="147"/>
      <c r="Z26" s="408"/>
      <c r="AA26" s="129"/>
      <c r="AB26" s="129"/>
      <c r="AC26" s="129"/>
      <c r="AD26" s="129"/>
    </row>
    <row r="27" spans="1:30" ht="18.5">
      <c r="A27" s="154">
        <f>'Rooster '!A62</f>
        <v>23</v>
      </c>
      <c r="B27" s="189" t="str">
        <f>'Rooster '!B22</f>
        <v>Appie Smink</v>
      </c>
      <c r="C27" s="145">
        <f>'Rooster '!H101</f>
        <v>10</v>
      </c>
      <c r="D27" s="146">
        <f>'Rooster '!H103</f>
        <v>147</v>
      </c>
      <c r="E27" s="146">
        <f>'Rooster '!I102</f>
        <v>188</v>
      </c>
      <c r="F27" s="147">
        <f>'Rooster '!$H$107</f>
        <v>0.78191489361702127</v>
      </c>
      <c r="G27" s="146">
        <f>'Rooster '!I106</f>
        <v>402</v>
      </c>
      <c r="H27" s="326">
        <f>'Rooster '!$I$104</f>
        <v>0.36567164179104478</v>
      </c>
      <c r="I27" s="143">
        <f>'Rooster '!$H$105</f>
        <v>0.68421052631578949</v>
      </c>
      <c r="J27" s="322">
        <f>'Rooster '!$I$108</f>
        <v>11</v>
      </c>
      <c r="K27" s="148"/>
      <c r="L27" s="147">
        <f t="shared" si="0"/>
        <v>0.25</v>
      </c>
      <c r="M27" s="408">
        <f t="shared" si="1"/>
        <v>1.1000000000000001</v>
      </c>
      <c r="N27" s="129"/>
      <c r="O27" s="129"/>
      <c r="P27" s="145"/>
      <c r="Q27" s="146"/>
      <c r="R27" s="146"/>
      <c r="S27" s="147"/>
      <c r="T27" s="146"/>
      <c r="U27" s="326"/>
      <c r="V27" s="143"/>
      <c r="W27" s="322"/>
      <c r="X27" s="148"/>
      <c r="Y27" s="147"/>
      <c r="Z27" s="408"/>
      <c r="AA27" s="129"/>
      <c r="AB27" s="129"/>
      <c r="AC27" s="129"/>
      <c r="AD27" s="129"/>
    </row>
    <row r="28" spans="1:30" ht="18.5">
      <c r="A28" s="154">
        <f>'Rooster '!A64</f>
        <v>24</v>
      </c>
      <c r="B28" s="189" t="str">
        <f>'Rooster '!B38</f>
        <v>Ger Dekker</v>
      </c>
      <c r="C28" s="145">
        <f>'Rooster '!X101</f>
        <v>9</v>
      </c>
      <c r="D28" s="146">
        <f>'Rooster '!X103</f>
        <v>141</v>
      </c>
      <c r="E28" s="146">
        <f>'Rooster '!Y102</f>
        <v>167</v>
      </c>
      <c r="F28" s="147">
        <f>'Rooster '!$X$107</f>
        <v>0.84431137724550898</v>
      </c>
      <c r="G28" s="146">
        <f>'Rooster '!Y106</f>
        <v>476</v>
      </c>
      <c r="H28" s="326">
        <f>'Rooster '!$Y$104</f>
        <v>0.29621848739495799</v>
      </c>
      <c r="I28" s="143">
        <f>'Rooster '!$X$105</f>
        <v>0.625</v>
      </c>
      <c r="J28" s="322">
        <f>'Rooster '!$Y$108</f>
        <v>10</v>
      </c>
      <c r="K28" s="148"/>
      <c r="L28" s="147">
        <f t="shared" si="0"/>
        <v>0.22500000000000001</v>
      </c>
      <c r="M28" s="408">
        <f t="shared" si="1"/>
        <v>1.1111111111111112</v>
      </c>
      <c r="N28" s="129"/>
      <c r="O28" s="129"/>
      <c r="P28" s="145"/>
      <c r="Q28" s="146"/>
      <c r="R28" s="146"/>
      <c r="S28" s="147"/>
      <c r="T28" s="146"/>
      <c r="U28" s="326"/>
      <c r="V28" s="143"/>
      <c r="W28" s="322"/>
      <c r="X28" s="148"/>
      <c r="Y28" s="147"/>
      <c r="Z28" s="408"/>
      <c r="AA28" s="129"/>
      <c r="AB28" s="129"/>
      <c r="AC28" s="129"/>
      <c r="AD28" s="129"/>
    </row>
    <row r="29" spans="1:30" ht="18.5">
      <c r="A29" s="154">
        <f>'Rooster '!A66</f>
        <v>25</v>
      </c>
      <c r="B29" s="191" t="str">
        <f>'Rooster '!B50</f>
        <v>Jos v Esschoten</v>
      </c>
      <c r="C29" s="145">
        <f>'Rooster '!AJ101</f>
        <v>5</v>
      </c>
      <c r="D29" s="146">
        <f>'Rooster '!AJ103</f>
        <v>81</v>
      </c>
      <c r="E29" s="146">
        <f>'Rooster '!AK102</f>
        <v>85</v>
      </c>
      <c r="F29" s="147">
        <f>'Rooster '!$AJ$107</f>
        <v>0.95294117647058818</v>
      </c>
      <c r="G29" s="146">
        <f>'Rooster '!AK106</f>
        <v>185</v>
      </c>
      <c r="H29" s="326">
        <f>'Rooster '!$AK$104</f>
        <v>0.43783783783783786</v>
      </c>
      <c r="I29" s="143">
        <f>'Rooster '!$AJ$105</f>
        <v>0.56666666666666665</v>
      </c>
      <c r="J29" s="322">
        <f>'Rooster '!$AK$108</f>
        <v>9</v>
      </c>
      <c r="K29" s="148"/>
      <c r="L29" s="147">
        <f t="shared" si="0"/>
        <v>0.125</v>
      </c>
      <c r="M29" s="408">
        <f t="shared" si="1"/>
        <v>1.8</v>
      </c>
      <c r="N29" s="129"/>
      <c r="O29" s="129"/>
      <c r="P29" s="145"/>
      <c r="Q29" s="146"/>
      <c r="R29" s="146"/>
      <c r="S29" s="147"/>
      <c r="T29" s="146"/>
      <c r="U29" s="326"/>
      <c r="V29" s="143"/>
      <c r="W29" s="322"/>
      <c r="X29" s="148"/>
      <c r="Y29" s="147"/>
      <c r="Z29" s="408"/>
      <c r="AA29" s="129"/>
      <c r="AB29" s="129"/>
      <c r="AC29" s="129"/>
      <c r="AD29" s="129"/>
    </row>
    <row r="30" spans="1:30" ht="18.5">
      <c r="A30" s="154">
        <f>'Rooster '!A68</f>
        <v>26</v>
      </c>
      <c r="B30" s="191" t="str">
        <f>'Rooster '!B82</f>
        <v>Richard Venema</v>
      </c>
      <c r="C30" s="145">
        <f>'Rooster '!BP101</f>
        <v>6</v>
      </c>
      <c r="D30" s="146">
        <f>'Rooster '!BP103</f>
        <v>238</v>
      </c>
      <c r="E30" s="146">
        <f>'Rooster '!BQ102</f>
        <v>282</v>
      </c>
      <c r="F30" s="147">
        <f>'Rooster '!$BP$107</f>
        <v>0.84397163120567376</v>
      </c>
      <c r="G30" s="146">
        <f>'Rooster '!BQ106</f>
        <v>244</v>
      </c>
      <c r="H30" s="326">
        <f>'Rooster '!$BQ$104</f>
        <v>0.97540983606557374</v>
      </c>
      <c r="I30" s="143">
        <f>'Rooster '!$BP$105</f>
        <v>1.4242424242424243</v>
      </c>
      <c r="J30" s="322">
        <f>'Rooster '!$BQ$108</f>
        <v>9</v>
      </c>
      <c r="K30" s="148"/>
      <c r="L30" s="147">
        <f t="shared" si="0"/>
        <v>0.15</v>
      </c>
      <c r="M30" s="408">
        <f t="shared" si="1"/>
        <v>1.5</v>
      </c>
      <c r="N30" s="129"/>
      <c r="O30" s="129"/>
      <c r="P30" s="145"/>
      <c r="Q30" s="146"/>
      <c r="R30" s="146"/>
      <c r="S30" s="147"/>
      <c r="T30" s="146"/>
      <c r="U30" s="326"/>
      <c r="V30" s="143"/>
      <c r="W30" s="322"/>
      <c r="X30" s="148"/>
      <c r="Y30" s="147"/>
      <c r="Z30" s="408"/>
      <c r="AA30" s="129"/>
      <c r="AB30" s="129"/>
      <c r="AC30" s="129"/>
      <c r="AD30" s="129"/>
    </row>
    <row r="31" spans="1:30" ht="18.5">
      <c r="A31" s="154">
        <f>'Rooster '!A70</f>
        <v>27</v>
      </c>
      <c r="B31" s="189" t="str">
        <f>'Rooster '!B28</f>
        <v>Chris Wensveen</v>
      </c>
      <c r="C31" s="145">
        <f>'Rooster '!N101</f>
        <v>5</v>
      </c>
      <c r="D31" s="146">
        <f>'Rooster '!N103</f>
        <v>168</v>
      </c>
      <c r="E31" s="146">
        <f>'Rooster '!O102</f>
        <v>185</v>
      </c>
      <c r="F31" s="147">
        <f>'Rooster '!$N$107</f>
        <v>0.90810810810810816</v>
      </c>
      <c r="G31" s="146">
        <f>'Rooster '!O106</f>
        <v>223</v>
      </c>
      <c r="H31" s="326">
        <f>'Rooster '!$O$104</f>
        <v>0.75336322869955152</v>
      </c>
      <c r="I31" s="143">
        <f>'Rooster '!$N$105</f>
        <v>0.92500000000000004</v>
      </c>
      <c r="J31" s="322">
        <f>'Rooster '!$O$108</f>
        <v>8</v>
      </c>
      <c r="K31" s="148"/>
      <c r="L31" s="147">
        <f t="shared" si="0"/>
        <v>0.125</v>
      </c>
      <c r="M31" s="408">
        <f t="shared" si="1"/>
        <v>1.6</v>
      </c>
      <c r="N31" s="129"/>
      <c r="O31" s="129"/>
      <c r="P31" s="145"/>
      <c r="Q31" s="146"/>
      <c r="R31" s="146"/>
      <c r="S31" s="147"/>
      <c r="T31" s="146"/>
      <c r="U31" s="326"/>
      <c r="V31" s="143"/>
      <c r="W31" s="322"/>
      <c r="X31" s="148"/>
      <c r="Y31" s="147"/>
      <c r="Z31" s="408"/>
      <c r="AA31" s="129"/>
      <c r="AB31" s="129"/>
      <c r="AC31" s="129"/>
      <c r="AD31" s="129"/>
    </row>
    <row r="32" spans="1:30" ht="18.5">
      <c r="A32" s="154">
        <f>'Rooster '!A72</f>
        <v>28</v>
      </c>
      <c r="B32" s="191" t="str">
        <f>'Rooster '!B60</f>
        <v>Marco Hessing</v>
      </c>
      <c r="C32" s="145">
        <f>'Rooster '!AT101</f>
        <v>7</v>
      </c>
      <c r="D32" s="146">
        <f>'Rooster '!AT103</f>
        <v>66</v>
      </c>
      <c r="E32" s="146">
        <f>'Rooster '!AU102</f>
        <v>91</v>
      </c>
      <c r="F32" s="147">
        <f>'Rooster '!$AT$107</f>
        <v>0.72527472527472525</v>
      </c>
      <c r="G32" s="146">
        <f>'Rooster '!AU106</f>
        <v>329</v>
      </c>
      <c r="H32" s="326">
        <f>'Rooster '!$AU$104</f>
        <v>0.20060790273556231</v>
      </c>
      <c r="I32" s="143">
        <f>'Rooster '!$AT$105</f>
        <v>0.30303030303030304</v>
      </c>
      <c r="J32" s="322">
        <f>'Rooster '!$AU$108</f>
        <v>8</v>
      </c>
      <c r="K32" s="148"/>
      <c r="L32" s="147">
        <f t="shared" si="0"/>
        <v>0.17499999999999999</v>
      </c>
      <c r="M32" s="408">
        <f t="shared" si="1"/>
        <v>1.1428571428571428</v>
      </c>
      <c r="N32" s="129"/>
      <c r="O32" s="129"/>
      <c r="P32" s="145"/>
      <c r="Q32" s="146"/>
      <c r="R32" s="146"/>
      <c r="S32" s="147"/>
      <c r="T32" s="146"/>
      <c r="U32" s="326"/>
      <c r="V32" s="143"/>
      <c r="W32" s="322"/>
      <c r="X32" s="148"/>
      <c r="Y32" s="147"/>
      <c r="Z32" s="408"/>
      <c r="AA32" s="129"/>
      <c r="AB32" s="129"/>
      <c r="AC32" s="129"/>
      <c r="AD32" s="129"/>
    </row>
    <row r="33" spans="1:30" ht="18.5">
      <c r="A33" s="154">
        <f>'Rooster '!A74</f>
        <v>29</v>
      </c>
      <c r="B33" s="191" t="str">
        <f>'Rooster '!B72</f>
        <v xml:space="preserve">Peet Hagman </v>
      </c>
      <c r="C33" s="145">
        <f>'Rooster '!BF101</f>
        <v>10</v>
      </c>
      <c r="D33" s="146">
        <f>'Rooster '!BF103</f>
        <v>73</v>
      </c>
      <c r="E33" s="146">
        <f>'Rooster '!BG102</f>
        <v>120</v>
      </c>
      <c r="F33" s="147">
        <f>'Rooster '!$BF$107</f>
        <v>0.60833333333333328</v>
      </c>
      <c r="G33" s="146">
        <f>'Rooster '!BG106</f>
        <v>489</v>
      </c>
      <c r="H33" s="326">
        <f>'Rooster '!$BG$104</f>
        <v>0.1492842535787321</v>
      </c>
      <c r="I33" s="143">
        <f>'Rooster '!$BF$105</f>
        <v>0.35294117647058826</v>
      </c>
      <c r="J33" s="322">
        <f>'Rooster '!$BG$108</f>
        <v>8</v>
      </c>
      <c r="K33" s="148"/>
      <c r="L33" s="147">
        <f t="shared" si="0"/>
        <v>0.25</v>
      </c>
      <c r="M33" s="408">
        <f t="shared" si="1"/>
        <v>0.8</v>
      </c>
      <c r="N33" s="129"/>
      <c r="O33" s="129"/>
      <c r="P33" s="145"/>
      <c r="Q33" s="146"/>
      <c r="R33" s="146"/>
      <c r="S33" s="147"/>
      <c r="T33" s="146"/>
      <c r="U33" s="326"/>
      <c r="V33" s="143"/>
      <c r="W33" s="322"/>
      <c r="X33" s="148"/>
      <c r="Y33" s="147"/>
      <c r="Z33" s="408"/>
      <c r="AA33" s="129"/>
      <c r="AB33" s="129"/>
      <c r="AC33" s="129"/>
      <c r="AD33" s="129"/>
    </row>
    <row r="34" spans="1:30" ht="18.5">
      <c r="A34" s="154">
        <f>'Rooster '!A76</f>
        <v>30</v>
      </c>
      <c r="B34" s="336" t="str">
        <f>'Rooster '!B66</f>
        <v xml:space="preserve">Paterick Martijn </v>
      </c>
      <c r="C34" s="145">
        <f>'Rooster '!AZ101</f>
        <v>7</v>
      </c>
      <c r="D34" s="146">
        <f>'Rooster '!AZ103</f>
        <v>134</v>
      </c>
      <c r="E34" s="146">
        <f>'Rooster '!BA102</f>
        <v>158</v>
      </c>
      <c r="F34" s="147">
        <f>'Rooster '!$AZ$107</f>
        <v>0.84810126582278478</v>
      </c>
      <c r="G34" s="146">
        <f>'Rooster '!BA106</f>
        <v>332</v>
      </c>
      <c r="H34" s="326">
        <f>'Rooster '!$BA$104</f>
        <v>0.40361445783132532</v>
      </c>
      <c r="I34" s="143">
        <f>'Rooster '!$AZ$105</f>
        <v>0.54761904761904767</v>
      </c>
      <c r="J34" s="322">
        <f>'Rooster '!BA108</f>
        <v>7</v>
      </c>
      <c r="K34" s="148"/>
      <c r="L34" s="147">
        <f t="shared" si="0"/>
        <v>0.17499999999999999</v>
      </c>
      <c r="M34" s="408">
        <f t="shared" si="1"/>
        <v>1</v>
      </c>
      <c r="N34" s="129"/>
      <c r="O34" s="129"/>
      <c r="P34" s="145"/>
      <c r="Q34" s="146"/>
      <c r="R34" s="146"/>
      <c r="S34" s="147"/>
      <c r="T34" s="146"/>
      <c r="U34" s="326"/>
      <c r="V34" s="143"/>
      <c r="W34" s="322"/>
      <c r="X34" s="148"/>
      <c r="Y34" s="147"/>
      <c r="Z34" s="408"/>
      <c r="AA34" s="129"/>
      <c r="AB34" s="129"/>
      <c r="AC34" s="129"/>
      <c r="AD34" s="129"/>
    </row>
    <row r="35" spans="1:30" ht="18.5">
      <c r="A35" s="154">
        <f>'Rooster '!A78</f>
        <v>31</v>
      </c>
      <c r="B35" s="191" t="str">
        <f>'Rooster '!B78</f>
        <v>Pleun vd Vliet</v>
      </c>
      <c r="C35" s="145">
        <f>'Rooster '!BL101</f>
        <v>11</v>
      </c>
      <c r="D35" s="146">
        <f>'Rooster '!BL103</f>
        <v>133</v>
      </c>
      <c r="E35" s="146">
        <f>'Rooster '!BM102</f>
        <v>181</v>
      </c>
      <c r="F35" s="147">
        <f>'Rooster '!$BL$107</f>
        <v>0.73480662983425415</v>
      </c>
      <c r="G35" s="146">
        <f>'Rooster '!BM106</f>
        <v>467</v>
      </c>
      <c r="H35" s="326">
        <f>'Rooster '!$BM$104</f>
        <v>0.28479657387580298</v>
      </c>
      <c r="I35" s="143">
        <f>'Rooster '!$BL$105</f>
        <v>0.53333333333333333</v>
      </c>
      <c r="J35" s="322">
        <f>'Rooster '!$BM$108</f>
        <v>7</v>
      </c>
      <c r="K35" s="148"/>
      <c r="L35" s="147">
        <f t="shared" si="0"/>
        <v>0.27500000000000002</v>
      </c>
      <c r="M35" s="408">
        <f t="shared" si="1"/>
        <v>0.63636363636363635</v>
      </c>
      <c r="N35" s="129"/>
      <c r="O35" s="129"/>
      <c r="P35" s="145"/>
      <c r="Q35" s="146"/>
      <c r="R35" s="146"/>
      <c r="S35" s="147"/>
      <c r="T35" s="146"/>
      <c r="U35" s="326"/>
      <c r="V35" s="143"/>
      <c r="W35" s="322"/>
      <c r="X35" s="148"/>
      <c r="Y35" s="147"/>
      <c r="Z35" s="408"/>
      <c r="AA35" s="129"/>
      <c r="AB35" s="129"/>
      <c r="AC35" s="129"/>
      <c r="AD35" s="129"/>
    </row>
    <row r="36" spans="1:30" ht="18.5">
      <c r="A36" s="154">
        <f>'Rooster '!A80</f>
        <v>32</v>
      </c>
      <c r="B36" s="191" t="str">
        <f>'Rooster '!B70</f>
        <v>Peet Graafland</v>
      </c>
      <c r="C36" s="145">
        <f>'Rooster '!BD101</f>
        <v>11</v>
      </c>
      <c r="D36" s="146">
        <f>'Rooster '!BD103</f>
        <v>135</v>
      </c>
      <c r="E36" s="146">
        <f>'Rooster '!BE102</f>
        <v>173</v>
      </c>
      <c r="F36" s="147">
        <f>'Rooster '!$BD$107</f>
        <v>0.78034682080924855</v>
      </c>
      <c r="G36" s="146">
        <f>'Rooster '!BE106</f>
        <v>558</v>
      </c>
      <c r="H36" s="326">
        <f>'Rooster '!$BE$104</f>
        <v>0.24193548387096775</v>
      </c>
      <c r="I36" s="143">
        <f>'Rooster '!$BD$105</f>
        <v>0.34090909090909088</v>
      </c>
      <c r="J36" s="322">
        <f>'Rooster '!$BE$108</f>
        <v>6</v>
      </c>
      <c r="K36" s="148"/>
      <c r="L36" s="147">
        <f t="shared" si="0"/>
        <v>0.27500000000000002</v>
      </c>
      <c r="M36" s="408">
        <f t="shared" si="1"/>
        <v>0.54545454545454541</v>
      </c>
      <c r="N36" s="129"/>
      <c r="O36" s="129"/>
      <c r="P36" s="145"/>
      <c r="Q36" s="146"/>
      <c r="R36" s="146"/>
      <c r="S36" s="147"/>
      <c r="T36" s="146"/>
      <c r="U36" s="326"/>
      <c r="V36" s="143"/>
      <c r="W36" s="322"/>
      <c r="X36" s="148"/>
      <c r="Y36" s="147"/>
      <c r="Z36" s="408"/>
      <c r="AA36" s="129"/>
      <c r="AB36" s="129"/>
      <c r="AC36" s="129"/>
      <c r="AD36" s="129"/>
    </row>
    <row r="37" spans="1:30" ht="18.5">
      <c r="A37" s="154">
        <f>'Rooster '!A82</f>
        <v>33</v>
      </c>
      <c r="B37" s="191" t="str">
        <f>'Rooster '!B48</f>
        <v xml:space="preserve">Joop Vermeulen </v>
      </c>
      <c r="C37" s="145">
        <f>'Rooster '!AH101</f>
        <v>7</v>
      </c>
      <c r="D37" s="146">
        <f>'Rooster '!AH103</f>
        <v>77</v>
      </c>
      <c r="E37" s="146">
        <f>'Rooster '!AI102</f>
        <v>112</v>
      </c>
      <c r="F37" s="147">
        <f>'Rooster '!$AH$107</f>
        <v>0.6875</v>
      </c>
      <c r="G37" s="146">
        <f>'Rooster '!AI106</f>
        <v>303</v>
      </c>
      <c r="H37" s="326">
        <f>'Rooster '!$AI$104</f>
        <v>0.25412541254125415</v>
      </c>
      <c r="I37" s="143">
        <f>'Rooster '!$AH$105</f>
        <v>0.48484848484848486</v>
      </c>
      <c r="J37" s="322">
        <f>'Rooster '!$AI$108</f>
        <v>6</v>
      </c>
      <c r="K37" s="148"/>
      <c r="L37" s="147">
        <f t="shared" si="0"/>
        <v>0.17499999999999999</v>
      </c>
      <c r="M37" s="408">
        <f t="shared" si="1"/>
        <v>0.8571428571428571</v>
      </c>
      <c r="N37" s="129"/>
      <c r="O37" s="129"/>
      <c r="P37" s="145"/>
      <c r="Q37" s="146"/>
      <c r="R37" s="146"/>
      <c r="S37" s="147"/>
      <c r="T37" s="146"/>
      <c r="U37" s="326"/>
      <c r="V37" s="143"/>
      <c r="W37" s="322"/>
      <c r="X37" s="148"/>
      <c r="Y37" s="147"/>
      <c r="Z37" s="408"/>
      <c r="AA37" s="129"/>
      <c r="AB37" s="129"/>
      <c r="AC37" s="129"/>
      <c r="AD37" s="129"/>
    </row>
    <row r="38" spans="1:30" ht="18.5">
      <c r="A38" s="154">
        <f>'Rooster '!A84</f>
        <v>34</v>
      </c>
      <c r="B38" s="189" t="str">
        <f>'Rooster '!B18</f>
        <v>Alex Rust</v>
      </c>
      <c r="C38" s="145">
        <f>'Rooster '!D101</f>
        <v>4</v>
      </c>
      <c r="D38" s="146">
        <f>'Rooster '!D103</f>
        <v>66</v>
      </c>
      <c r="E38" s="146">
        <f>'Rooster '!E102</f>
        <v>72</v>
      </c>
      <c r="F38" s="147">
        <f>'Rooster '!$D$107</f>
        <v>0.91666666666666663</v>
      </c>
      <c r="G38" s="146">
        <f>'Rooster '!E106</f>
        <v>171</v>
      </c>
      <c r="H38" s="326">
        <f>'Rooster '!$E$104</f>
        <v>0.38596491228070173</v>
      </c>
      <c r="I38" s="143">
        <f>'Rooster '!$D$105</f>
        <v>0.6</v>
      </c>
      <c r="J38" s="322">
        <f>'Rooster '!$E$108</f>
        <v>5</v>
      </c>
      <c r="K38" s="148"/>
      <c r="L38" s="147">
        <f t="shared" si="0"/>
        <v>0.1</v>
      </c>
      <c r="M38" s="408">
        <f t="shared" si="1"/>
        <v>1.25</v>
      </c>
      <c r="N38" s="129"/>
      <c r="O38" s="129"/>
      <c r="P38" s="145"/>
      <c r="Q38" s="146"/>
      <c r="R38" s="146"/>
      <c r="S38" s="147"/>
      <c r="T38" s="146"/>
      <c r="U38" s="326"/>
      <c r="V38" s="143"/>
      <c r="W38" s="322"/>
      <c r="X38" s="148"/>
      <c r="Y38" s="147"/>
      <c r="Z38" s="408"/>
      <c r="AA38" s="129"/>
      <c r="AB38" s="129"/>
      <c r="AC38" s="129"/>
      <c r="AD38" s="129"/>
    </row>
    <row r="39" spans="1:30" ht="18.5">
      <c r="A39" s="154">
        <f>'Rooster '!A86</f>
        <v>35</v>
      </c>
      <c r="B39" s="189" t="str">
        <f>'Rooster '!B44</f>
        <v xml:space="preserve">Harold v Noortwijk </v>
      </c>
      <c r="C39" s="145">
        <f>'Rooster '!AD101</f>
        <v>12</v>
      </c>
      <c r="D39" s="146">
        <f>'Rooster '!AD103</f>
        <v>49</v>
      </c>
      <c r="E39" s="146">
        <f>'Rooster '!AE102</f>
        <v>160</v>
      </c>
      <c r="F39" s="147">
        <f>'Rooster '!$AD$107</f>
        <v>0.30625000000000002</v>
      </c>
      <c r="G39" s="146">
        <f>'Rooster '!AE106</f>
        <v>523</v>
      </c>
      <c r="H39" s="326">
        <f>'Rooster '!$AE$104</f>
        <v>9.3690248565965584E-2</v>
      </c>
      <c r="I39" s="143">
        <f>'Rooster '!$AD$105</f>
        <v>0.19047619047619047</v>
      </c>
      <c r="J39" s="322">
        <f>'Rooster '!$AE$108</f>
        <v>5</v>
      </c>
      <c r="K39" s="148"/>
      <c r="L39" s="147">
        <f t="shared" si="0"/>
        <v>0.3</v>
      </c>
      <c r="M39" s="408">
        <f t="shared" si="1"/>
        <v>0.41666666666666669</v>
      </c>
      <c r="N39" s="129"/>
      <c r="O39" s="129"/>
      <c r="P39" s="145"/>
      <c r="Q39" s="146"/>
      <c r="R39" s="146"/>
      <c r="S39" s="147"/>
      <c r="T39" s="146"/>
      <c r="U39" s="326"/>
      <c r="V39" s="143"/>
      <c r="W39" s="322"/>
      <c r="X39" s="148"/>
      <c r="Y39" s="147"/>
      <c r="Z39" s="408"/>
      <c r="AA39" s="129"/>
      <c r="AB39" s="129"/>
      <c r="AC39" s="129"/>
      <c r="AD39" s="129"/>
    </row>
    <row r="40" spans="1:30" s="151" customFormat="1" ht="18.5">
      <c r="A40" s="154">
        <f>'Rooster '!A88</f>
        <v>36</v>
      </c>
      <c r="B40" s="191" t="str">
        <f>'Rooster '!B54</f>
        <v>Marcel Burg</v>
      </c>
      <c r="C40" s="145">
        <f>'Rooster '!AN101</f>
        <v>2</v>
      </c>
      <c r="D40" s="146">
        <f>'Rooster '!AN103</f>
        <v>24</v>
      </c>
      <c r="E40" s="146">
        <f>'Rooster '!AO102</f>
        <v>28</v>
      </c>
      <c r="F40" s="147">
        <f>'Rooster '!$AN$107</f>
        <v>0.8571428571428571</v>
      </c>
      <c r="G40" s="146">
        <f>'Rooster '!AO106</f>
        <v>86</v>
      </c>
      <c r="H40" s="326">
        <f>'Rooster '!$AO$104</f>
        <v>0.27906976744186046</v>
      </c>
      <c r="I40" s="143">
        <f>'Rooster '!$AN$105</f>
        <v>0.30434782608695654</v>
      </c>
      <c r="J40" s="322">
        <f>'Rooster '!$AO$108</f>
        <v>4</v>
      </c>
      <c r="K40" s="148"/>
      <c r="L40" s="147">
        <f t="shared" si="0"/>
        <v>0.05</v>
      </c>
      <c r="M40" s="409">
        <f t="shared" si="1"/>
        <v>2</v>
      </c>
      <c r="O40" s="150"/>
      <c r="P40" s="145"/>
      <c r="Q40" s="146"/>
      <c r="R40" s="146"/>
      <c r="S40" s="147"/>
      <c r="T40" s="146"/>
      <c r="U40" s="326"/>
      <c r="V40" s="143"/>
      <c r="W40" s="322"/>
      <c r="X40" s="148"/>
      <c r="Y40" s="147"/>
      <c r="Z40" s="409"/>
      <c r="AA40" s="150"/>
      <c r="AB40" s="150"/>
      <c r="AC40" s="150"/>
      <c r="AD40" s="150"/>
    </row>
    <row r="41" spans="1:30" ht="18.5">
      <c r="A41" s="154">
        <f>'Rooster '!A90</f>
        <v>37</v>
      </c>
      <c r="B41" s="191" t="str">
        <f>'Rooster '!B68</f>
        <v>Paul Staak</v>
      </c>
      <c r="C41" s="145">
        <f>'Rooster '!BB101</f>
        <v>4</v>
      </c>
      <c r="D41" s="146">
        <f>'Rooster '!BB103</f>
        <v>34</v>
      </c>
      <c r="E41" s="146">
        <f>'Rooster '!BC102</f>
        <v>56</v>
      </c>
      <c r="F41" s="147">
        <f>'Rooster '!$BB$107</f>
        <v>0.6071428571428571</v>
      </c>
      <c r="G41" s="146">
        <f>'Rooster '!BC106</f>
        <v>162</v>
      </c>
      <c r="H41" s="326">
        <f>'Rooster '!$BC$104</f>
        <v>0.20987654320987653</v>
      </c>
      <c r="I41" s="143">
        <f>'Rooster '!$BB$105</f>
        <v>0.27777777777777779</v>
      </c>
      <c r="J41" s="322">
        <f>'Rooster '!$BC$108</f>
        <v>2</v>
      </c>
      <c r="K41" s="148"/>
      <c r="L41" s="147">
        <f t="shared" si="0"/>
        <v>0.1</v>
      </c>
      <c r="M41" s="408">
        <f t="shared" si="1"/>
        <v>0.5</v>
      </c>
      <c r="N41" s="129"/>
      <c r="O41" s="129"/>
      <c r="P41" s="145"/>
      <c r="Q41" s="146"/>
      <c r="R41" s="146"/>
      <c r="S41" s="147"/>
      <c r="T41" s="146"/>
      <c r="U41" s="326"/>
      <c r="V41" s="143"/>
      <c r="W41" s="322"/>
      <c r="X41" s="148"/>
      <c r="Y41" s="147"/>
      <c r="Z41" s="408"/>
      <c r="AA41" s="129"/>
      <c r="AB41" s="129"/>
      <c r="AC41" s="129"/>
      <c r="AD41" s="129"/>
    </row>
    <row r="42" spans="1:30" ht="18.5">
      <c r="A42" s="154">
        <f>'Rooster '!A92</f>
        <v>38</v>
      </c>
      <c r="B42" s="339" t="str">
        <f>'Rooster '!B46</f>
        <v>Jaap vd Sluis</v>
      </c>
      <c r="C42" s="145">
        <f>'Rooster '!AF101</f>
        <v>0</v>
      </c>
      <c r="D42" s="146">
        <f>'Rooster '!AF103</f>
        <v>0</v>
      </c>
      <c r="E42" s="146">
        <f>'Rooster '!AG102</f>
        <v>0</v>
      </c>
      <c r="F42" s="147" t="str">
        <f>'Rooster '!$AF$107</f>
        <v/>
      </c>
      <c r="G42" s="146">
        <f>'Rooster '!AG106</f>
        <v>0</v>
      </c>
      <c r="H42" s="326" t="str">
        <f>'Rooster '!$AG$104</f>
        <v/>
      </c>
      <c r="I42" s="143">
        <f>'Rooster '!$AF$105</f>
        <v>0</v>
      </c>
      <c r="J42" s="322">
        <f>'Rooster '!$AG$108</f>
        <v>0</v>
      </c>
      <c r="K42" s="148"/>
      <c r="L42" s="147">
        <f t="shared" si="0"/>
        <v>0</v>
      </c>
      <c r="M42" s="408" t="e">
        <f t="shared" si="1"/>
        <v>#DIV/0!</v>
      </c>
      <c r="N42" s="129"/>
      <c r="O42" s="129"/>
      <c r="P42" s="145"/>
      <c r="Q42" s="146"/>
      <c r="R42" s="146"/>
      <c r="S42" s="147"/>
      <c r="T42" s="146"/>
      <c r="U42" s="326"/>
      <c r="V42" s="143"/>
      <c r="W42" s="322"/>
      <c r="X42" s="148"/>
      <c r="Y42" s="147"/>
      <c r="Z42" s="408"/>
      <c r="AA42" s="129"/>
      <c r="AB42" s="129"/>
      <c r="AC42" s="129"/>
      <c r="AD42" s="129"/>
    </row>
    <row r="43" spans="1:30" ht="18.5">
      <c r="A43" s="154">
        <f>'Rooster '!A94</f>
        <v>39</v>
      </c>
      <c r="B43" s="339" t="str">
        <f>'Rooster '!B58</f>
        <v>Marcel den Os</v>
      </c>
      <c r="C43" s="145">
        <f>'Rooster '!AR101</f>
        <v>0</v>
      </c>
      <c r="D43" s="146">
        <f>'Rooster '!AR103</f>
        <v>0</v>
      </c>
      <c r="E43" s="146">
        <f>'Rooster '!AS102</f>
        <v>0</v>
      </c>
      <c r="F43" s="147" t="str">
        <f>'Rooster '!$AR$107</f>
        <v/>
      </c>
      <c r="G43" s="146">
        <f>'Rooster '!AS106</f>
        <v>0</v>
      </c>
      <c r="H43" s="326" t="str">
        <f>'Rooster '!$AS$104</f>
        <v/>
      </c>
      <c r="I43" s="143">
        <f>'Rooster '!$AR$105</f>
        <v>0</v>
      </c>
      <c r="J43" s="322">
        <f>'Rooster '!$AS$108</f>
        <v>0</v>
      </c>
      <c r="K43" s="148"/>
      <c r="L43" s="147">
        <f t="shared" si="0"/>
        <v>0</v>
      </c>
      <c r="M43" s="408" t="e">
        <f t="shared" si="1"/>
        <v>#DIV/0!</v>
      </c>
      <c r="N43" s="129"/>
      <c r="O43" s="129"/>
      <c r="P43" s="145"/>
      <c r="Q43" s="146"/>
      <c r="R43" s="146"/>
      <c r="S43" s="147"/>
      <c r="T43" s="146"/>
      <c r="U43" s="326"/>
      <c r="V43" s="143"/>
      <c r="W43" s="322"/>
      <c r="X43" s="148"/>
      <c r="Y43" s="147"/>
      <c r="Z43" s="408"/>
      <c r="AA43" s="129"/>
      <c r="AB43" s="129"/>
      <c r="AC43" s="129"/>
      <c r="AD43" s="129"/>
    </row>
    <row r="44" spans="1:30" ht="18.5">
      <c r="A44" s="154">
        <f>'Rooster '!A96</f>
        <v>40</v>
      </c>
      <c r="B44" s="402" t="str">
        <f>'Rooster '!B56</f>
        <v>Marcel Mast</v>
      </c>
      <c r="C44" s="145">
        <f>'Rooster '!AP101</f>
        <v>0</v>
      </c>
      <c r="D44" s="146">
        <f>'Rooster '!AP103</f>
        <v>0</v>
      </c>
      <c r="E44" s="146">
        <f>'Rooster '!AQ102</f>
        <v>0</v>
      </c>
      <c r="F44" s="147" t="str">
        <f>'Rooster '!$AP$107</f>
        <v/>
      </c>
      <c r="G44" s="146">
        <f>'Rooster '!AQ106</f>
        <v>0</v>
      </c>
      <c r="H44" s="326" t="str">
        <f>'Rooster '!$AQ$104</f>
        <v/>
      </c>
      <c r="I44" s="143">
        <f>'Rooster '!$AP$105</f>
        <v>0</v>
      </c>
      <c r="J44" s="322">
        <f>'Rooster '!$AQ$108</f>
        <v>0</v>
      </c>
      <c r="K44" s="148"/>
      <c r="L44" s="147">
        <f t="shared" si="0"/>
        <v>0</v>
      </c>
      <c r="M44" s="408" t="e">
        <f t="shared" si="1"/>
        <v>#DIV/0!</v>
      </c>
      <c r="N44" s="129"/>
      <c r="O44" s="129"/>
      <c r="P44" s="145"/>
      <c r="Q44" s="146"/>
      <c r="R44" s="146"/>
      <c r="S44" s="147"/>
      <c r="T44" s="146"/>
      <c r="U44" s="326"/>
      <c r="V44" s="143"/>
      <c r="W44" s="322"/>
      <c r="X44" s="148"/>
      <c r="Y44" s="147"/>
      <c r="Z44" s="408"/>
      <c r="AA44" s="129"/>
      <c r="AB44" s="129"/>
      <c r="AC44" s="129"/>
      <c r="AD44" s="129"/>
    </row>
    <row r="45" spans="1:30" ht="18.5">
      <c r="A45" s="154">
        <f>'Rooster '!A98</f>
        <v>41</v>
      </c>
      <c r="B45" s="191" t="str">
        <f>'Rooster '!B74</f>
        <v>Peet Mannetje</v>
      </c>
      <c r="C45" s="145">
        <f>'Rooster '!BH101</f>
        <v>0</v>
      </c>
      <c r="D45" s="146">
        <f>'Rooster '!BH103</f>
        <v>0</v>
      </c>
      <c r="E45" s="146">
        <f>'Rooster '!BI102</f>
        <v>0</v>
      </c>
      <c r="F45" s="147" t="str">
        <f>'Rooster '!$BH$107</f>
        <v/>
      </c>
      <c r="G45" s="146">
        <f>'Rooster '!BI106</f>
        <v>0</v>
      </c>
      <c r="H45" s="326" t="str">
        <f>'Rooster '!$BI$104</f>
        <v/>
      </c>
      <c r="I45" s="143">
        <f>'Rooster '!$BH$105</f>
        <v>0</v>
      </c>
      <c r="J45" s="322">
        <f>'Rooster '!$BI$108</f>
        <v>0</v>
      </c>
      <c r="K45" s="148"/>
      <c r="L45" s="147">
        <f t="shared" si="0"/>
        <v>0</v>
      </c>
      <c r="M45" s="408" t="e">
        <f t="shared" si="1"/>
        <v>#DIV/0!</v>
      </c>
      <c r="N45" s="129"/>
      <c r="O45" s="129"/>
      <c r="P45" s="145"/>
      <c r="Q45" s="146"/>
      <c r="R45" s="146"/>
      <c r="S45" s="147"/>
      <c r="T45" s="146"/>
      <c r="U45" s="326"/>
      <c r="V45" s="143"/>
      <c r="W45" s="322"/>
      <c r="X45" s="148"/>
      <c r="Y45" s="147"/>
      <c r="Z45" s="408"/>
      <c r="AA45" s="129"/>
      <c r="AB45" s="129"/>
      <c r="AC45" s="129"/>
      <c r="AD45" s="129"/>
    </row>
    <row r="46" spans="1:30" ht="18.5">
      <c r="A46" s="129"/>
      <c r="B46" s="129"/>
      <c r="C46" s="129"/>
      <c r="D46" s="129"/>
      <c r="E46" s="129"/>
      <c r="F46" s="129"/>
      <c r="G46" s="129"/>
      <c r="H46" s="129"/>
      <c r="I46" s="129"/>
      <c r="J46" s="129"/>
      <c r="K46" s="129"/>
      <c r="L46" s="108"/>
      <c r="M46" s="150"/>
      <c r="N46" s="151"/>
      <c r="O46" s="150"/>
      <c r="P46" s="129"/>
      <c r="Q46" s="129"/>
      <c r="R46" s="129"/>
      <c r="S46" s="129"/>
      <c r="T46" s="129"/>
      <c r="U46" s="129"/>
      <c r="V46" s="129"/>
      <c r="W46" s="129"/>
      <c r="X46" s="129"/>
      <c r="Y46" s="150"/>
      <c r="Z46" s="150"/>
      <c r="AA46" s="129"/>
      <c r="AB46" s="129"/>
      <c r="AC46" s="129"/>
      <c r="AD46" s="129"/>
    </row>
    <row r="47" spans="1:30" s="151" customFormat="1" ht="19" thickBot="1">
      <c r="A47" s="134" t="s">
        <v>229</v>
      </c>
      <c r="B47" s="135"/>
      <c r="C47" s="135"/>
      <c r="D47" s="135"/>
      <c r="E47" s="135"/>
      <c r="F47" s="136"/>
      <c r="G47" s="136"/>
      <c r="H47" s="136"/>
      <c r="I47" s="136"/>
      <c r="J47" s="136"/>
      <c r="K47" s="136"/>
      <c r="L47" s="107"/>
      <c r="M47" s="129"/>
      <c r="N47" s="129"/>
      <c r="O47" s="129"/>
      <c r="P47" s="129"/>
      <c r="Q47" s="129"/>
      <c r="R47" s="129"/>
      <c r="S47" s="129"/>
      <c r="T47" s="129"/>
      <c r="U47" s="129"/>
      <c r="V47" s="129"/>
      <c r="W47" s="129"/>
      <c r="X47" s="129"/>
      <c r="Y47" s="129"/>
      <c r="Z47" s="129"/>
      <c r="AA47" s="150"/>
      <c r="AB47" s="150"/>
      <c r="AC47" s="150"/>
    </row>
    <row r="48" spans="1:30" ht="19" thickBot="1">
      <c r="A48" s="134" t="s">
        <v>73</v>
      </c>
      <c r="B48" s="136"/>
      <c r="C48" s="136"/>
      <c r="D48" s="136"/>
      <c r="E48" s="136"/>
      <c r="F48" s="136"/>
      <c r="G48" s="136"/>
      <c r="H48" s="136"/>
      <c r="I48" s="136"/>
      <c r="J48" s="136"/>
      <c r="K48" s="136"/>
      <c r="L48" s="108" t="s">
        <v>71</v>
      </c>
      <c r="M48" s="129"/>
      <c r="N48" s="129"/>
      <c r="O48" s="129"/>
      <c r="P48" s="137"/>
      <c r="Q48" s="137"/>
      <c r="R48" s="137"/>
      <c r="S48" s="129"/>
      <c r="T48" s="129"/>
      <c r="U48" s="129"/>
      <c r="V48" s="129"/>
      <c r="W48" s="129"/>
      <c r="X48" s="129"/>
      <c r="Y48" s="129"/>
      <c r="Z48" s="129"/>
      <c r="AA48" s="129"/>
      <c r="AB48" s="129"/>
      <c r="AC48" s="129"/>
    </row>
    <row r="49" spans="1:29" ht="18.5">
      <c r="A49" s="136"/>
      <c r="B49" s="136"/>
      <c r="C49" s="136"/>
      <c r="D49" s="136"/>
      <c r="E49" s="136"/>
      <c r="F49" s="136"/>
      <c r="G49" s="136"/>
      <c r="H49" s="136"/>
      <c r="I49" s="136"/>
      <c r="J49" s="136"/>
      <c r="K49" s="136"/>
      <c r="L49" s="108" t="s">
        <v>72</v>
      </c>
      <c r="M49" s="129"/>
      <c r="N49" s="129"/>
      <c r="O49" s="129"/>
      <c r="P49" s="129"/>
      <c r="Q49" s="129"/>
      <c r="R49" s="129"/>
      <c r="S49" s="129"/>
      <c r="T49" s="129"/>
      <c r="U49" s="129"/>
      <c r="V49" s="129"/>
      <c r="W49" s="129"/>
      <c r="X49" s="129"/>
      <c r="Y49" s="129"/>
      <c r="Z49" s="129"/>
      <c r="AA49" s="129"/>
      <c r="AB49" s="129"/>
      <c r="AC49" s="129"/>
    </row>
    <row r="50" spans="1:29" ht="18.5">
      <c r="A50" s="136" t="s">
        <v>75</v>
      </c>
      <c r="B50" s="136"/>
      <c r="C50" s="136"/>
      <c r="D50" s="138">
        <f>SUM(C5:C45)/2</f>
        <v>177</v>
      </c>
      <c r="E50" s="139"/>
      <c r="F50" s="136" t="s">
        <v>157</v>
      </c>
      <c r="G50" s="136"/>
      <c r="H50" s="136"/>
      <c r="I50" s="138">
        <f>SUM(D5:D45)</f>
        <v>5945</v>
      </c>
      <c r="K50" s="136"/>
      <c r="L50" s="108" t="s">
        <v>74</v>
      </c>
      <c r="M50" s="129"/>
      <c r="N50" s="129"/>
      <c r="O50" s="129"/>
      <c r="P50" s="129"/>
      <c r="Q50" s="129"/>
      <c r="R50" s="129"/>
      <c r="S50" s="129"/>
      <c r="T50" s="129"/>
      <c r="U50" s="129"/>
      <c r="V50" s="129"/>
      <c r="W50" s="129"/>
      <c r="X50" s="129"/>
      <c r="Y50" s="129"/>
      <c r="Z50" s="129"/>
      <c r="AA50" s="129"/>
      <c r="AB50" s="129"/>
      <c r="AC50" s="129"/>
    </row>
    <row r="51" spans="1:29" ht="18.5">
      <c r="A51" s="136" t="s">
        <v>76</v>
      </c>
      <c r="B51" s="136"/>
      <c r="C51" s="136"/>
      <c r="D51" s="138">
        <f>D53*(D53-1)/2</f>
        <v>820</v>
      </c>
      <c r="E51" s="136"/>
      <c r="F51" s="136" t="s">
        <v>206</v>
      </c>
      <c r="I51" s="138">
        <f>SUM(G5:G45)</f>
        <v>15971</v>
      </c>
      <c r="K51" s="136"/>
      <c r="L51" s="366">
        <f>D50/D51</f>
        <v>0.21585365853658536</v>
      </c>
      <c r="M51" s="129"/>
      <c r="N51" s="129"/>
      <c r="O51" s="129"/>
      <c r="P51" s="129"/>
      <c r="Q51" s="129"/>
      <c r="R51" s="129"/>
      <c r="S51" s="129"/>
      <c r="T51" s="129"/>
      <c r="U51" s="129"/>
      <c r="V51" s="129"/>
      <c r="W51" s="129"/>
      <c r="X51" s="129"/>
      <c r="Y51" s="129"/>
      <c r="Z51" s="129"/>
      <c r="AA51" s="129"/>
      <c r="AB51" s="129"/>
      <c r="AC51" s="129"/>
    </row>
    <row r="52" spans="1:29" ht="18.5">
      <c r="A52" s="136" t="s">
        <v>77</v>
      </c>
      <c r="B52" s="136"/>
      <c r="C52" s="136"/>
      <c r="D52" s="138">
        <f>D51-D50</f>
        <v>643</v>
      </c>
      <c r="E52" s="139" t="str">
        <f>IF(D52-NogTeSpelen!AU48=0,"","Fout bij nog te spelen wedstrijden!")</f>
        <v/>
      </c>
      <c r="F52" s="136" t="s">
        <v>207</v>
      </c>
      <c r="G52" s="136"/>
      <c r="H52" s="136"/>
      <c r="I52" s="318">
        <f>I50/I51</f>
        <v>0.37223717988854799</v>
      </c>
      <c r="K52" s="136"/>
      <c r="M52" s="129"/>
      <c r="N52" s="129"/>
      <c r="O52" s="129"/>
      <c r="P52" s="129"/>
      <c r="Q52" s="129"/>
      <c r="R52" s="129"/>
      <c r="S52" s="129"/>
      <c r="T52" s="129"/>
      <c r="U52" s="129"/>
      <c r="V52" s="129"/>
      <c r="W52" s="129"/>
      <c r="X52" s="129"/>
      <c r="Y52" s="129"/>
      <c r="Z52" s="129"/>
      <c r="AA52" s="129"/>
      <c r="AB52" s="129"/>
      <c r="AC52" s="129"/>
    </row>
    <row r="53" spans="1:29" ht="18.5">
      <c r="A53" s="136" t="s">
        <v>204</v>
      </c>
      <c r="D53" s="332">
        <v>41</v>
      </c>
      <c r="F53" s="136" t="s">
        <v>205</v>
      </c>
      <c r="G53" s="136"/>
      <c r="H53" s="136"/>
      <c r="I53" s="138">
        <f>SUM(J5:J45)</f>
        <v>515</v>
      </c>
      <c r="K53" s="136"/>
      <c r="M53" s="129"/>
      <c r="N53" s="129"/>
      <c r="O53" s="129"/>
      <c r="P53" s="129"/>
      <c r="Q53" s="129"/>
      <c r="R53" s="129"/>
      <c r="S53" s="129"/>
      <c r="T53" s="129"/>
      <c r="U53" s="129"/>
      <c r="V53" s="129"/>
      <c r="W53" s="129"/>
      <c r="X53" s="129"/>
      <c r="Y53" s="129"/>
      <c r="Z53" s="129"/>
      <c r="AA53" s="129"/>
      <c r="AB53" s="129"/>
      <c r="AC53" s="129"/>
    </row>
    <row r="54" spans="1:29" ht="18.5">
      <c r="J54" s="129"/>
      <c r="K54" s="107"/>
      <c r="L54" s="129"/>
      <c r="M54" s="129"/>
      <c r="N54" s="129"/>
      <c r="O54" s="129"/>
      <c r="P54" s="129"/>
      <c r="Q54" s="129"/>
      <c r="R54" s="129"/>
      <c r="S54" s="129"/>
      <c r="T54" s="129"/>
      <c r="U54" s="129"/>
      <c r="V54" s="129"/>
      <c r="W54" s="129"/>
      <c r="X54" s="129"/>
      <c r="Y54" s="129"/>
      <c r="Z54" s="129"/>
      <c r="AA54" s="129"/>
      <c r="AB54" s="129"/>
      <c r="AC54" s="129"/>
    </row>
    <row r="55" spans="1:29" ht="18.5">
      <c r="E55" s="108"/>
      <c r="M55" s="129"/>
      <c r="N55" s="129"/>
      <c r="O55" s="129"/>
      <c r="X55" s="129"/>
      <c r="Y55" s="129"/>
      <c r="Z55" s="129"/>
      <c r="AA55" s="129"/>
      <c r="AB55" s="129"/>
    </row>
    <row r="56" spans="1:29" ht="18.5">
      <c r="E56" s="108"/>
      <c r="AA56" s="129"/>
      <c r="AB56" s="129"/>
    </row>
    <row r="57" spans="1:29">
      <c r="E57" s="108"/>
    </row>
    <row r="58" spans="1:29">
      <c r="E58" s="108"/>
    </row>
  </sheetData>
  <sheetProtection formatCells="0" formatColumns="0" formatRows="0" sort="0"/>
  <sortState xmlns:xlrd2="http://schemas.microsoft.com/office/spreadsheetml/2017/richdata2" ref="B5:M45">
    <sortCondition descending="1" ref="J5:J45"/>
    <sortCondition descending="1" ref="F5:F45"/>
    <sortCondition ref="C5:C45"/>
    <sortCondition ref="B5:B45"/>
  </sortState>
  <mergeCells count="1">
    <mergeCell ref="J2:J4"/>
  </mergeCells>
  <pageMargins left="0.56527780000000005" right="0" top="0.74791660000000004" bottom="0.74791660000000004" header="0.51180550000000002" footer="0.51180550000000002"/>
  <pageSetup paperSize="9" scale="84" orientation="portrait" useFirstPageNumber="1"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CBBE-3EE9-DC44-8194-7903D5B61D84}">
  <sheetPr codeName="Blad20"/>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259</v>
      </c>
      <c r="B1" s="88">
        <f>NogTeSpelen!AT19</f>
        <v>28</v>
      </c>
      <c r="C1" s="69" t="s">
        <v>193</v>
      </c>
      <c r="D1" s="69"/>
      <c r="E1" s="69"/>
    </row>
    <row r="2" spans="1:41" s="67" customFormat="1" ht="25" customHeight="1">
      <c r="A2" s="74" t="str">
        <f>NogTeSpelen!D19</f>
        <v/>
      </c>
      <c r="B2" s="75" t="str">
        <f>NogTeSpelen!E19</f>
        <v>alex s</v>
      </c>
      <c r="C2" s="75" t="str">
        <f>NogTeSpelen!F19</f>
        <v/>
      </c>
      <c r="D2" s="75" t="str">
        <f>NogTeSpelen!G19</f>
        <v>arthur</v>
      </c>
      <c r="E2" s="76" t="str">
        <f>NogTeSpelen!H19</f>
        <v/>
      </c>
      <c r="AO2" s="65"/>
    </row>
    <row r="3" spans="1:41" ht="25" customHeight="1">
      <c r="A3" s="77" t="str">
        <f>NogTeSpelen!I19</f>
        <v>chris</v>
      </c>
      <c r="B3" s="66" t="str">
        <f>NogTeSpelen!J19</f>
        <v>cock</v>
      </c>
      <c r="C3" s="66" t="str">
        <f>NogTeSpelen!K19</f>
        <v/>
      </c>
      <c r="D3" s="66" t="str">
        <f>NogTeSpelen!L19</f>
        <v>ed</v>
      </c>
      <c r="E3" s="78" t="str">
        <f>NogTeSpelen!M19</f>
        <v/>
      </c>
    </row>
    <row r="4" spans="1:41" ht="25" customHeight="1">
      <c r="A4" s="77" t="str">
        <f>NogTeSpelen!N19</f>
        <v>ger d</v>
      </c>
      <c r="B4" s="66" t="str">
        <f>NogTeSpelen!O19</f>
        <v>ger v</v>
      </c>
      <c r="C4" s="66" t="str">
        <f>NogTeSpelen!P19</f>
        <v/>
      </c>
      <c r="D4" s="94">
        <f>NogTeSpelen!Q19</f>
        <v>0</v>
      </c>
      <c r="E4" s="78" t="str">
        <f>NogTeSpelen!R19</f>
        <v>jaap</v>
      </c>
    </row>
    <row r="5" spans="1:41" s="67" customFormat="1" ht="25" customHeight="1">
      <c r="A5" s="77" t="str">
        <f>NogTeSpelen!S19</f>
        <v/>
      </c>
      <c r="B5" s="66" t="str">
        <f>NogTeSpelen!T19</f>
        <v>jos</v>
      </c>
      <c r="C5" s="66" t="str">
        <f>NogTeSpelen!U19</f>
        <v>mars bo</v>
      </c>
      <c r="D5" s="66" t="str">
        <f>NogTeSpelen!V19</f>
        <v>mars bu</v>
      </c>
      <c r="E5" s="78" t="str">
        <f>NogTeSpelen!W19</f>
        <v>mars ma</v>
      </c>
      <c r="Z5" s="65"/>
      <c r="AA5" s="65"/>
      <c r="AB5" s="65"/>
      <c r="AC5" s="65"/>
      <c r="AD5" s="65"/>
      <c r="AO5" s="65"/>
    </row>
    <row r="6" spans="1:41" ht="25" customHeight="1">
      <c r="A6" s="77" t="str">
        <f>NogTeSpelen!X19</f>
        <v>mars os</v>
      </c>
      <c r="B6" s="77" t="str">
        <f>NogTeSpelen!Y19</f>
        <v>marco</v>
      </c>
      <c r="C6" s="77" t="str">
        <f>NogTeSpelen!Z19</f>
        <v/>
      </c>
      <c r="D6" s="77" t="str">
        <f>NogTeSpelen!AA19</f>
        <v>mo</v>
      </c>
      <c r="E6" s="77" t="str">
        <f>NogTeSpelen!AB19</f>
        <v>Patrick</v>
      </c>
    </row>
    <row r="7" spans="1:41" ht="25" customHeight="1">
      <c r="A7" s="77" t="str">
        <f>NogTeSpelen!AC19</f>
        <v>paul</v>
      </c>
      <c r="B7" s="77" t="str">
        <f>NogTeSpelen!AD19</f>
        <v>peet g</v>
      </c>
      <c r="C7" s="77" t="str">
        <f>NogTeSpelen!AE19</f>
        <v>peet h</v>
      </c>
      <c r="D7" s="77" t="str">
        <f>NogTeSpelen!AF19</f>
        <v>peet m</v>
      </c>
      <c r="E7" s="77" t="str">
        <f>NogTeSpelen!AG19</f>
        <v>piet</v>
      </c>
    </row>
    <row r="8" spans="1:41" ht="25" customHeight="1">
      <c r="A8" s="77" t="str">
        <f>NogTeSpelen!AH19</f>
        <v>pleun</v>
      </c>
      <c r="B8" s="77" t="str">
        <f>NogTeSpelen!AI19</f>
        <v>rene</v>
      </c>
      <c r="C8" s="77" t="str">
        <f>NogTeSpelen!AJ19</f>
        <v>richard</v>
      </c>
      <c r="D8" s="77" t="str">
        <f>NogTeSpelen!AK19</f>
        <v>ronald</v>
      </c>
      <c r="E8" s="77" t="str">
        <f>NogTeSpelen!AL19</f>
        <v>ted</v>
      </c>
    </row>
    <row r="9" spans="1:41" ht="25" customHeight="1" thickBot="1">
      <c r="A9" s="79" t="str">
        <f>NogTeSpelen!AM19</f>
        <v/>
      </c>
      <c r="B9" s="79" t="str">
        <f>NogTeSpelen!AN19</f>
        <v/>
      </c>
      <c r="C9" s="79" t="str">
        <f>NogTeSpelen!AO19</f>
        <v/>
      </c>
      <c r="D9" s="79" t="str">
        <f>NogTeSpelen!AP19</f>
        <v>Walter</v>
      </c>
      <c r="E9" s="79" t="str">
        <f>NogTeSpelen!AQ19</f>
        <v/>
      </c>
    </row>
    <row r="10" spans="1:41" ht="25" customHeight="1" thickBot="1">
      <c r="A10" s="79" t="str">
        <f>NogTeSpelen!AR19</f>
        <v>wout</v>
      </c>
    </row>
    <row r="11" spans="1:41" ht="10" customHeight="1"/>
    <row r="12" spans="1:41" s="71" customFormat="1" ht="25" customHeight="1" thickBot="1">
      <c r="A12" s="73" t="str">
        <f>A1</f>
        <v>Harrold v N</v>
      </c>
      <c r="B12" s="89">
        <f>Gespeeld!AT19</f>
        <v>12</v>
      </c>
      <c r="C12" s="72" t="s">
        <v>194</v>
      </c>
      <c r="D12" s="72"/>
      <c r="E12" s="72"/>
      <c r="AO12" s="65"/>
    </row>
    <row r="13" spans="1:41" ht="25" customHeight="1">
      <c r="A13" s="82" t="str">
        <f>Gespeeld!D19</f>
        <v>alex r</v>
      </c>
      <c r="B13" s="83" t="str">
        <f>Gespeeld!E19</f>
        <v/>
      </c>
      <c r="C13" s="83" t="str">
        <f>Gespeeld!F19</f>
        <v>appie</v>
      </c>
      <c r="D13" s="83" t="str">
        <f>Gespeeld!G19</f>
        <v/>
      </c>
      <c r="E13" s="84" t="str">
        <f>Gespeeld!H19</f>
        <v>berry</v>
      </c>
    </row>
    <row r="14" spans="1:41" ht="25" customHeight="1">
      <c r="A14" s="85" t="str">
        <f>Gespeeld!I19</f>
        <v/>
      </c>
      <c r="B14" s="68" t="str">
        <f>Gespeeld!J19</f>
        <v/>
      </c>
      <c r="C14" s="68" t="str">
        <f>Gespeeld!K19</f>
        <v>cor</v>
      </c>
      <c r="D14" s="68" t="str">
        <f>Gespeeld!L19</f>
        <v/>
      </c>
      <c r="E14" s="86" t="str">
        <f>Gespeeld!M19</f>
        <v>frans</v>
      </c>
    </row>
    <row r="15" spans="1:41" ht="25" customHeight="1">
      <c r="A15" s="85" t="str">
        <f>Gespeeld!N19</f>
        <v/>
      </c>
      <c r="B15" s="68" t="str">
        <f>Gespeeld!O19</f>
        <v/>
      </c>
      <c r="C15" s="68" t="str">
        <f>Gespeeld!P19</f>
        <v>harold B</v>
      </c>
      <c r="D15" s="95" t="str">
        <f>Gespeeld!Q6</f>
        <v>harold  N</v>
      </c>
      <c r="E15" s="86" t="str">
        <f>Gespeeld!R19</f>
        <v/>
      </c>
    </row>
    <row r="16" spans="1:41" ht="25" customHeight="1">
      <c r="A16" s="85" t="str">
        <f>Gespeeld!S19</f>
        <v>joop</v>
      </c>
      <c r="B16" s="68" t="str">
        <f>Gespeeld!T19</f>
        <v/>
      </c>
      <c r="C16" s="68" t="str">
        <f>Gespeeld!U19</f>
        <v/>
      </c>
      <c r="D16" s="68" t="str">
        <f>Gespeeld!V19</f>
        <v/>
      </c>
      <c r="E16" s="86" t="str">
        <f>Gespeeld!W19</f>
        <v/>
      </c>
    </row>
    <row r="17" spans="1:5" ht="25" customHeight="1">
      <c r="A17" s="85" t="str">
        <f>Gespeeld!X19</f>
        <v/>
      </c>
      <c r="B17" s="85" t="str">
        <f>Gespeeld!Y19</f>
        <v/>
      </c>
      <c r="C17" s="85" t="str">
        <f>Gespeeld!Z19</f>
        <v>micha</v>
      </c>
      <c r="D17" s="85" t="str">
        <f>Gespeeld!AA19</f>
        <v/>
      </c>
      <c r="E17" s="85" t="str">
        <f>Gespeeld!AB19</f>
        <v/>
      </c>
    </row>
    <row r="18" spans="1:5" ht="25" customHeight="1">
      <c r="A18" s="85" t="str">
        <f>Gespeeld!AC19</f>
        <v/>
      </c>
      <c r="B18" s="85" t="str">
        <f>Gespeeld!AD19</f>
        <v/>
      </c>
      <c r="C18" s="85" t="str">
        <f>Gespeeld!AE19</f>
        <v/>
      </c>
      <c r="D18" s="85" t="str">
        <f>Gespeeld!AF19</f>
        <v/>
      </c>
      <c r="E18" s="85" t="str">
        <f>Gespeeld!AG19</f>
        <v/>
      </c>
    </row>
    <row r="19" spans="1:5" ht="25" customHeight="1">
      <c r="A19" s="85" t="str">
        <f>Gespeeld!AH19</f>
        <v/>
      </c>
      <c r="B19" s="85" t="str">
        <f>Gespeeld!AI19</f>
        <v/>
      </c>
      <c r="C19" s="85" t="str">
        <f>Gespeeld!AJ19</f>
        <v/>
      </c>
      <c r="D19" s="85" t="str">
        <f>Gespeeld!AK19</f>
        <v/>
      </c>
      <c r="E19" s="85" t="str">
        <f>Gespeeld!AL19</f>
        <v/>
      </c>
    </row>
    <row r="20" spans="1:5" ht="25" customHeight="1" thickBot="1">
      <c r="A20" s="87" t="str">
        <f>Gespeeld!AM19</f>
        <v>theo A</v>
      </c>
      <c r="B20" s="87" t="str">
        <f>Gespeeld!AN19</f>
        <v>theo v W</v>
      </c>
      <c r="C20" s="87" t="str">
        <f>Gespeeld!AO19</f>
        <v>thijs</v>
      </c>
      <c r="D20" s="87" t="str">
        <f>Gespeeld!AP19</f>
        <v/>
      </c>
      <c r="E20" s="87" t="str">
        <f>Gespeeld!AQ19</f>
        <v>wim</v>
      </c>
    </row>
    <row r="21" spans="1:5" ht="25" customHeight="1" thickBot="1">
      <c r="A21" s="87" t="str">
        <f>Gespeeld!AR19</f>
        <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42321-97C0-2641-B7CE-12E1EEEE6000}">
  <sheetPr codeName="Blad21"/>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55</v>
      </c>
      <c r="B1" s="88">
        <f>NogTeSpelen!AT20</f>
        <v>40</v>
      </c>
      <c r="C1" s="69" t="s">
        <v>193</v>
      </c>
      <c r="D1" s="69"/>
      <c r="E1" s="69"/>
    </row>
    <row r="2" spans="1:41" s="67" customFormat="1" ht="25" customHeight="1">
      <c r="A2" s="74" t="str">
        <f>NogTeSpelen!D20</f>
        <v>alex r</v>
      </c>
      <c r="B2" s="75" t="str">
        <f>NogTeSpelen!E20</f>
        <v>alex s</v>
      </c>
      <c r="C2" s="75" t="str">
        <f>NogTeSpelen!F20</f>
        <v>appie</v>
      </c>
      <c r="D2" s="75" t="str">
        <f>NogTeSpelen!G20</f>
        <v>arthur</v>
      </c>
      <c r="E2" s="76" t="str">
        <f>NogTeSpelen!H20</f>
        <v>berry</v>
      </c>
      <c r="AO2" s="65"/>
    </row>
    <row r="3" spans="1:41" ht="25" customHeight="1">
      <c r="A3" s="77" t="str">
        <f>NogTeSpelen!I20</f>
        <v>chris</v>
      </c>
      <c r="B3" s="66" t="str">
        <f>NogTeSpelen!J20</f>
        <v>cock</v>
      </c>
      <c r="C3" s="66" t="str">
        <f>NogTeSpelen!K20</f>
        <v>cor</v>
      </c>
      <c r="D3" s="66" t="str">
        <f>NogTeSpelen!L20</f>
        <v>ed</v>
      </c>
      <c r="E3" s="78" t="str">
        <f>NogTeSpelen!M20</f>
        <v>frans</v>
      </c>
    </row>
    <row r="4" spans="1:41" ht="25" customHeight="1">
      <c r="A4" s="77" t="str">
        <f>NogTeSpelen!N20</f>
        <v>ger d</v>
      </c>
      <c r="B4" s="66" t="str">
        <f>NogTeSpelen!O20</f>
        <v>ger v</v>
      </c>
      <c r="C4" s="66" t="str">
        <f>NogTeSpelen!P20</f>
        <v xml:space="preserve">harold B </v>
      </c>
      <c r="D4" s="66" t="str">
        <f>NogTeSpelen!Q20</f>
        <v>harold  N</v>
      </c>
      <c r="E4" s="93">
        <f>NogTeSpelen!R20</f>
        <v>0</v>
      </c>
    </row>
    <row r="5" spans="1:41" s="67" customFormat="1" ht="25" customHeight="1">
      <c r="A5" s="77" t="str">
        <f>NogTeSpelen!S20</f>
        <v>joop</v>
      </c>
      <c r="B5" s="66" t="str">
        <f>NogTeSpelen!T20</f>
        <v>jos</v>
      </c>
      <c r="C5" s="66" t="str">
        <f>NogTeSpelen!U20</f>
        <v>mars bo</v>
      </c>
      <c r="D5" s="66" t="str">
        <f>NogTeSpelen!V20</f>
        <v>mars bu</v>
      </c>
      <c r="E5" s="78" t="str">
        <f>NogTeSpelen!W20</f>
        <v>mars ma</v>
      </c>
      <c r="Z5" s="65"/>
      <c r="AA5" s="65"/>
      <c r="AB5" s="65"/>
      <c r="AC5" s="65"/>
      <c r="AD5" s="65"/>
      <c r="AO5" s="65"/>
    </row>
    <row r="6" spans="1:41" ht="25" customHeight="1">
      <c r="A6" s="77" t="str">
        <f>NogTeSpelen!X20</f>
        <v>mars os</v>
      </c>
      <c r="B6" s="77" t="str">
        <f>NogTeSpelen!Y20</f>
        <v>marco</v>
      </c>
      <c r="C6" s="77" t="str">
        <f>NogTeSpelen!Z20</f>
        <v>micha</v>
      </c>
      <c r="D6" s="77" t="str">
        <f>NogTeSpelen!AA20</f>
        <v>mo</v>
      </c>
      <c r="E6" s="77" t="str">
        <f>NogTeSpelen!AB20</f>
        <v>Patrick</v>
      </c>
    </row>
    <row r="7" spans="1:41" ht="25" customHeight="1">
      <c r="A7" s="77" t="str">
        <f>NogTeSpelen!AC20</f>
        <v>paul</v>
      </c>
      <c r="B7" s="77" t="str">
        <f>NogTeSpelen!AD20</f>
        <v>peet g</v>
      </c>
      <c r="C7" s="77" t="str">
        <f>NogTeSpelen!AE20</f>
        <v>peet h</v>
      </c>
      <c r="D7" s="77" t="str">
        <f>NogTeSpelen!AF20</f>
        <v>peet m</v>
      </c>
      <c r="E7" s="77" t="str">
        <f>NogTeSpelen!AG20</f>
        <v>piet</v>
      </c>
    </row>
    <row r="8" spans="1:41" ht="25" customHeight="1">
      <c r="A8" s="77" t="str">
        <f>NogTeSpelen!AH20</f>
        <v>pleun</v>
      </c>
      <c r="B8" s="77" t="str">
        <f>NogTeSpelen!AI20</f>
        <v>rene</v>
      </c>
      <c r="C8" s="77" t="str">
        <f>NogTeSpelen!AJ20</f>
        <v>richard</v>
      </c>
      <c r="D8" s="77" t="str">
        <f>NogTeSpelen!AK20</f>
        <v>ronald</v>
      </c>
      <c r="E8" s="77" t="str">
        <f>NogTeSpelen!AL20</f>
        <v>ted</v>
      </c>
    </row>
    <row r="9" spans="1:41" ht="25" customHeight="1" thickBot="1">
      <c r="A9" s="79" t="str">
        <f>NogTeSpelen!AM20</f>
        <v>theo A</v>
      </c>
      <c r="B9" s="79" t="str">
        <f>NogTeSpelen!AN20</f>
        <v>theo v W</v>
      </c>
      <c r="C9" s="79" t="str">
        <f>NogTeSpelen!AO20</f>
        <v>thijs</v>
      </c>
      <c r="D9" s="79" t="str">
        <f>NogTeSpelen!AP20</f>
        <v>Walter</v>
      </c>
      <c r="E9" s="79" t="str">
        <f>NogTeSpelen!AQ20</f>
        <v>wim</v>
      </c>
    </row>
    <row r="10" spans="1:41" ht="25" customHeight="1" thickBot="1">
      <c r="A10" s="79" t="str">
        <f>NogTeSpelen!AR20</f>
        <v>wout</v>
      </c>
    </row>
    <row r="11" spans="1:41" ht="10" customHeight="1"/>
    <row r="12" spans="1:41" s="71" customFormat="1" ht="25" customHeight="1" thickBot="1">
      <c r="A12" s="73" t="str">
        <f>A1</f>
        <v>Jaap</v>
      </c>
      <c r="B12" s="89">
        <f>Gespeeld!AT20</f>
        <v>0</v>
      </c>
      <c r="C12" s="72" t="s">
        <v>194</v>
      </c>
      <c r="D12" s="72"/>
      <c r="E12" s="72"/>
      <c r="AO12" s="65"/>
    </row>
    <row r="13" spans="1:41" ht="25" customHeight="1">
      <c r="A13" s="82" t="str">
        <f>Gespeeld!D20</f>
        <v/>
      </c>
      <c r="B13" s="83" t="str">
        <f>Gespeeld!E20</f>
        <v/>
      </c>
      <c r="C13" s="83" t="str">
        <f>Gespeeld!F20</f>
        <v/>
      </c>
      <c r="D13" s="83" t="str">
        <f>Gespeeld!G20</f>
        <v/>
      </c>
      <c r="E13" s="84" t="str">
        <f>Gespeeld!H20</f>
        <v/>
      </c>
    </row>
    <row r="14" spans="1:41" ht="25" customHeight="1">
      <c r="A14" s="85" t="str">
        <f>Gespeeld!I20</f>
        <v/>
      </c>
      <c r="B14" s="68" t="str">
        <f>Gespeeld!J20</f>
        <v/>
      </c>
      <c r="C14" s="68" t="str">
        <f>Gespeeld!K20</f>
        <v/>
      </c>
      <c r="D14" s="68" t="str">
        <f>Gespeeld!L20</f>
        <v/>
      </c>
      <c r="E14" s="86" t="str">
        <f>Gespeeld!M20</f>
        <v/>
      </c>
    </row>
    <row r="15" spans="1:41" ht="25" customHeight="1">
      <c r="A15" s="85" t="str">
        <f>Gespeeld!N20</f>
        <v/>
      </c>
      <c r="B15" s="68" t="str">
        <f>Gespeeld!O20</f>
        <v/>
      </c>
      <c r="C15" s="68" t="str">
        <f>Gespeeld!P20</f>
        <v/>
      </c>
      <c r="D15" s="68" t="str">
        <f>Gespeeld!Q20</f>
        <v/>
      </c>
      <c r="E15" s="92">
        <f>Gespeeld!R20</f>
        <v>0</v>
      </c>
    </row>
    <row r="16" spans="1:41" ht="25" customHeight="1">
      <c r="A16" s="85" t="str">
        <f>Gespeeld!S20</f>
        <v/>
      </c>
      <c r="B16" s="68" t="str">
        <f>Gespeeld!T20</f>
        <v/>
      </c>
      <c r="C16" s="68" t="str">
        <f>Gespeeld!U20</f>
        <v/>
      </c>
      <c r="D16" s="68" t="str">
        <f>Gespeeld!V20</f>
        <v/>
      </c>
      <c r="E16" s="86" t="str">
        <f>Gespeeld!W20</f>
        <v/>
      </c>
    </row>
    <row r="17" spans="1:5" ht="25" customHeight="1">
      <c r="A17" s="85" t="str">
        <f>Gespeeld!X20</f>
        <v/>
      </c>
      <c r="B17" s="85" t="str">
        <f>Gespeeld!Y20</f>
        <v/>
      </c>
      <c r="C17" s="85" t="str">
        <f>Gespeeld!Z20</f>
        <v/>
      </c>
      <c r="D17" s="85" t="str">
        <f>Gespeeld!AA20</f>
        <v/>
      </c>
      <c r="E17" s="85" t="str">
        <f>Gespeeld!AB20</f>
        <v/>
      </c>
    </row>
    <row r="18" spans="1:5" ht="25" customHeight="1">
      <c r="A18" s="85" t="str">
        <f>Gespeeld!AC20</f>
        <v/>
      </c>
      <c r="B18" s="85" t="str">
        <f>Gespeeld!AD20</f>
        <v/>
      </c>
      <c r="C18" s="85" t="str">
        <f>Gespeeld!AE20</f>
        <v/>
      </c>
      <c r="D18" s="85" t="str">
        <f>Gespeeld!AF20</f>
        <v/>
      </c>
      <c r="E18" s="85" t="str">
        <f>Gespeeld!AG20</f>
        <v/>
      </c>
    </row>
    <row r="19" spans="1:5" ht="25" customHeight="1">
      <c r="A19" s="85" t="str">
        <f>Gespeeld!AH20</f>
        <v/>
      </c>
      <c r="B19" s="85" t="str">
        <f>Gespeeld!AI20</f>
        <v/>
      </c>
      <c r="C19" s="85" t="str">
        <f>Gespeeld!AJ20</f>
        <v/>
      </c>
      <c r="D19" s="85" t="str">
        <f>Gespeeld!AK20</f>
        <v/>
      </c>
      <c r="E19" s="85" t="str">
        <f>Gespeeld!AL20</f>
        <v/>
      </c>
    </row>
    <row r="20" spans="1:5" ht="25" customHeight="1" thickBot="1">
      <c r="A20" s="87" t="str">
        <f>Gespeeld!AM20</f>
        <v/>
      </c>
      <c r="B20" s="87" t="str">
        <f>Gespeeld!AN20</f>
        <v/>
      </c>
      <c r="C20" s="87" t="str">
        <f>Gespeeld!AO20</f>
        <v/>
      </c>
      <c r="D20" s="87" t="str">
        <f>Gespeeld!AP20</f>
        <v/>
      </c>
      <c r="E20" s="87" t="str">
        <f>Gespeeld!AQ20</f>
        <v/>
      </c>
    </row>
    <row r="21" spans="1:5" ht="25" customHeight="1" thickBot="1">
      <c r="A21" s="87" t="str">
        <f>Gespeeld!AR20</f>
        <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6CE8-3519-F748-B5E0-E511790E6CA3}">
  <sheetPr codeName="Blad22"/>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69</v>
      </c>
      <c r="B1" s="88">
        <f>NogTeSpelen!AT21</f>
        <v>33</v>
      </c>
      <c r="C1" s="69" t="s">
        <v>193</v>
      </c>
      <c r="D1" s="69"/>
      <c r="E1" s="69"/>
    </row>
    <row r="2" spans="1:41" s="67" customFormat="1" ht="25" customHeight="1">
      <c r="A2" s="74" t="str">
        <f>NogTeSpelen!D21</f>
        <v>alex r</v>
      </c>
      <c r="B2" s="75" t="str">
        <f>NogTeSpelen!E21</f>
        <v>alex s</v>
      </c>
      <c r="C2" s="75" t="str">
        <f>NogTeSpelen!F21</f>
        <v>appie</v>
      </c>
      <c r="D2" s="75" t="str">
        <f>NogTeSpelen!G21</f>
        <v>arthur</v>
      </c>
      <c r="E2" s="76" t="str">
        <f>NogTeSpelen!H21</f>
        <v>berry</v>
      </c>
      <c r="AO2" s="65"/>
    </row>
    <row r="3" spans="1:41" ht="25" customHeight="1">
      <c r="A3" s="77" t="str">
        <f>NogTeSpelen!I21</f>
        <v>chris</v>
      </c>
      <c r="B3" s="66" t="str">
        <f>NogTeSpelen!J21</f>
        <v>cock</v>
      </c>
      <c r="C3" s="66" t="str">
        <f>NogTeSpelen!K21</f>
        <v>cor</v>
      </c>
      <c r="D3" s="66" t="str">
        <f>NogTeSpelen!L21</f>
        <v>ed</v>
      </c>
      <c r="E3" s="78" t="str">
        <f>NogTeSpelen!M21</f>
        <v/>
      </c>
    </row>
    <row r="4" spans="1:41" ht="25" customHeight="1">
      <c r="A4" s="77" t="str">
        <f>NogTeSpelen!N21</f>
        <v>ger d</v>
      </c>
      <c r="B4" s="66" t="str">
        <f>NogTeSpelen!O21</f>
        <v>ger v</v>
      </c>
      <c r="C4" s="66" t="str">
        <f>NogTeSpelen!P21</f>
        <v xml:space="preserve">harold B </v>
      </c>
      <c r="D4" s="66" t="str">
        <f>NogTeSpelen!Q21</f>
        <v/>
      </c>
      <c r="E4" s="78" t="str">
        <f>NogTeSpelen!R21</f>
        <v>jaap</v>
      </c>
    </row>
    <row r="5" spans="1:41" s="67" customFormat="1" ht="25" customHeight="1">
      <c r="A5" s="97">
        <f>NogTeSpelen!S21</f>
        <v>0</v>
      </c>
      <c r="B5" s="66" t="str">
        <f>NogTeSpelen!T21</f>
        <v/>
      </c>
      <c r="C5" s="66" t="str">
        <f>NogTeSpelen!U21</f>
        <v>mars bo</v>
      </c>
      <c r="D5" s="66" t="str">
        <f>NogTeSpelen!V21</f>
        <v>mars bu</v>
      </c>
      <c r="E5" s="78" t="str">
        <f>NogTeSpelen!W21</f>
        <v>mars ma</v>
      </c>
      <c r="Z5" s="65"/>
      <c r="AA5" s="65"/>
      <c r="AB5" s="65"/>
      <c r="AC5" s="65"/>
      <c r="AD5" s="65"/>
      <c r="AO5" s="65"/>
    </row>
    <row r="6" spans="1:41" ht="25" customHeight="1">
      <c r="A6" s="77" t="str">
        <f>NogTeSpelen!X21</f>
        <v>mars os</v>
      </c>
      <c r="B6" s="77" t="str">
        <f>NogTeSpelen!Y21</f>
        <v>marco</v>
      </c>
      <c r="C6" s="77" t="str">
        <f>NogTeSpelen!Z21</f>
        <v/>
      </c>
      <c r="D6" s="77" t="str">
        <f>NogTeSpelen!AA21</f>
        <v>mo</v>
      </c>
      <c r="E6" s="77" t="str">
        <f>NogTeSpelen!AB21</f>
        <v>Patrick</v>
      </c>
    </row>
    <row r="7" spans="1:41" ht="25" customHeight="1">
      <c r="A7" s="77" t="str">
        <f>NogTeSpelen!AC21</f>
        <v>paul</v>
      </c>
      <c r="B7" s="77" t="str">
        <f>NogTeSpelen!AD21</f>
        <v>peet g</v>
      </c>
      <c r="C7" s="77" t="str">
        <f>NogTeSpelen!AE21</f>
        <v>peet h</v>
      </c>
      <c r="D7" s="77" t="str">
        <f>NogTeSpelen!AF21</f>
        <v>peet m</v>
      </c>
      <c r="E7" s="77" t="str">
        <f>NogTeSpelen!AG21</f>
        <v>piet</v>
      </c>
    </row>
    <row r="8" spans="1:41" ht="25" customHeight="1">
      <c r="A8" s="77" t="str">
        <f>NogTeSpelen!AH21</f>
        <v>pleun</v>
      </c>
      <c r="B8" s="77" t="str">
        <f>NogTeSpelen!AI21</f>
        <v>rene</v>
      </c>
      <c r="C8" s="77" t="str">
        <f>NogTeSpelen!AJ21</f>
        <v/>
      </c>
      <c r="D8" s="77" t="str">
        <f>NogTeSpelen!AK21</f>
        <v>ronald</v>
      </c>
      <c r="E8" s="77" t="str">
        <f>NogTeSpelen!AL21</f>
        <v>ted</v>
      </c>
    </row>
    <row r="9" spans="1:41" ht="25" customHeight="1" thickBot="1">
      <c r="A9" s="79" t="str">
        <f>NogTeSpelen!AM21</f>
        <v>theo A</v>
      </c>
      <c r="B9" s="79" t="str">
        <f>NogTeSpelen!AN21</f>
        <v/>
      </c>
      <c r="C9" s="79" t="str">
        <f>NogTeSpelen!AO21</f>
        <v/>
      </c>
      <c r="D9" s="79" t="str">
        <f>NogTeSpelen!AP21</f>
        <v>Walter</v>
      </c>
      <c r="E9" s="79" t="str">
        <f>NogTeSpelen!AQ21</f>
        <v>wim</v>
      </c>
    </row>
    <row r="10" spans="1:41" ht="25" customHeight="1" thickBot="1">
      <c r="A10" s="79" t="str">
        <f>NogTeSpelen!AR21</f>
        <v>wout</v>
      </c>
    </row>
    <row r="11" spans="1:41" ht="10" customHeight="1"/>
    <row r="12" spans="1:41" s="71" customFormat="1" ht="25" customHeight="1" thickBot="1">
      <c r="A12" s="73" t="str">
        <f>A1</f>
        <v>Joop</v>
      </c>
      <c r="B12" s="89">
        <f>Gespeeld!AT21</f>
        <v>7</v>
      </c>
      <c r="C12" s="72" t="s">
        <v>194</v>
      </c>
      <c r="D12" s="72"/>
      <c r="E12" s="72"/>
      <c r="AO12" s="65"/>
    </row>
    <row r="13" spans="1:41" ht="25" customHeight="1">
      <c r="A13" s="82" t="str">
        <f>Gespeeld!D21</f>
        <v/>
      </c>
      <c r="B13" s="83" t="str">
        <f>Gespeeld!E21</f>
        <v/>
      </c>
      <c r="C13" s="83" t="str">
        <f>Gespeeld!F21</f>
        <v/>
      </c>
      <c r="D13" s="83" t="str">
        <f>Gespeeld!G21</f>
        <v/>
      </c>
      <c r="E13" s="84" t="str">
        <f>Gespeeld!H21</f>
        <v/>
      </c>
    </row>
    <row r="14" spans="1:41" ht="25" customHeight="1">
      <c r="A14" s="85" t="str">
        <f>Gespeeld!I21</f>
        <v/>
      </c>
      <c r="B14" s="68" t="str">
        <f>Gespeeld!J21</f>
        <v/>
      </c>
      <c r="C14" s="68" t="str">
        <f>Gespeeld!K21</f>
        <v/>
      </c>
      <c r="D14" s="68" t="str">
        <f>Gespeeld!L21</f>
        <v/>
      </c>
      <c r="E14" s="86" t="str">
        <f>Gespeeld!M21</f>
        <v>frans</v>
      </c>
    </row>
    <row r="15" spans="1:41" ht="25" customHeight="1">
      <c r="A15" s="85" t="str">
        <f>Gespeeld!N21</f>
        <v/>
      </c>
      <c r="B15" s="68" t="str">
        <f>Gespeeld!O21</f>
        <v/>
      </c>
      <c r="C15" s="68" t="str">
        <f>Gespeeld!P21</f>
        <v/>
      </c>
      <c r="D15" s="68" t="str">
        <f>Gespeeld!Q21</f>
        <v>harold  N</v>
      </c>
      <c r="E15" s="86" t="str">
        <f>Gespeeld!R21</f>
        <v/>
      </c>
    </row>
    <row r="16" spans="1:41" ht="25" customHeight="1">
      <c r="A16" s="96">
        <f>Gespeeld!S21</f>
        <v>0</v>
      </c>
      <c r="B16" s="68" t="str">
        <f>Gespeeld!T21</f>
        <v>jos</v>
      </c>
      <c r="C16" s="68" t="str">
        <f>Gespeeld!U21</f>
        <v/>
      </c>
      <c r="D16" s="68" t="str">
        <f>Gespeeld!V21</f>
        <v/>
      </c>
      <c r="E16" s="86" t="str">
        <f>Gespeeld!W21</f>
        <v/>
      </c>
    </row>
    <row r="17" spans="1:5" ht="25" customHeight="1">
      <c r="A17" s="85" t="str">
        <f>Gespeeld!X21</f>
        <v/>
      </c>
      <c r="B17" s="85" t="str">
        <f>Gespeeld!Y21</f>
        <v/>
      </c>
      <c r="C17" s="85" t="str">
        <f>Gespeeld!Z21</f>
        <v>micha</v>
      </c>
      <c r="D17" s="85" t="str">
        <f>Gespeeld!AA21</f>
        <v/>
      </c>
      <c r="E17" s="85" t="str">
        <f>Gespeeld!AB21</f>
        <v/>
      </c>
    </row>
    <row r="18" spans="1:5" ht="25" customHeight="1">
      <c r="A18" s="85" t="str">
        <f>Gespeeld!AC21</f>
        <v/>
      </c>
      <c r="B18" s="85" t="str">
        <f>Gespeeld!AD21</f>
        <v/>
      </c>
      <c r="C18" s="85" t="str">
        <f>Gespeeld!AE21</f>
        <v/>
      </c>
      <c r="D18" s="85" t="str">
        <f>Gespeeld!AF21</f>
        <v/>
      </c>
      <c r="E18" s="85" t="str">
        <f>Gespeeld!AG21</f>
        <v/>
      </c>
    </row>
    <row r="19" spans="1:5" ht="25" customHeight="1">
      <c r="A19" s="85" t="str">
        <f>Gespeeld!AH21</f>
        <v/>
      </c>
      <c r="B19" s="85" t="str">
        <f>Gespeeld!AI21</f>
        <v/>
      </c>
      <c r="C19" s="85" t="str">
        <f>Gespeeld!AJ21</f>
        <v>richard</v>
      </c>
      <c r="D19" s="85" t="str">
        <f>Gespeeld!AK21</f>
        <v/>
      </c>
      <c r="E19" s="85" t="str">
        <f>Gespeeld!AL21</f>
        <v/>
      </c>
    </row>
    <row r="20" spans="1:5" ht="25" customHeight="1" thickBot="1">
      <c r="A20" s="87" t="str">
        <f>Gespeeld!AM21</f>
        <v/>
      </c>
      <c r="B20" s="87" t="str">
        <f>Gespeeld!AN21</f>
        <v>theo v W</v>
      </c>
      <c r="C20" s="87" t="str">
        <f>Gespeeld!AO21</f>
        <v>thijs</v>
      </c>
      <c r="D20" s="87" t="str">
        <f>Gespeeld!AP21</f>
        <v/>
      </c>
      <c r="E20" s="87" t="str">
        <f>Gespeeld!AQ21</f>
        <v/>
      </c>
    </row>
    <row r="21" spans="1:5" ht="25" customHeight="1" thickBot="1">
      <c r="A21" s="87" t="str">
        <f>Gespeeld!AR21</f>
        <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E3B8-080A-7A4A-9B4C-CD68DDD19562}">
  <sheetPr codeName="Blad23"/>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53</v>
      </c>
      <c r="B1" s="88">
        <f>NogTeSpelen!AT22</f>
        <v>35</v>
      </c>
      <c r="C1" s="69" t="s">
        <v>193</v>
      </c>
      <c r="D1" s="69"/>
      <c r="E1" s="69"/>
    </row>
    <row r="2" spans="1:41" s="67" customFormat="1" ht="25" customHeight="1">
      <c r="A2" s="74" t="str">
        <f>NogTeSpelen!D22</f>
        <v/>
      </c>
      <c r="B2" s="75" t="str">
        <f>NogTeSpelen!E22</f>
        <v/>
      </c>
      <c r="C2" s="75" t="str">
        <f>NogTeSpelen!F22</f>
        <v>appie</v>
      </c>
      <c r="D2" s="75" t="str">
        <f>NogTeSpelen!G22</f>
        <v>arthur</v>
      </c>
      <c r="E2" s="76" t="str">
        <f>NogTeSpelen!H22</f>
        <v>berry</v>
      </c>
      <c r="AO2" s="65"/>
    </row>
    <row r="3" spans="1:41" ht="25" customHeight="1">
      <c r="A3" s="77" t="str">
        <f>NogTeSpelen!I22</f>
        <v>chris</v>
      </c>
      <c r="B3" s="66" t="str">
        <f>NogTeSpelen!J22</f>
        <v>cock</v>
      </c>
      <c r="C3" s="66" t="str">
        <f>NogTeSpelen!K22</f>
        <v>cor</v>
      </c>
      <c r="D3" s="66" t="str">
        <f>NogTeSpelen!L22</f>
        <v>ed</v>
      </c>
      <c r="E3" s="78" t="str">
        <f>NogTeSpelen!M22</f>
        <v>frans</v>
      </c>
    </row>
    <row r="4" spans="1:41" ht="25" customHeight="1">
      <c r="A4" s="77" t="str">
        <f>NogTeSpelen!N22</f>
        <v>ger d</v>
      </c>
      <c r="B4" s="66" t="str">
        <f>NogTeSpelen!O22</f>
        <v>ger v</v>
      </c>
      <c r="C4" s="66" t="str">
        <f>NogTeSpelen!P22</f>
        <v xml:space="preserve">harold B </v>
      </c>
      <c r="D4" s="66" t="str">
        <f>NogTeSpelen!Q22</f>
        <v>harold  N</v>
      </c>
      <c r="E4" s="78" t="str">
        <f>NogTeSpelen!R22</f>
        <v>jaap</v>
      </c>
    </row>
    <row r="5" spans="1:41" s="67" customFormat="1" ht="25" customHeight="1">
      <c r="A5" s="77" t="str">
        <f>NogTeSpelen!S22</f>
        <v/>
      </c>
      <c r="B5" s="94">
        <f>NogTeSpelen!T22</f>
        <v>0</v>
      </c>
      <c r="C5" s="66" t="str">
        <f>NogTeSpelen!U22</f>
        <v>mars bo</v>
      </c>
      <c r="D5" s="66" t="str">
        <f>NogTeSpelen!V22</f>
        <v>mars bu</v>
      </c>
      <c r="E5" s="78" t="str">
        <f>NogTeSpelen!W22</f>
        <v>mars ma</v>
      </c>
      <c r="Z5" s="65"/>
      <c r="AA5" s="65"/>
      <c r="AB5" s="65"/>
      <c r="AC5" s="65"/>
      <c r="AD5" s="65"/>
      <c r="AO5" s="65"/>
    </row>
    <row r="6" spans="1:41" ht="25" customHeight="1">
      <c r="A6" s="77" t="str">
        <f>NogTeSpelen!X22</f>
        <v>mars os</v>
      </c>
      <c r="B6" s="77" t="str">
        <f>NogTeSpelen!Y22</f>
        <v>marco</v>
      </c>
      <c r="C6" s="77" t="str">
        <f>NogTeSpelen!Z22</f>
        <v>micha</v>
      </c>
      <c r="D6" s="77" t="str">
        <f>NogTeSpelen!AA22</f>
        <v/>
      </c>
      <c r="E6" s="77" t="str">
        <f>NogTeSpelen!AB22</f>
        <v>Patrick</v>
      </c>
    </row>
    <row r="7" spans="1:41" ht="25" customHeight="1">
      <c r="A7" s="77" t="str">
        <f>NogTeSpelen!AC22</f>
        <v>paul</v>
      </c>
      <c r="B7" s="77" t="str">
        <f>NogTeSpelen!AD22</f>
        <v>peet g</v>
      </c>
      <c r="C7" s="77" t="str">
        <f>NogTeSpelen!AE22</f>
        <v/>
      </c>
      <c r="D7" s="77" t="str">
        <f>NogTeSpelen!AF22</f>
        <v>peet m</v>
      </c>
      <c r="E7" s="77" t="str">
        <f>NogTeSpelen!AG22</f>
        <v>piet</v>
      </c>
    </row>
    <row r="8" spans="1:41" ht="25" customHeight="1">
      <c r="A8" s="77" t="str">
        <f>NogTeSpelen!AH22</f>
        <v>pleun</v>
      </c>
      <c r="B8" s="77" t="str">
        <f>NogTeSpelen!AI22</f>
        <v>rene</v>
      </c>
      <c r="C8" s="77" t="str">
        <f>NogTeSpelen!AJ22</f>
        <v>richard</v>
      </c>
      <c r="D8" s="77" t="str">
        <f>NogTeSpelen!AK22</f>
        <v>ronald</v>
      </c>
      <c r="E8" s="77" t="str">
        <f>NogTeSpelen!AL22</f>
        <v>ted</v>
      </c>
    </row>
    <row r="9" spans="1:41" ht="25" customHeight="1" thickBot="1">
      <c r="A9" s="79" t="str">
        <f>NogTeSpelen!AM22</f>
        <v>theo A</v>
      </c>
      <c r="B9" s="79" t="str">
        <f>NogTeSpelen!AN22</f>
        <v>theo v W</v>
      </c>
      <c r="C9" s="79" t="str">
        <f>NogTeSpelen!AO22</f>
        <v>thijs</v>
      </c>
      <c r="D9" s="79" t="str">
        <f>NogTeSpelen!AP22</f>
        <v>Walter</v>
      </c>
      <c r="E9" s="79" t="str">
        <f>NogTeSpelen!AQ22</f>
        <v>wim</v>
      </c>
    </row>
    <row r="10" spans="1:41" ht="25" customHeight="1" thickBot="1">
      <c r="A10" s="79" t="str">
        <f>NogTeSpelen!AR22</f>
        <v>wout</v>
      </c>
    </row>
    <row r="11" spans="1:41" ht="10" customHeight="1"/>
    <row r="12" spans="1:41" s="71" customFormat="1" ht="25" customHeight="1" thickBot="1">
      <c r="A12" s="73" t="str">
        <f>A1</f>
        <v>Jos</v>
      </c>
      <c r="B12" s="89">
        <f>Gespeeld!AT22</f>
        <v>5</v>
      </c>
      <c r="C12" s="72" t="s">
        <v>194</v>
      </c>
      <c r="D12" s="72"/>
      <c r="E12" s="72"/>
      <c r="AO12" s="65"/>
    </row>
    <row r="13" spans="1:41" ht="25" customHeight="1">
      <c r="A13" s="82" t="str">
        <f>Gespeeld!D22</f>
        <v>alex r</v>
      </c>
      <c r="B13" s="83" t="str">
        <f>Gespeeld!E22</f>
        <v>alex s</v>
      </c>
      <c r="C13" s="83" t="str">
        <f>Gespeeld!F22</f>
        <v/>
      </c>
      <c r="D13" s="83" t="str">
        <f>Gespeeld!G22</f>
        <v/>
      </c>
      <c r="E13" s="84" t="str">
        <f>Gespeeld!H22</f>
        <v/>
      </c>
    </row>
    <row r="14" spans="1:41" ht="25" customHeight="1">
      <c r="A14" s="85" t="str">
        <f>Gespeeld!I22</f>
        <v/>
      </c>
      <c r="B14" s="68" t="str">
        <f>Gespeeld!J22</f>
        <v/>
      </c>
      <c r="C14" s="68" t="str">
        <f>Gespeeld!K22</f>
        <v/>
      </c>
      <c r="D14" s="68" t="str">
        <f>Gespeeld!L22</f>
        <v/>
      </c>
      <c r="E14" s="86" t="str">
        <f>Gespeeld!M22</f>
        <v/>
      </c>
    </row>
    <row r="15" spans="1:41" ht="25" customHeight="1">
      <c r="A15" s="85" t="str">
        <f>Gespeeld!N22</f>
        <v/>
      </c>
      <c r="B15" s="68" t="str">
        <f>Gespeeld!O22</f>
        <v/>
      </c>
      <c r="C15" s="68" t="str">
        <f>Gespeeld!P22</f>
        <v/>
      </c>
      <c r="D15" s="68" t="str">
        <f>Gespeeld!Q22</f>
        <v/>
      </c>
      <c r="E15" s="86" t="str">
        <f>Gespeeld!R22</f>
        <v/>
      </c>
    </row>
    <row r="16" spans="1:41" ht="25" customHeight="1">
      <c r="A16" s="85" t="str">
        <f>Gespeeld!S22</f>
        <v>joop</v>
      </c>
      <c r="B16" s="95">
        <f>Gespeeld!T22</f>
        <v>0</v>
      </c>
      <c r="C16" s="68" t="str">
        <f>Gespeeld!U22</f>
        <v/>
      </c>
      <c r="D16" s="68" t="str">
        <f>Gespeeld!V22</f>
        <v/>
      </c>
      <c r="E16" s="86" t="str">
        <f>Gespeeld!W22</f>
        <v/>
      </c>
    </row>
    <row r="17" spans="1:5" ht="25" customHeight="1">
      <c r="A17" s="85" t="str">
        <f>Gespeeld!X22</f>
        <v/>
      </c>
      <c r="B17" s="85" t="str">
        <f>Gespeeld!Y22</f>
        <v/>
      </c>
      <c r="C17" s="85" t="str">
        <f>Gespeeld!Z22</f>
        <v/>
      </c>
      <c r="D17" s="85" t="str">
        <f>Gespeeld!AA22</f>
        <v>mo</v>
      </c>
      <c r="E17" s="85" t="str">
        <f>Gespeeld!AB22</f>
        <v/>
      </c>
    </row>
    <row r="18" spans="1:5" ht="25" customHeight="1">
      <c r="A18" s="85" t="str">
        <f>Gespeeld!AC22</f>
        <v/>
      </c>
      <c r="B18" s="85" t="str">
        <f>Gespeeld!AD22</f>
        <v/>
      </c>
      <c r="C18" s="85" t="str">
        <f>Gespeeld!AE22</f>
        <v>peet h</v>
      </c>
      <c r="D18" s="85" t="str">
        <f>Gespeeld!AF22</f>
        <v/>
      </c>
      <c r="E18" s="85" t="str">
        <f>Gespeeld!AG22</f>
        <v/>
      </c>
    </row>
    <row r="19" spans="1:5" ht="25" customHeight="1">
      <c r="A19" s="85" t="str">
        <f>Gespeeld!AH22</f>
        <v/>
      </c>
      <c r="B19" s="85" t="str">
        <f>Gespeeld!AI22</f>
        <v/>
      </c>
      <c r="C19" s="85" t="str">
        <f>Gespeeld!AJ22</f>
        <v/>
      </c>
      <c r="D19" s="85" t="str">
        <f>Gespeeld!AK22</f>
        <v/>
      </c>
      <c r="E19" s="85" t="str">
        <f>Gespeeld!AL22</f>
        <v/>
      </c>
    </row>
    <row r="20" spans="1:5" ht="25" customHeight="1">
      <c r="A20" s="85" t="str">
        <f>Gespeeld!AM22</f>
        <v/>
      </c>
      <c r="B20" s="85" t="str">
        <f>Gespeeld!AN22</f>
        <v/>
      </c>
      <c r="C20" s="85" t="str">
        <f>Gespeeld!AO22</f>
        <v/>
      </c>
      <c r="D20" s="85" t="str">
        <f>Gespeeld!AP22</f>
        <v/>
      </c>
      <c r="E20" s="85" t="str">
        <f>Gespeeld!AQ22</f>
        <v/>
      </c>
    </row>
    <row r="21" spans="1:5" ht="25" customHeight="1">
      <c r="A21" s="85" t="str">
        <f>Gespeeld!AR22</f>
        <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594F4-CF84-D842-AC5A-35B3162ED7CA}">
  <sheetPr codeName="Blad24"/>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260</v>
      </c>
      <c r="B1" s="88">
        <f>NogTeSpelen!AT23</f>
        <v>31</v>
      </c>
      <c r="C1" s="69" t="s">
        <v>193</v>
      </c>
      <c r="D1" s="69"/>
      <c r="E1" s="69"/>
    </row>
    <row r="2" spans="1:41" s="67" customFormat="1" ht="25" customHeight="1">
      <c r="A2" s="74" t="str">
        <f>NogTeSpelen!D23</f>
        <v>alex r</v>
      </c>
      <c r="B2" s="75" t="str">
        <f>NogTeSpelen!E23</f>
        <v/>
      </c>
      <c r="C2" s="75" t="str">
        <f>NogTeSpelen!F23</f>
        <v/>
      </c>
      <c r="D2" s="75" t="str">
        <f>NogTeSpelen!G23</f>
        <v/>
      </c>
      <c r="E2" s="76" t="str">
        <f>NogTeSpelen!H23</f>
        <v>berry</v>
      </c>
      <c r="AO2" s="65"/>
    </row>
    <row r="3" spans="1:41" ht="25" customHeight="1">
      <c r="A3" s="77" t="str">
        <f>NogTeSpelen!I23</f>
        <v>chris</v>
      </c>
      <c r="B3" s="66" t="str">
        <f>NogTeSpelen!J23</f>
        <v>cock</v>
      </c>
      <c r="C3" s="66" t="str">
        <f>NogTeSpelen!K23</f>
        <v>cor</v>
      </c>
      <c r="D3" s="66" t="str">
        <f>NogTeSpelen!L23</f>
        <v>ed</v>
      </c>
      <c r="E3" s="78" t="str">
        <f>NogTeSpelen!M23</f>
        <v>frans</v>
      </c>
    </row>
    <row r="4" spans="1:41" ht="25" customHeight="1">
      <c r="A4" s="77" t="str">
        <f>NogTeSpelen!N23</f>
        <v>ger d</v>
      </c>
      <c r="B4" s="66" t="str">
        <f>NogTeSpelen!O23</f>
        <v>ger v</v>
      </c>
      <c r="C4" s="66" t="str">
        <f>NogTeSpelen!P23</f>
        <v xml:space="preserve">harold B </v>
      </c>
      <c r="D4" s="66" t="str">
        <f>NogTeSpelen!Q23</f>
        <v>harold  N</v>
      </c>
      <c r="E4" s="78" t="str">
        <f>NogTeSpelen!R23</f>
        <v>jaap</v>
      </c>
    </row>
    <row r="5" spans="1:41" s="67" customFormat="1" ht="25" customHeight="1">
      <c r="A5" s="77" t="str">
        <f>NogTeSpelen!S23</f>
        <v>joop</v>
      </c>
      <c r="B5" s="66" t="str">
        <f>NogTeSpelen!T23</f>
        <v>jos</v>
      </c>
      <c r="C5" s="94">
        <f>NogTeSpelen!U23</f>
        <v>0</v>
      </c>
      <c r="D5" s="66" t="str">
        <f>NogTeSpelen!V23</f>
        <v>mars bu</v>
      </c>
      <c r="E5" s="78" t="str">
        <f>NogTeSpelen!W23</f>
        <v>mars ma</v>
      </c>
      <c r="Z5" s="65"/>
      <c r="AA5" s="65"/>
      <c r="AB5" s="65"/>
      <c r="AC5" s="65"/>
      <c r="AD5" s="65"/>
      <c r="AO5" s="65"/>
    </row>
    <row r="6" spans="1:41" ht="25" customHeight="1">
      <c r="A6" s="77" t="str">
        <f>NogTeSpelen!X23</f>
        <v>mars os</v>
      </c>
      <c r="B6" s="77" t="str">
        <f>NogTeSpelen!Y23</f>
        <v>marco</v>
      </c>
      <c r="C6" s="77" t="str">
        <f>NogTeSpelen!Z23</f>
        <v>micha</v>
      </c>
      <c r="D6" s="77" t="str">
        <f>NogTeSpelen!AA23</f>
        <v>mo</v>
      </c>
      <c r="E6" s="77" t="str">
        <f>NogTeSpelen!AB23</f>
        <v/>
      </c>
    </row>
    <row r="7" spans="1:41" ht="25" customHeight="1">
      <c r="A7" s="77" t="str">
        <f>NogTeSpelen!AC23</f>
        <v>paul</v>
      </c>
      <c r="B7" s="77" t="str">
        <f>NogTeSpelen!AD23</f>
        <v>peet g</v>
      </c>
      <c r="C7" s="77" t="str">
        <f>NogTeSpelen!AE23</f>
        <v/>
      </c>
      <c r="D7" s="77" t="str">
        <f>NogTeSpelen!AF23</f>
        <v>peet m</v>
      </c>
      <c r="E7" s="77" t="str">
        <f>NogTeSpelen!AG23</f>
        <v>piet</v>
      </c>
    </row>
    <row r="8" spans="1:41" ht="25" customHeight="1">
      <c r="A8" s="77" t="str">
        <f>NogTeSpelen!AH23</f>
        <v/>
      </c>
      <c r="B8" s="77" t="str">
        <f>NogTeSpelen!AI23</f>
        <v>rene</v>
      </c>
      <c r="C8" s="77" t="str">
        <f>NogTeSpelen!AJ23</f>
        <v>richard</v>
      </c>
      <c r="D8" s="77" t="str">
        <f>NogTeSpelen!AK23</f>
        <v/>
      </c>
      <c r="E8" s="77" t="str">
        <f>NogTeSpelen!AL23</f>
        <v>ted</v>
      </c>
    </row>
    <row r="9" spans="1:41" ht="25" customHeight="1" thickBot="1">
      <c r="A9" s="79" t="str">
        <f>NogTeSpelen!AM23</f>
        <v/>
      </c>
      <c r="B9" s="79" t="str">
        <f>NogTeSpelen!AN23</f>
        <v>theo v W</v>
      </c>
      <c r="C9" s="79" t="str">
        <f>NogTeSpelen!AO23</f>
        <v>thijs</v>
      </c>
      <c r="D9" s="79" t="str">
        <f>NogTeSpelen!AP23</f>
        <v>Walter</v>
      </c>
      <c r="E9" s="79" t="str">
        <f>NogTeSpelen!AQ23</f>
        <v>wim</v>
      </c>
    </row>
    <row r="10" spans="1:41" ht="25" customHeight="1" thickBot="1">
      <c r="A10" s="79" t="str">
        <f>NogTeSpelen!AR23</f>
        <v/>
      </c>
    </row>
    <row r="11" spans="1:41" ht="10" customHeight="1"/>
    <row r="12" spans="1:41" s="71" customFormat="1" ht="25" customHeight="1" thickBot="1">
      <c r="A12" s="73" t="str">
        <f>A1</f>
        <v>Marc Bo</v>
      </c>
      <c r="B12" s="89">
        <f>Gespeeld!AT23</f>
        <v>9</v>
      </c>
      <c r="C12" s="72" t="s">
        <v>194</v>
      </c>
      <c r="D12" s="72"/>
      <c r="E12" s="72"/>
      <c r="AO12" s="65"/>
    </row>
    <row r="13" spans="1:41" ht="25" customHeight="1">
      <c r="A13" s="82" t="str">
        <f>Gespeeld!D23</f>
        <v/>
      </c>
      <c r="B13" s="83" t="str">
        <f>Gespeeld!E23</f>
        <v>alex s</v>
      </c>
      <c r="C13" s="83" t="str">
        <f>Gespeeld!F23</f>
        <v>appie</v>
      </c>
      <c r="D13" s="83" t="str">
        <f>Gespeeld!G23</f>
        <v>arthur</v>
      </c>
      <c r="E13" s="84" t="str">
        <f>Gespeeld!H23</f>
        <v/>
      </c>
    </row>
    <row r="14" spans="1:41" ht="25" customHeight="1">
      <c r="A14" s="85" t="str">
        <f>Gespeeld!I23</f>
        <v/>
      </c>
      <c r="B14" s="68" t="str">
        <f>Gespeeld!J23</f>
        <v/>
      </c>
      <c r="C14" s="68" t="str">
        <f>Gespeeld!K23</f>
        <v/>
      </c>
      <c r="D14" s="68" t="str">
        <f>Gespeeld!L23</f>
        <v/>
      </c>
      <c r="E14" s="86" t="str">
        <f>Gespeeld!M23</f>
        <v/>
      </c>
    </row>
    <row r="15" spans="1:41" ht="25" customHeight="1">
      <c r="A15" s="85" t="str">
        <f>Gespeeld!N23</f>
        <v/>
      </c>
      <c r="B15" s="68" t="str">
        <f>Gespeeld!O23</f>
        <v/>
      </c>
      <c r="C15" s="68" t="str">
        <f>Gespeeld!P23</f>
        <v/>
      </c>
      <c r="D15" s="68" t="str">
        <f>Gespeeld!Q23</f>
        <v/>
      </c>
      <c r="E15" s="86" t="str">
        <f>Gespeeld!R23</f>
        <v/>
      </c>
    </row>
    <row r="16" spans="1:41" ht="25" customHeight="1">
      <c r="A16" s="85" t="str">
        <f>Gespeeld!S23</f>
        <v/>
      </c>
      <c r="B16" s="68" t="str">
        <f>Gespeeld!T23</f>
        <v/>
      </c>
      <c r="C16" s="95">
        <f>Gespeeld!U23</f>
        <v>0</v>
      </c>
      <c r="D16" s="68" t="str">
        <f>Gespeeld!V23</f>
        <v/>
      </c>
      <c r="E16" s="86" t="str">
        <f>Gespeeld!W23</f>
        <v/>
      </c>
    </row>
    <row r="17" spans="1:5" ht="25" customHeight="1">
      <c r="A17" s="85" t="str">
        <f>Gespeeld!X23</f>
        <v/>
      </c>
      <c r="B17" s="85" t="str">
        <f>Gespeeld!Y23</f>
        <v/>
      </c>
      <c r="C17" s="85" t="str">
        <f>Gespeeld!Z23</f>
        <v/>
      </c>
      <c r="D17" s="85" t="str">
        <f>Gespeeld!AA23</f>
        <v/>
      </c>
      <c r="E17" s="85" t="str">
        <f>Gespeeld!AB23</f>
        <v>Patrick</v>
      </c>
    </row>
    <row r="18" spans="1:5" ht="25" customHeight="1">
      <c r="A18" s="85" t="str">
        <f>Gespeeld!AC23</f>
        <v/>
      </c>
      <c r="B18" s="85" t="str">
        <f>Gespeeld!AD23</f>
        <v/>
      </c>
      <c r="C18" s="85" t="str">
        <f>Gespeeld!AE23</f>
        <v>peet h</v>
      </c>
      <c r="D18" s="85" t="str">
        <f>Gespeeld!AF23</f>
        <v/>
      </c>
      <c r="E18" s="85" t="str">
        <f>Gespeeld!AG23</f>
        <v/>
      </c>
    </row>
    <row r="19" spans="1:5" ht="25" customHeight="1">
      <c r="A19" s="85" t="str">
        <f>Gespeeld!AH23</f>
        <v>pleun</v>
      </c>
      <c r="B19" s="85" t="str">
        <f>Gespeeld!AI23</f>
        <v/>
      </c>
      <c r="C19" s="85" t="str">
        <f>Gespeeld!AJ23</f>
        <v/>
      </c>
      <c r="D19" s="85" t="str">
        <f>Gespeeld!AK23</f>
        <v>ronald</v>
      </c>
      <c r="E19" s="85" t="str">
        <f>Gespeeld!AL23</f>
        <v/>
      </c>
    </row>
    <row r="20" spans="1:5" ht="25" customHeight="1" thickBot="1">
      <c r="A20" s="87" t="str">
        <f>Gespeeld!AM23</f>
        <v>theo A</v>
      </c>
      <c r="B20" s="87" t="str">
        <f>Gespeeld!AN23</f>
        <v/>
      </c>
      <c r="C20" s="87" t="str">
        <f>Gespeeld!AO23</f>
        <v/>
      </c>
      <c r="D20" s="87" t="str">
        <f>Gespeeld!AP23</f>
        <v/>
      </c>
      <c r="E20" s="87" t="str">
        <f>Gespeeld!AQ23</f>
        <v/>
      </c>
    </row>
    <row r="21" spans="1:5" ht="25" customHeight="1" thickBot="1">
      <c r="A21" s="87" t="str">
        <f>Gespeeld!AR23</f>
        <v>wout</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1557-98E4-854C-A08D-0D52DF9EC703}">
  <sheetPr codeName="Blad25"/>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197</v>
      </c>
      <c r="B1" s="88">
        <f>NogTeSpelen!AT24</f>
        <v>38</v>
      </c>
      <c r="C1" s="69" t="s">
        <v>193</v>
      </c>
      <c r="D1" s="69"/>
      <c r="E1" s="69"/>
    </row>
    <row r="2" spans="1:41" s="67" customFormat="1" ht="25" customHeight="1">
      <c r="A2" s="74" t="str">
        <f>NogTeSpelen!D24</f>
        <v>alex r</v>
      </c>
      <c r="B2" s="75" t="str">
        <f>NogTeSpelen!E24</f>
        <v>alex s</v>
      </c>
      <c r="C2" s="75" t="str">
        <f>NogTeSpelen!F24</f>
        <v>appie</v>
      </c>
      <c r="D2" s="75" t="str">
        <f>NogTeSpelen!G24</f>
        <v>arthur</v>
      </c>
      <c r="E2" s="76" t="str">
        <f>NogTeSpelen!H24</f>
        <v>berry</v>
      </c>
      <c r="AO2" s="65"/>
    </row>
    <row r="3" spans="1:41" ht="25" customHeight="1">
      <c r="A3" s="77" t="str">
        <f>NogTeSpelen!I24</f>
        <v>chris</v>
      </c>
      <c r="B3" s="66" t="str">
        <f>NogTeSpelen!J24</f>
        <v/>
      </c>
      <c r="C3" s="66" t="str">
        <f>NogTeSpelen!K24</f>
        <v>cor</v>
      </c>
      <c r="D3" s="66" t="str">
        <f>NogTeSpelen!L24</f>
        <v/>
      </c>
      <c r="E3" s="78" t="str">
        <f>NogTeSpelen!M24</f>
        <v>frans</v>
      </c>
    </row>
    <row r="4" spans="1:41" ht="25" customHeight="1">
      <c r="A4" s="77" t="str">
        <f>NogTeSpelen!N24</f>
        <v>ger d</v>
      </c>
      <c r="B4" s="66" t="str">
        <f>NogTeSpelen!O24</f>
        <v>ger v</v>
      </c>
      <c r="C4" s="66" t="str">
        <f>NogTeSpelen!P24</f>
        <v xml:space="preserve">harold B </v>
      </c>
      <c r="D4" s="66" t="str">
        <f>NogTeSpelen!Q24</f>
        <v>harold  N</v>
      </c>
      <c r="E4" s="78" t="str">
        <f>NogTeSpelen!R24</f>
        <v>jaap</v>
      </c>
    </row>
    <row r="5" spans="1:41" s="67" customFormat="1" ht="25" customHeight="1">
      <c r="A5" s="77" t="str">
        <f>NogTeSpelen!S24</f>
        <v>joop</v>
      </c>
      <c r="B5" s="66" t="str">
        <f>NogTeSpelen!T24</f>
        <v>jos</v>
      </c>
      <c r="C5" s="66" t="str">
        <f>NogTeSpelen!U24</f>
        <v>mars bo</v>
      </c>
      <c r="D5" s="94">
        <f>NogTeSpelen!V24</f>
        <v>0</v>
      </c>
      <c r="E5" s="78" t="str">
        <f>NogTeSpelen!W24</f>
        <v>mars ma</v>
      </c>
      <c r="Z5" s="65"/>
      <c r="AA5" s="65"/>
      <c r="AB5" s="65"/>
      <c r="AC5" s="65"/>
      <c r="AD5" s="65"/>
      <c r="AO5" s="65"/>
    </row>
    <row r="6" spans="1:41" ht="25" customHeight="1">
      <c r="A6" s="77" t="str">
        <f>NogTeSpelen!X24</f>
        <v>mars os</v>
      </c>
      <c r="B6" s="77" t="str">
        <f>NogTeSpelen!Y24</f>
        <v>marco</v>
      </c>
      <c r="C6" s="77" t="str">
        <f>NogTeSpelen!Z24</f>
        <v>micha</v>
      </c>
      <c r="D6" s="77" t="str">
        <f>NogTeSpelen!AA24</f>
        <v>mo</v>
      </c>
      <c r="E6" s="77" t="str">
        <f>NogTeSpelen!AB24</f>
        <v>Patrick</v>
      </c>
    </row>
    <row r="7" spans="1:41" ht="25" customHeight="1">
      <c r="A7" s="77" t="str">
        <f>NogTeSpelen!AC24</f>
        <v>paul</v>
      </c>
      <c r="B7" s="77" t="str">
        <f>NogTeSpelen!AD24</f>
        <v>peet g</v>
      </c>
      <c r="C7" s="77" t="str">
        <f>NogTeSpelen!AE24</f>
        <v>peet h</v>
      </c>
      <c r="D7" s="77" t="str">
        <f>NogTeSpelen!AF24</f>
        <v>peet m</v>
      </c>
      <c r="E7" s="77" t="str">
        <f>NogTeSpelen!AG24</f>
        <v>piet</v>
      </c>
    </row>
    <row r="8" spans="1:41" ht="25" customHeight="1">
      <c r="A8" s="77" t="str">
        <f>NogTeSpelen!AH24</f>
        <v>pleun</v>
      </c>
      <c r="B8" s="77" t="str">
        <f>NogTeSpelen!AI24</f>
        <v>rene</v>
      </c>
      <c r="C8" s="77" t="str">
        <f>NogTeSpelen!AJ24</f>
        <v>richard</v>
      </c>
      <c r="D8" s="77" t="str">
        <f>NogTeSpelen!AK24</f>
        <v>ronald</v>
      </c>
      <c r="E8" s="77" t="str">
        <f>NogTeSpelen!AL24</f>
        <v>ted</v>
      </c>
    </row>
    <row r="9" spans="1:41" ht="25" customHeight="1" thickBot="1">
      <c r="A9" s="79" t="str">
        <f>NogTeSpelen!AM24</f>
        <v>theo A</v>
      </c>
      <c r="B9" s="79" t="str">
        <f>NogTeSpelen!AN24</f>
        <v>theo v W</v>
      </c>
      <c r="C9" s="79" t="str">
        <f>NogTeSpelen!AO24</f>
        <v>thijs</v>
      </c>
      <c r="D9" s="79" t="str">
        <f>NogTeSpelen!AP24</f>
        <v>Walter</v>
      </c>
      <c r="E9" s="79" t="str">
        <f>NogTeSpelen!AQ24</f>
        <v>wim</v>
      </c>
    </row>
    <row r="10" spans="1:41" ht="25" customHeight="1" thickBot="1">
      <c r="A10" s="79" t="str">
        <f>NogTeSpelen!AR24</f>
        <v>wout</v>
      </c>
    </row>
    <row r="11" spans="1:41" ht="10" customHeight="1"/>
    <row r="12" spans="1:41" s="71" customFormat="1" ht="25" customHeight="1" thickBot="1">
      <c r="A12" s="73" t="str">
        <f>A1</f>
        <v>Mars Bu</v>
      </c>
      <c r="B12" s="89">
        <f>Gespeeld!AT24</f>
        <v>2</v>
      </c>
      <c r="C12" s="72" t="s">
        <v>194</v>
      </c>
      <c r="D12" s="72"/>
      <c r="E12" s="72"/>
      <c r="AO12" s="65"/>
    </row>
    <row r="13" spans="1:41" ht="25" customHeight="1">
      <c r="A13" s="82" t="str">
        <f>Gespeeld!D24</f>
        <v/>
      </c>
      <c r="B13" s="83" t="str">
        <f>Gespeeld!E24</f>
        <v/>
      </c>
      <c r="C13" s="83" t="str">
        <f>Gespeeld!F24</f>
        <v/>
      </c>
      <c r="D13" s="83" t="str">
        <f>Gespeeld!G24</f>
        <v/>
      </c>
      <c r="E13" s="84" t="str">
        <f>Gespeeld!H24</f>
        <v/>
      </c>
    </row>
    <row r="14" spans="1:41" ht="25" customHeight="1">
      <c r="A14" s="85" t="str">
        <f>Gespeeld!I24</f>
        <v/>
      </c>
      <c r="B14" s="68" t="str">
        <f>Gespeeld!J24</f>
        <v>cock</v>
      </c>
      <c r="C14" s="68" t="str">
        <f>Gespeeld!K24</f>
        <v/>
      </c>
      <c r="D14" s="68" t="str">
        <f>Gespeeld!L24</f>
        <v>ed</v>
      </c>
      <c r="E14" s="86" t="str">
        <f>Gespeeld!M24</f>
        <v/>
      </c>
    </row>
    <row r="15" spans="1:41" ht="25" customHeight="1">
      <c r="A15" s="85" t="str">
        <f>Gespeeld!N24</f>
        <v/>
      </c>
      <c r="B15" s="68" t="str">
        <f>Gespeeld!O24</f>
        <v/>
      </c>
      <c r="C15" s="68" t="str">
        <f>Gespeeld!P24</f>
        <v/>
      </c>
      <c r="D15" s="68" t="str">
        <f>Gespeeld!Q24</f>
        <v/>
      </c>
      <c r="E15" s="86" t="str">
        <f>Gespeeld!R24</f>
        <v/>
      </c>
    </row>
    <row r="16" spans="1:41" ht="25" customHeight="1">
      <c r="A16" s="85" t="str">
        <f>Gespeeld!S24</f>
        <v/>
      </c>
      <c r="B16" s="68" t="str">
        <f>Gespeeld!T24</f>
        <v/>
      </c>
      <c r="C16" s="68" t="str">
        <f>Gespeeld!U24</f>
        <v/>
      </c>
      <c r="D16" s="95">
        <f>Gespeeld!V24</f>
        <v>0</v>
      </c>
      <c r="E16" s="86" t="str">
        <f>Gespeeld!W24</f>
        <v/>
      </c>
    </row>
    <row r="17" spans="1:5" ht="25" customHeight="1">
      <c r="A17" s="85" t="str">
        <f>Gespeeld!X24</f>
        <v/>
      </c>
      <c r="B17" s="85" t="str">
        <f>Gespeeld!Y24</f>
        <v/>
      </c>
      <c r="C17" s="85" t="str">
        <f>Gespeeld!Z24</f>
        <v/>
      </c>
      <c r="D17" s="85" t="str">
        <f>Gespeeld!AA24</f>
        <v/>
      </c>
      <c r="E17" s="85" t="str">
        <f>Gespeeld!AB24</f>
        <v/>
      </c>
    </row>
    <row r="18" spans="1:5" ht="25" customHeight="1">
      <c r="A18" s="85" t="str">
        <f>Gespeeld!AC24</f>
        <v/>
      </c>
      <c r="B18" s="85" t="str">
        <f>Gespeeld!AD24</f>
        <v/>
      </c>
      <c r="C18" s="85" t="str">
        <f>Gespeeld!AE24</f>
        <v/>
      </c>
      <c r="D18" s="85" t="str">
        <f>Gespeeld!AF24</f>
        <v/>
      </c>
      <c r="E18" s="85" t="str">
        <f>Gespeeld!AG24</f>
        <v/>
      </c>
    </row>
    <row r="19" spans="1:5" ht="25" customHeight="1">
      <c r="A19" s="85" t="str">
        <f>Gespeeld!AH24</f>
        <v/>
      </c>
      <c r="B19" s="85" t="str">
        <f>Gespeeld!AI24</f>
        <v/>
      </c>
      <c r="C19" s="85" t="str">
        <f>Gespeeld!AJ24</f>
        <v/>
      </c>
      <c r="D19" s="85" t="str">
        <f>Gespeeld!AK24</f>
        <v/>
      </c>
      <c r="E19" s="85" t="str">
        <f>Gespeeld!AL24</f>
        <v/>
      </c>
    </row>
    <row r="20" spans="1:5" ht="25" customHeight="1" thickBot="1">
      <c r="A20" s="87" t="str">
        <f>Gespeeld!AM24</f>
        <v/>
      </c>
      <c r="B20" s="87" t="str">
        <f>Gespeeld!AN24</f>
        <v/>
      </c>
      <c r="C20" s="87" t="str">
        <f>Gespeeld!AO24</f>
        <v/>
      </c>
      <c r="D20" s="87" t="str">
        <f>Gespeeld!AP24</f>
        <v/>
      </c>
      <c r="E20" s="87" t="str">
        <f>Gespeeld!AQ24</f>
        <v/>
      </c>
    </row>
    <row r="21" spans="1:5" ht="25" customHeight="1" thickBot="1">
      <c r="A21" s="87" t="str">
        <f>Gespeeld!AR24</f>
        <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E4BA-B90F-F543-AC8A-24C0699C932B}">
  <sheetPr codeName="Blad26"/>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198</v>
      </c>
      <c r="B1" s="88">
        <f>NogTeSpelen!AT25</f>
        <v>40</v>
      </c>
      <c r="C1" s="69" t="s">
        <v>193</v>
      </c>
      <c r="D1" s="69"/>
      <c r="E1" s="69"/>
    </row>
    <row r="2" spans="1:41" s="67" customFormat="1" ht="25" customHeight="1">
      <c r="A2" s="74" t="str">
        <f>NogTeSpelen!D25</f>
        <v>alex r</v>
      </c>
      <c r="B2" s="75" t="str">
        <f>NogTeSpelen!E25</f>
        <v>alex s</v>
      </c>
      <c r="C2" s="75" t="str">
        <f>NogTeSpelen!F25</f>
        <v>appie</v>
      </c>
      <c r="D2" s="75" t="str">
        <f>NogTeSpelen!G25</f>
        <v>arthur</v>
      </c>
      <c r="E2" s="76" t="str">
        <f>NogTeSpelen!H25</f>
        <v>berry</v>
      </c>
      <c r="AO2" s="65"/>
    </row>
    <row r="3" spans="1:41" ht="25" customHeight="1">
      <c r="A3" s="77" t="str">
        <f>NogTeSpelen!I25</f>
        <v>chris</v>
      </c>
      <c r="B3" s="66" t="str">
        <f>NogTeSpelen!J25</f>
        <v>cock</v>
      </c>
      <c r="C3" s="66" t="str">
        <f>NogTeSpelen!K25</f>
        <v>cor</v>
      </c>
      <c r="D3" s="66" t="str">
        <f>NogTeSpelen!L25</f>
        <v>ed</v>
      </c>
      <c r="E3" s="78" t="str">
        <f>NogTeSpelen!M25</f>
        <v>frans</v>
      </c>
    </row>
    <row r="4" spans="1:41" ht="25" customHeight="1">
      <c r="A4" s="77" t="str">
        <f>NogTeSpelen!N25</f>
        <v>ger d</v>
      </c>
      <c r="B4" s="66" t="str">
        <f>NogTeSpelen!O25</f>
        <v>ger v</v>
      </c>
      <c r="C4" s="66" t="str">
        <f>NogTeSpelen!P25</f>
        <v xml:space="preserve">harold B </v>
      </c>
      <c r="D4" s="66" t="str">
        <f>NogTeSpelen!Q25</f>
        <v>harold  N</v>
      </c>
      <c r="E4" s="78" t="str">
        <f>NogTeSpelen!R25</f>
        <v>jaap</v>
      </c>
    </row>
    <row r="5" spans="1:41" s="67" customFormat="1" ht="25" customHeight="1">
      <c r="A5" s="77" t="str">
        <f>NogTeSpelen!S25</f>
        <v>joop</v>
      </c>
      <c r="B5" s="66" t="str">
        <f>NogTeSpelen!T25</f>
        <v>jos</v>
      </c>
      <c r="C5" s="66" t="str">
        <f>NogTeSpelen!U25</f>
        <v>mars bo</v>
      </c>
      <c r="D5" s="66" t="str">
        <f>NogTeSpelen!V25</f>
        <v>mars bu</v>
      </c>
      <c r="E5" s="93">
        <f>NogTeSpelen!W25</f>
        <v>0</v>
      </c>
      <c r="Z5" s="65"/>
      <c r="AA5" s="65"/>
      <c r="AB5" s="65"/>
      <c r="AC5" s="65"/>
      <c r="AD5" s="65"/>
      <c r="AO5" s="65"/>
    </row>
    <row r="6" spans="1:41" ht="25" customHeight="1">
      <c r="A6" s="77" t="str">
        <f>NogTeSpelen!X25</f>
        <v>mars os</v>
      </c>
      <c r="B6" s="77" t="str">
        <f>NogTeSpelen!Y25</f>
        <v>marco</v>
      </c>
      <c r="C6" s="77" t="str">
        <f>NogTeSpelen!Z25</f>
        <v>micha</v>
      </c>
      <c r="D6" s="77" t="str">
        <f>NogTeSpelen!AA25</f>
        <v>mo</v>
      </c>
      <c r="E6" s="77" t="str">
        <f>NogTeSpelen!AB25</f>
        <v>Patrick</v>
      </c>
    </row>
    <row r="7" spans="1:41" ht="25" customHeight="1">
      <c r="A7" s="77" t="str">
        <f>NogTeSpelen!AC25</f>
        <v>paul</v>
      </c>
      <c r="B7" s="77" t="str">
        <f>NogTeSpelen!AD25</f>
        <v>peet g</v>
      </c>
      <c r="C7" s="77" t="str">
        <f>NogTeSpelen!AE25</f>
        <v>peet h</v>
      </c>
      <c r="D7" s="77" t="str">
        <f>NogTeSpelen!AF25</f>
        <v>peet m</v>
      </c>
      <c r="E7" s="77" t="str">
        <f>NogTeSpelen!AG25</f>
        <v>piet</v>
      </c>
    </row>
    <row r="8" spans="1:41" ht="25" customHeight="1">
      <c r="A8" s="77" t="str">
        <f>NogTeSpelen!AH25</f>
        <v>pleun</v>
      </c>
      <c r="B8" s="77" t="str">
        <f>NogTeSpelen!AI25</f>
        <v>rene</v>
      </c>
      <c r="C8" s="77" t="str">
        <f>NogTeSpelen!AJ25</f>
        <v>richard</v>
      </c>
      <c r="D8" s="77" t="str">
        <f>NogTeSpelen!AK25</f>
        <v>ronald</v>
      </c>
      <c r="E8" s="77" t="str">
        <f>NogTeSpelen!AL25</f>
        <v>ted</v>
      </c>
    </row>
    <row r="9" spans="1:41" ht="25" customHeight="1" thickBot="1">
      <c r="A9" s="79" t="str">
        <f>NogTeSpelen!AM25</f>
        <v>theo A</v>
      </c>
      <c r="B9" s="79" t="str">
        <f>NogTeSpelen!AN25</f>
        <v>theo v W</v>
      </c>
      <c r="C9" s="79" t="str">
        <f>NogTeSpelen!AO25</f>
        <v>thijs</v>
      </c>
      <c r="D9" s="79" t="str">
        <f>NogTeSpelen!AP25</f>
        <v>Walter</v>
      </c>
      <c r="E9" s="79" t="str">
        <f>NogTeSpelen!AQ25</f>
        <v>wim</v>
      </c>
    </row>
    <row r="10" spans="1:41" ht="25" customHeight="1" thickBot="1">
      <c r="A10" s="79" t="str">
        <f>NogTeSpelen!AR25</f>
        <v>wout</v>
      </c>
    </row>
    <row r="11" spans="1:41" ht="10" customHeight="1"/>
    <row r="12" spans="1:41" s="71" customFormat="1" ht="25" customHeight="1" thickBot="1">
      <c r="A12" s="73" t="str">
        <f>A1</f>
        <v>Mars Ma</v>
      </c>
      <c r="B12" s="89">
        <f>Gespeeld!AT25</f>
        <v>0</v>
      </c>
      <c r="C12" s="72" t="s">
        <v>194</v>
      </c>
      <c r="D12" s="72"/>
      <c r="E12" s="72"/>
      <c r="AO12" s="65"/>
    </row>
    <row r="13" spans="1:41" ht="25" customHeight="1">
      <c r="A13" s="82" t="str">
        <f>Gespeeld!D25</f>
        <v/>
      </c>
      <c r="B13" s="83" t="str">
        <f>Gespeeld!E25</f>
        <v/>
      </c>
      <c r="C13" s="83" t="str">
        <f>Gespeeld!F25</f>
        <v/>
      </c>
      <c r="D13" s="83" t="str">
        <f>Gespeeld!G25</f>
        <v/>
      </c>
      <c r="E13" s="84" t="str">
        <f>Gespeeld!H25</f>
        <v/>
      </c>
    </row>
    <row r="14" spans="1:41" ht="25" customHeight="1">
      <c r="A14" s="85" t="str">
        <f>Gespeeld!I25</f>
        <v/>
      </c>
      <c r="B14" s="68" t="str">
        <f>Gespeeld!J25</f>
        <v/>
      </c>
      <c r="C14" s="68" t="str">
        <f>Gespeeld!K25</f>
        <v/>
      </c>
      <c r="D14" s="68" t="str">
        <f>Gespeeld!L25</f>
        <v/>
      </c>
      <c r="E14" s="86" t="str">
        <f>Gespeeld!M25</f>
        <v/>
      </c>
    </row>
    <row r="15" spans="1:41" ht="25" customHeight="1">
      <c r="A15" s="85" t="str">
        <f>Gespeeld!N25</f>
        <v/>
      </c>
      <c r="B15" s="68" t="str">
        <f>Gespeeld!O25</f>
        <v/>
      </c>
      <c r="C15" s="68" t="str">
        <f>Gespeeld!P25</f>
        <v/>
      </c>
      <c r="D15" s="68" t="str">
        <f>Gespeeld!Q25</f>
        <v/>
      </c>
      <c r="E15" s="86" t="str">
        <f>Gespeeld!R25</f>
        <v/>
      </c>
    </row>
    <row r="16" spans="1:41" ht="25" customHeight="1">
      <c r="A16" s="85" t="str">
        <f>Gespeeld!S25</f>
        <v/>
      </c>
      <c r="B16" s="68" t="str">
        <f>Gespeeld!T25</f>
        <v/>
      </c>
      <c r="C16" s="68" t="str">
        <f>Gespeeld!U25</f>
        <v/>
      </c>
      <c r="D16" s="68" t="str">
        <f>Gespeeld!V25</f>
        <v/>
      </c>
      <c r="E16" s="92">
        <f>Gespeeld!W25</f>
        <v>0</v>
      </c>
    </row>
    <row r="17" spans="1:5" ht="25" customHeight="1">
      <c r="A17" s="85" t="str">
        <f>Gespeeld!X25</f>
        <v/>
      </c>
      <c r="B17" s="85" t="str">
        <f>Gespeeld!Y25</f>
        <v/>
      </c>
      <c r="C17" s="85" t="str">
        <f>Gespeeld!Z25</f>
        <v/>
      </c>
      <c r="D17" s="85" t="str">
        <f>Gespeeld!AA25</f>
        <v/>
      </c>
      <c r="E17" s="85" t="str">
        <f>Gespeeld!AB25</f>
        <v/>
      </c>
    </row>
    <row r="18" spans="1:5" ht="25" customHeight="1">
      <c r="A18" s="85" t="str">
        <f>Gespeeld!AC25</f>
        <v/>
      </c>
      <c r="B18" s="85" t="str">
        <f>Gespeeld!AD25</f>
        <v/>
      </c>
      <c r="C18" s="85" t="str">
        <f>Gespeeld!AE25</f>
        <v/>
      </c>
      <c r="D18" s="85" t="str">
        <f>Gespeeld!AF25</f>
        <v/>
      </c>
      <c r="E18" s="85" t="str">
        <f>Gespeeld!AG25</f>
        <v/>
      </c>
    </row>
    <row r="19" spans="1:5" ht="25" customHeight="1">
      <c r="A19" s="85" t="str">
        <f>Gespeeld!AH25</f>
        <v/>
      </c>
      <c r="B19" s="85" t="str">
        <f>Gespeeld!AI25</f>
        <v/>
      </c>
      <c r="C19" s="85" t="str">
        <f>Gespeeld!AJ25</f>
        <v/>
      </c>
      <c r="D19" s="85" t="str">
        <f>Gespeeld!AK25</f>
        <v/>
      </c>
      <c r="E19" s="85" t="str">
        <f>Gespeeld!AL25</f>
        <v/>
      </c>
    </row>
    <row r="20" spans="1:5" ht="25" customHeight="1" thickBot="1">
      <c r="A20" s="87" t="str">
        <f>Gespeeld!AM25</f>
        <v/>
      </c>
      <c r="B20" s="87" t="str">
        <f>Gespeeld!AN25</f>
        <v/>
      </c>
      <c r="C20" s="87" t="str">
        <f>Gespeeld!AO25</f>
        <v/>
      </c>
      <c r="D20" s="87" t="str">
        <f>Gespeeld!AP25</f>
        <v/>
      </c>
      <c r="E20" s="87" t="str">
        <f>Gespeeld!AQ25</f>
        <v/>
      </c>
    </row>
    <row r="21" spans="1:5" ht="25" customHeight="1" thickBot="1">
      <c r="A21" s="87" t="str">
        <f>Gespeeld!AR25</f>
        <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CDB6-801B-1E4D-BA8D-C93279A7B978}">
  <sheetPr codeName="Blad27"/>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261</v>
      </c>
      <c r="B1" s="88">
        <f>NogTeSpelen!AT26</f>
        <v>40</v>
      </c>
      <c r="C1" s="69" t="s">
        <v>193</v>
      </c>
      <c r="D1" s="69"/>
      <c r="E1" s="69"/>
    </row>
    <row r="2" spans="1:41" s="67" customFormat="1" ht="25" customHeight="1">
      <c r="A2" s="74" t="str">
        <f>NogTeSpelen!D26</f>
        <v>alex r</v>
      </c>
      <c r="B2" s="75" t="str">
        <f>NogTeSpelen!E26</f>
        <v>alex s</v>
      </c>
      <c r="C2" s="75" t="str">
        <f>NogTeSpelen!F26</f>
        <v>appie</v>
      </c>
      <c r="D2" s="75" t="str">
        <f>NogTeSpelen!G26</f>
        <v>arthur</v>
      </c>
      <c r="E2" s="76" t="str">
        <f>NogTeSpelen!H26</f>
        <v>berry</v>
      </c>
      <c r="AO2" s="65"/>
    </row>
    <row r="3" spans="1:41" ht="25" customHeight="1">
      <c r="A3" s="77" t="str">
        <f>NogTeSpelen!I26</f>
        <v>chris</v>
      </c>
      <c r="B3" s="66" t="str">
        <f>NogTeSpelen!J26</f>
        <v>cock</v>
      </c>
      <c r="C3" s="66" t="str">
        <f>NogTeSpelen!K26</f>
        <v>cor</v>
      </c>
      <c r="D3" s="66" t="str">
        <f>NogTeSpelen!L26</f>
        <v>ed</v>
      </c>
      <c r="E3" s="78" t="str">
        <f>NogTeSpelen!M26</f>
        <v>frans</v>
      </c>
    </row>
    <row r="4" spans="1:41" ht="25" customHeight="1">
      <c r="A4" s="77" t="str">
        <f>NogTeSpelen!N26</f>
        <v>ger d</v>
      </c>
      <c r="B4" s="66" t="str">
        <f>NogTeSpelen!O26</f>
        <v>ger v</v>
      </c>
      <c r="C4" s="66" t="str">
        <f>NogTeSpelen!P26</f>
        <v xml:space="preserve">harold B </v>
      </c>
      <c r="D4" s="66" t="str">
        <f>NogTeSpelen!Q26</f>
        <v>harold  N</v>
      </c>
      <c r="E4" s="78" t="str">
        <f>NogTeSpelen!R26</f>
        <v>jaap</v>
      </c>
    </row>
    <row r="5" spans="1:41" s="67" customFormat="1" ht="25" customHeight="1">
      <c r="A5" s="77" t="str">
        <f>NogTeSpelen!S26</f>
        <v>joop</v>
      </c>
      <c r="B5" s="66" t="str">
        <f>NogTeSpelen!T26</f>
        <v>jos</v>
      </c>
      <c r="C5" s="66" t="str">
        <f>NogTeSpelen!U26</f>
        <v>mars bo</v>
      </c>
      <c r="D5" s="66" t="str">
        <f>NogTeSpelen!V26</f>
        <v>mars bu</v>
      </c>
      <c r="E5" s="78" t="str">
        <f>NogTeSpelen!W26</f>
        <v>mars ma</v>
      </c>
      <c r="Z5" s="65"/>
      <c r="AA5" s="65"/>
      <c r="AB5" s="65"/>
      <c r="AC5" s="65"/>
      <c r="AD5" s="65"/>
      <c r="AO5" s="65"/>
    </row>
    <row r="6" spans="1:41" ht="25" customHeight="1">
      <c r="A6" s="97">
        <f>NogTeSpelen!X26</f>
        <v>0</v>
      </c>
      <c r="B6" s="77" t="str">
        <f>NogTeSpelen!Y26</f>
        <v>marco</v>
      </c>
      <c r="C6" s="77" t="str">
        <f>NogTeSpelen!Z26</f>
        <v>micha</v>
      </c>
      <c r="D6" s="77" t="str">
        <f>NogTeSpelen!AA26</f>
        <v>mo</v>
      </c>
      <c r="E6" s="77" t="str">
        <f>NogTeSpelen!AB26</f>
        <v>Patrick</v>
      </c>
    </row>
    <row r="7" spans="1:41" ht="25" customHeight="1">
      <c r="A7" s="77" t="str">
        <f>NogTeSpelen!AC26</f>
        <v>paul</v>
      </c>
      <c r="B7" s="77" t="str">
        <f>NogTeSpelen!AD26</f>
        <v>peet g</v>
      </c>
      <c r="C7" s="77" t="str">
        <f>NogTeSpelen!AE26</f>
        <v>peet h</v>
      </c>
      <c r="D7" s="77" t="str">
        <f>NogTeSpelen!AF26</f>
        <v>peet m</v>
      </c>
      <c r="E7" s="77" t="str">
        <f>NogTeSpelen!AG26</f>
        <v>piet</v>
      </c>
    </row>
    <row r="8" spans="1:41" ht="25" customHeight="1">
      <c r="A8" s="77" t="str">
        <f>NogTeSpelen!AH26</f>
        <v>pleun</v>
      </c>
      <c r="B8" s="77" t="str">
        <f>NogTeSpelen!AI26</f>
        <v>rene</v>
      </c>
      <c r="C8" s="77" t="str">
        <f>NogTeSpelen!AJ26</f>
        <v>richard</v>
      </c>
      <c r="D8" s="77" t="str">
        <f>NogTeSpelen!AK26</f>
        <v>ronald</v>
      </c>
      <c r="E8" s="77" t="str">
        <f>NogTeSpelen!AL26</f>
        <v>ted</v>
      </c>
    </row>
    <row r="9" spans="1:41" ht="25" customHeight="1" thickBot="1">
      <c r="A9" s="79" t="str">
        <f>NogTeSpelen!AM26</f>
        <v>theo A</v>
      </c>
      <c r="B9" s="79" t="str">
        <f>NogTeSpelen!AN26</f>
        <v>theo v W</v>
      </c>
      <c r="C9" s="79" t="str">
        <f>NogTeSpelen!AO26</f>
        <v>thijs</v>
      </c>
      <c r="D9" s="79" t="str">
        <f>NogTeSpelen!AP26</f>
        <v>Walter</v>
      </c>
      <c r="E9" s="79" t="str">
        <f>NogTeSpelen!AQ26</f>
        <v>wim</v>
      </c>
    </row>
    <row r="10" spans="1:41" ht="25" customHeight="1" thickBot="1">
      <c r="A10" s="79" t="str">
        <f>NogTeSpelen!AR26</f>
        <v>wout</v>
      </c>
    </row>
    <row r="11" spans="1:41" ht="10" customHeight="1"/>
    <row r="12" spans="1:41" s="71" customFormat="1" ht="25" customHeight="1" thickBot="1">
      <c r="A12" s="73" t="str">
        <f>A1</f>
        <v>Mars O</v>
      </c>
      <c r="B12" s="89">
        <f>Gespeeld!AT26</f>
        <v>0</v>
      </c>
      <c r="C12" s="72" t="s">
        <v>194</v>
      </c>
      <c r="D12" s="72"/>
      <c r="E12" s="72"/>
      <c r="AO12" s="65"/>
    </row>
    <row r="13" spans="1:41" ht="25" customHeight="1">
      <c r="A13" s="82" t="str">
        <f>Gespeeld!D26</f>
        <v/>
      </c>
      <c r="B13" s="83" t="str">
        <f>Gespeeld!E26</f>
        <v/>
      </c>
      <c r="C13" s="83" t="str">
        <f>Gespeeld!F26</f>
        <v/>
      </c>
      <c r="D13" s="83" t="str">
        <f>Gespeeld!G26</f>
        <v/>
      </c>
      <c r="E13" s="84" t="str">
        <f>Gespeeld!H26</f>
        <v/>
      </c>
    </row>
    <row r="14" spans="1:41" ht="25" customHeight="1">
      <c r="A14" s="85" t="str">
        <f>Gespeeld!I26</f>
        <v/>
      </c>
      <c r="B14" s="68" t="str">
        <f>Gespeeld!J26</f>
        <v/>
      </c>
      <c r="C14" s="68" t="str">
        <f>Gespeeld!K26</f>
        <v/>
      </c>
      <c r="D14" s="68" t="str">
        <f>Gespeeld!L26</f>
        <v/>
      </c>
      <c r="E14" s="86" t="str">
        <f>Gespeeld!M26</f>
        <v/>
      </c>
    </row>
    <row r="15" spans="1:41" ht="25" customHeight="1">
      <c r="A15" s="85" t="str">
        <f>Gespeeld!N26</f>
        <v/>
      </c>
      <c r="B15" s="68" t="str">
        <f>Gespeeld!O26</f>
        <v/>
      </c>
      <c r="C15" s="68" t="str">
        <f>Gespeeld!P26</f>
        <v/>
      </c>
      <c r="D15" s="68" t="str">
        <f>Gespeeld!Q26</f>
        <v/>
      </c>
      <c r="E15" s="86" t="str">
        <f>Gespeeld!R26</f>
        <v/>
      </c>
    </row>
    <row r="16" spans="1:41" ht="25" customHeight="1">
      <c r="A16" s="85" t="str">
        <f>Gespeeld!S26</f>
        <v/>
      </c>
      <c r="B16" s="68" t="str">
        <f>Gespeeld!T26</f>
        <v/>
      </c>
      <c r="C16" s="68" t="str">
        <f>Gespeeld!U26</f>
        <v/>
      </c>
      <c r="D16" s="68" t="str">
        <f>Gespeeld!V26</f>
        <v/>
      </c>
      <c r="E16" s="86" t="str">
        <f>Gespeeld!W26</f>
        <v/>
      </c>
    </row>
    <row r="17" spans="1:5" ht="25" customHeight="1">
      <c r="A17" s="95"/>
      <c r="B17" s="367"/>
      <c r="C17" s="367"/>
      <c r="D17" s="367"/>
      <c r="E17" s="367"/>
    </row>
    <row r="18" spans="1:5" ht="25" customHeight="1">
      <c r="A18" s="85" t="str">
        <f>Gespeeld!AC26</f>
        <v/>
      </c>
      <c r="B18" s="85" t="str">
        <f>Gespeeld!AD26</f>
        <v/>
      </c>
      <c r="C18" s="85" t="str">
        <f>Gespeeld!AE26</f>
        <v/>
      </c>
      <c r="D18" s="85" t="str">
        <f>Gespeeld!AF26</f>
        <v/>
      </c>
      <c r="E18" s="85" t="str">
        <f>Gespeeld!AG26</f>
        <v/>
      </c>
    </row>
    <row r="19" spans="1:5" ht="25" customHeight="1">
      <c r="A19" s="85" t="str">
        <f>Gespeeld!AH26</f>
        <v/>
      </c>
      <c r="B19" s="85" t="str">
        <f>Gespeeld!AI26</f>
        <v/>
      </c>
      <c r="C19" s="85" t="str">
        <f>Gespeeld!AJ26</f>
        <v/>
      </c>
      <c r="D19" s="85" t="str">
        <f>Gespeeld!AK26</f>
        <v/>
      </c>
      <c r="E19" s="85" t="str">
        <f>Gespeeld!AL26</f>
        <v/>
      </c>
    </row>
    <row r="20" spans="1:5" ht="25" customHeight="1" thickBot="1">
      <c r="A20" s="87" t="str">
        <f>Gespeeld!AM26</f>
        <v/>
      </c>
      <c r="B20" s="87" t="str">
        <f>Gespeeld!AN26</f>
        <v/>
      </c>
      <c r="C20" s="87" t="str">
        <f>Gespeeld!AO26</f>
        <v/>
      </c>
      <c r="D20" s="87" t="str">
        <f>Gespeeld!AP26</f>
        <v/>
      </c>
      <c r="E20" s="87" t="str">
        <f>Gespeeld!AQ26</f>
        <v/>
      </c>
    </row>
    <row r="21" spans="1:5" ht="25" customHeight="1" thickBot="1">
      <c r="A21" s="418" t="str">
        <f>NogTeSpelen!AR26</f>
        <v>wout</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77C8-B312-1B49-807E-07F1D354D05E}">
  <sheetPr codeName="Blad30"/>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63</v>
      </c>
      <c r="B1" s="88">
        <f>NogTeSpelen!AT27</f>
        <v>33</v>
      </c>
      <c r="C1" s="69" t="s">
        <v>193</v>
      </c>
      <c r="D1" s="69"/>
      <c r="E1" s="69"/>
    </row>
    <row r="2" spans="1:41" s="67" customFormat="1" ht="25" customHeight="1">
      <c r="A2" s="74" t="str">
        <f>NogTeSpelen!D27</f>
        <v>alex r</v>
      </c>
      <c r="B2" s="75" t="str">
        <f>NogTeSpelen!E27</f>
        <v>alex s</v>
      </c>
      <c r="C2" s="75" t="str">
        <f>NogTeSpelen!F27</f>
        <v>appie</v>
      </c>
      <c r="D2" s="75" t="str">
        <f>NogTeSpelen!G27</f>
        <v/>
      </c>
      <c r="E2" s="76" t="str">
        <f>NogTeSpelen!H27</f>
        <v>berry</v>
      </c>
      <c r="AO2" s="65"/>
    </row>
    <row r="3" spans="1:41" ht="25" customHeight="1">
      <c r="A3" s="77" t="str">
        <f>NogTeSpelen!I27</f>
        <v>chris</v>
      </c>
      <c r="B3" s="66" t="str">
        <f>NogTeSpelen!J27</f>
        <v>cock</v>
      </c>
      <c r="C3" s="66" t="str">
        <f>NogTeSpelen!K27</f>
        <v/>
      </c>
      <c r="D3" s="66" t="str">
        <f>NogTeSpelen!L27</f>
        <v>ed</v>
      </c>
      <c r="E3" s="78" t="str">
        <f>NogTeSpelen!M27</f>
        <v>frans</v>
      </c>
    </row>
    <row r="4" spans="1:41" ht="25" customHeight="1">
      <c r="A4" s="77" t="str">
        <f>NogTeSpelen!N27</f>
        <v>ger d</v>
      </c>
      <c r="B4" s="66" t="str">
        <f>NogTeSpelen!O27</f>
        <v/>
      </c>
      <c r="C4" s="66" t="str">
        <f>NogTeSpelen!P27</f>
        <v/>
      </c>
      <c r="D4" s="66" t="str">
        <f>NogTeSpelen!Q27</f>
        <v>harold  N</v>
      </c>
      <c r="E4" s="78" t="str">
        <f>NogTeSpelen!R27</f>
        <v>jaap</v>
      </c>
    </row>
    <row r="5" spans="1:41" s="67" customFormat="1" ht="25" customHeight="1">
      <c r="A5" s="77" t="str">
        <f>NogTeSpelen!S27</f>
        <v>joop</v>
      </c>
      <c r="B5" s="66" t="str">
        <f>NogTeSpelen!T27</f>
        <v>jos</v>
      </c>
      <c r="C5" s="66" t="str">
        <f>NogTeSpelen!U27</f>
        <v>mars bo</v>
      </c>
      <c r="D5" s="66" t="str">
        <f>NogTeSpelen!V27</f>
        <v>mars bu</v>
      </c>
      <c r="E5" s="78" t="str">
        <f>NogTeSpelen!W27</f>
        <v>mars ma</v>
      </c>
      <c r="Z5" s="65"/>
      <c r="AA5" s="65"/>
      <c r="AB5" s="65"/>
      <c r="AC5" s="65"/>
      <c r="AD5" s="65"/>
      <c r="AO5" s="65"/>
    </row>
    <row r="6" spans="1:41" ht="25" customHeight="1">
      <c r="A6" s="77" t="str">
        <f>NogTeSpelen!X27</f>
        <v>mars os</v>
      </c>
      <c r="B6" s="77">
        <f>NogTeSpelen!Y27</f>
        <v>0</v>
      </c>
      <c r="C6" s="77" t="str">
        <f>NogTeSpelen!Z27</f>
        <v>micha</v>
      </c>
      <c r="D6" s="77" t="str">
        <f>NogTeSpelen!AA27</f>
        <v>mo</v>
      </c>
      <c r="E6" s="77" t="str">
        <f>NogTeSpelen!AB27</f>
        <v>Patrick</v>
      </c>
    </row>
    <row r="7" spans="1:41" ht="25" customHeight="1">
      <c r="A7" s="77" t="str">
        <f>NogTeSpelen!AC27</f>
        <v>paul</v>
      </c>
      <c r="B7" s="77" t="str">
        <f>NogTeSpelen!AD27</f>
        <v>peet g</v>
      </c>
      <c r="C7" s="77" t="str">
        <f>NogTeSpelen!AE27</f>
        <v>peet h</v>
      </c>
      <c r="D7" s="77" t="str">
        <f>NogTeSpelen!AF27</f>
        <v>peet m</v>
      </c>
      <c r="E7" s="77" t="str">
        <f>NogTeSpelen!AG27</f>
        <v/>
      </c>
    </row>
    <row r="8" spans="1:41" ht="25" customHeight="1">
      <c r="A8" s="77" t="str">
        <f>NogTeSpelen!AH27</f>
        <v>pleun</v>
      </c>
      <c r="B8" s="77" t="str">
        <f>NogTeSpelen!AI27</f>
        <v>rene</v>
      </c>
      <c r="C8" s="77" t="str">
        <f>NogTeSpelen!AJ27</f>
        <v>richard</v>
      </c>
      <c r="D8" s="77" t="str">
        <f>NogTeSpelen!AK27</f>
        <v/>
      </c>
      <c r="E8" s="77" t="str">
        <f>NogTeSpelen!AL27</f>
        <v>ted</v>
      </c>
    </row>
    <row r="9" spans="1:41" ht="25" customHeight="1" thickBot="1">
      <c r="A9" s="79" t="str">
        <f>NogTeSpelen!AM27</f>
        <v/>
      </c>
      <c r="B9" s="79" t="str">
        <f>NogTeSpelen!AN27</f>
        <v>theo v W</v>
      </c>
      <c r="C9" s="79" t="str">
        <f>NogTeSpelen!AO27</f>
        <v>thijs</v>
      </c>
      <c r="D9" s="79" t="str">
        <f>NogTeSpelen!AP27</f>
        <v>Walter</v>
      </c>
      <c r="E9" s="79" t="str">
        <f>NogTeSpelen!AQ27</f>
        <v>wim</v>
      </c>
    </row>
    <row r="10" spans="1:41" ht="25" customHeight="1" thickBot="1">
      <c r="A10" s="79" t="str">
        <f>NogTeSpelen!AR27</f>
        <v>wout</v>
      </c>
    </row>
    <row r="11" spans="1:41" ht="10" customHeight="1"/>
    <row r="12" spans="1:41" s="71" customFormat="1" ht="25" customHeight="1" thickBot="1">
      <c r="A12" s="73" t="str">
        <f>A1</f>
        <v>Marco</v>
      </c>
      <c r="B12" s="89">
        <f>Gespeeld!AT27</f>
        <v>7</v>
      </c>
      <c r="C12" s="72" t="s">
        <v>194</v>
      </c>
      <c r="D12" s="72"/>
      <c r="E12" s="72"/>
      <c r="AO12" s="65"/>
    </row>
    <row r="13" spans="1:41" ht="25" customHeight="1">
      <c r="A13" s="82" t="str">
        <f>Gespeeld!D27</f>
        <v/>
      </c>
      <c r="B13" s="83" t="str">
        <f>Gespeeld!E27</f>
        <v/>
      </c>
      <c r="C13" s="83" t="str">
        <f>Gespeeld!F27</f>
        <v/>
      </c>
      <c r="D13" s="83" t="str">
        <f>Gespeeld!G27</f>
        <v>arthur</v>
      </c>
      <c r="E13" s="84" t="str">
        <f>Gespeeld!H27</f>
        <v/>
      </c>
    </row>
    <row r="14" spans="1:41" ht="25" customHeight="1">
      <c r="A14" s="85" t="str">
        <f>Gespeeld!I27</f>
        <v/>
      </c>
      <c r="B14" s="68" t="str">
        <f>Gespeeld!J27</f>
        <v/>
      </c>
      <c r="C14" s="68" t="str">
        <f>Gespeeld!K27</f>
        <v>cor</v>
      </c>
      <c r="D14" s="68" t="str">
        <f>Gespeeld!L27</f>
        <v/>
      </c>
      <c r="E14" s="86" t="str">
        <f>Gespeeld!M27</f>
        <v/>
      </c>
    </row>
    <row r="15" spans="1:41" ht="25" customHeight="1">
      <c r="A15" s="85" t="str">
        <f>Gespeeld!N27</f>
        <v/>
      </c>
      <c r="B15" s="68" t="str">
        <f>Gespeeld!O27</f>
        <v>ger v</v>
      </c>
      <c r="C15" s="68" t="str">
        <f>Gespeeld!P27</f>
        <v>harold B</v>
      </c>
      <c r="D15" s="68" t="str">
        <f>Gespeeld!Q27</f>
        <v/>
      </c>
      <c r="E15" s="86" t="str">
        <f>Gespeeld!R27</f>
        <v/>
      </c>
    </row>
    <row r="16" spans="1:41" ht="25" customHeight="1">
      <c r="A16" s="85" t="str">
        <f>Gespeeld!S27</f>
        <v/>
      </c>
      <c r="B16" s="68" t="str">
        <f>Gespeeld!T27</f>
        <v/>
      </c>
      <c r="C16" s="68" t="str">
        <f>Gespeeld!U27</f>
        <v/>
      </c>
      <c r="D16" s="68" t="str">
        <f>Gespeeld!V27</f>
        <v/>
      </c>
      <c r="E16" s="86" t="str">
        <f>Gespeeld!W27</f>
        <v/>
      </c>
    </row>
    <row r="17" spans="1:5" ht="25" customHeight="1">
      <c r="A17" s="85" t="str">
        <f>Gespeeld!X27</f>
        <v/>
      </c>
      <c r="B17" s="368">
        <f>Gespeeld!Y27</f>
        <v>0</v>
      </c>
      <c r="C17" s="85" t="str">
        <f>Gespeeld!Z27</f>
        <v/>
      </c>
      <c r="D17" s="85" t="str">
        <f>Gespeeld!AA27</f>
        <v/>
      </c>
      <c r="E17" s="85" t="str">
        <f>Gespeeld!AB27</f>
        <v/>
      </c>
    </row>
    <row r="18" spans="1:5" ht="25" customHeight="1">
      <c r="A18" s="85" t="str">
        <f>Gespeeld!AC27</f>
        <v/>
      </c>
      <c r="B18" s="85" t="str">
        <f>Gespeeld!AD27</f>
        <v/>
      </c>
      <c r="C18" s="85" t="str">
        <f>Gespeeld!AE27</f>
        <v/>
      </c>
      <c r="D18" s="85" t="str">
        <f>Gespeeld!AF27</f>
        <v/>
      </c>
      <c r="E18" s="85" t="str">
        <f>Gespeeld!AG27</f>
        <v>piet</v>
      </c>
    </row>
    <row r="19" spans="1:5" ht="25" customHeight="1">
      <c r="A19" s="85" t="str">
        <f>Gespeeld!AH27</f>
        <v/>
      </c>
      <c r="B19" s="85" t="str">
        <f>Gespeeld!AI27</f>
        <v/>
      </c>
      <c r="C19" s="85" t="str">
        <f>Gespeeld!AJ27</f>
        <v/>
      </c>
      <c r="D19" s="85" t="str">
        <f>Gespeeld!AK27</f>
        <v>ronald</v>
      </c>
      <c r="E19" s="85" t="str">
        <f>Gespeeld!AL27</f>
        <v/>
      </c>
    </row>
    <row r="20" spans="1:5" ht="25" customHeight="1" thickBot="1">
      <c r="A20" s="87" t="str">
        <f>Gespeeld!AM27</f>
        <v>theo A</v>
      </c>
      <c r="B20" s="87" t="str">
        <f>Gespeeld!AN27</f>
        <v/>
      </c>
      <c r="C20" s="87" t="str">
        <f>Gespeeld!AO27</f>
        <v/>
      </c>
      <c r="D20" s="87" t="str">
        <f>Gespeeld!AP27</f>
        <v/>
      </c>
      <c r="E20" s="87" t="str">
        <f>Gespeeld!AQ27</f>
        <v/>
      </c>
    </row>
    <row r="21" spans="1:5" ht="25" customHeight="1" thickBot="1">
      <c r="A21" s="87" t="str">
        <f>Gespeeld!AR27</f>
        <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B22E-0D4C-DE44-B551-54400A4E2E3F}">
  <sheetPr codeName="Blad31"/>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270</v>
      </c>
      <c r="B1" s="88">
        <f>NogTeSpelen!AT28</f>
        <v>26</v>
      </c>
      <c r="C1" s="69" t="s">
        <v>193</v>
      </c>
      <c r="D1" s="69"/>
      <c r="E1" s="69"/>
    </row>
    <row r="2" spans="1:41" s="67" customFormat="1" ht="25" customHeight="1">
      <c r="A2" s="74" t="str">
        <f>NogTeSpelen!D28</f>
        <v>alex r</v>
      </c>
      <c r="B2" s="75" t="str">
        <f>NogTeSpelen!E28</f>
        <v>alex s</v>
      </c>
      <c r="C2" s="75" t="str">
        <f>NogTeSpelen!F28</f>
        <v/>
      </c>
      <c r="D2" s="75" t="str">
        <f>NogTeSpelen!G28</f>
        <v>arthur</v>
      </c>
      <c r="E2" s="76" t="str">
        <f>NogTeSpelen!H28</f>
        <v/>
      </c>
      <c r="AO2" s="65"/>
    </row>
    <row r="3" spans="1:41" ht="25" customHeight="1">
      <c r="A3" s="77" t="str">
        <f>NogTeSpelen!I28</f>
        <v>chris</v>
      </c>
      <c r="B3" s="66" t="str">
        <f>NogTeSpelen!J28</f>
        <v/>
      </c>
      <c r="C3" s="66" t="str">
        <f>NogTeSpelen!K28</f>
        <v>cor</v>
      </c>
      <c r="D3" s="66" t="str">
        <f>NogTeSpelen!L28</f>
        <v/>
      </c>
      <c r="E3" s="78" t="str">
        <f>NogTeSpelen!M28</f>
        <v/>
      </c>
    </row>
    <row r="4" spans="1:41" ht="25" customHeight="1">
      <c r="A4" s="77" t="str">
        <f>NogTeSpelen!N28</f>
        <v/>
      </c>
      <c r="B4" s="66" t="str">
        <f>NogTeSpelen!O28</f>
        <v/>
      </c>
      <c r="C4" s="66" t="str">
        <f>NogTeSpelen!P28</f>
        <v/>
      </c>
      <c r="D4" s="66" t="str">
        <f>NogTeSpelen!Q28</f>
        <v/>
      </c>
      <c r="E4" s="78" t="str">
        <f>NogTeSpelen!R28</f>
        <v>jaap</v>
      </c>
    </row>
    <row r="5" spans="1:41" s="67" customFormat="1" ht="25" customHeight="1">
      <c r="A5" s="77" t="str">
        <f>NogTeSpelen!S28</f>
        <v/>
      </c>
      <c r="B5" s="66" t="str">
        <f>NogTeSpelen!T28</f>
        <v>jos</v>
      </c>
      <c r="C5" s="66" t="str">
        <f>NogTeSpelen!U28</f>
        <v>mars bo</v>
      </c>
      <c r="D5" s="66" t="str">
        <f>NogTeSpelen!V28</f>
        <v>mars bu</v>
      </c>
      <c r="E5" s="78" t="str">
        <f>NogTeSpelen!W28</f>
        <v>mars ma</v>
      </c>
      <c r="Z5" s="65"/>
      <c r="AA5" s="65"/>
      <c r="AB5" s="65"/>
      <c r="AC5" s="65"/>
      <c r="AD5" s="65"/>
      <c r="AO5" s="65"/>
    </row>
    <row r="6" spans="1:41" ht="25" customHeight="1">
      <c r="A6" s="77" t="str">
        <f>NogTeSpelen!X28</f>
        <v>mars os</v>
      </c>
      <c r="B6" s="77" t="str">
        <f>NogTeSpelen!Y28</f>
        <v>marco</v>
      </c>
      <c r="C6" s="97">
        <f>NogTeSpelen!Z28</f>
        <v>0</v>
      </c>
      <c r="D6" s="77" t="str">
        <f>NogTeSpelen!AA28</f>
        <v>mo</v>
      </c>
      <c r="E6" s="77" t="str">
        <f>NogTeSpelen!AB28</f>
        <v>Patrick</v>
      </c>
    </row>
    <row r="7" spans="1:41" ht="25" customHeight="1">
      <c r="A7" s="77" t="str">
        <f>NogTeSpelen!AC28</f>
        <v/>
      </c>
      <c r="B7" s="77" t="str">
        <f>NogTeSpelen!AD28</f>
        <v>peet g</v>
      </c>
      <c r="C7" s="77" t="str">
        <f>NogTeSpelen!AE28</f>
        <v>peet h</v>
      </c>
      <c r="D7" s="77" t="str">
        <f>NogTeSpelen!AF28</f>
        <v>peet m</v>
      </c>
      <c r="E7" s="77" t="str">
        <f>NogTeSpelen!AG28</f>
        <v>piet</v>
      </c>
    </row>
    <row r="8" spans="1:41" ht="25" customHeight="1">
      <c r="A8" s="77" t="str">
        <f>NogTeSpelen!AH28</f>
        <v>pleun</v>
      </c>
      <c r="B8" s="77" t="str">
        <f>NogTeSpelen!AI28</f>
        <v>rene</v>
      </c>
      <c r="C8" s="77" t="str">
        <f>NogTeSpelen!AJ28</f>
        <v>richard</v>
      </c>
      <c r="D8" s="77" t="str">
        <f>NogTeSpelen!AK28</f>
        <v>ronald</v>
      </c>
      <c r="E8" s="77" t="str">
        <f>NogTeSpelen!AL28</f>
        <v>ted</v>
      </c>
    </row>
    <row r="9" spans="1:41" ht="25" customHeight="1" thickBot="1">
      <c r="A9" s="79" t="str">
        <f>NogTeSpelen!AM28</f>
        <v/>
      </c>
      <c r="B9" s="79" t="str">
        <f>NogTeSpelen!AN28</f>
        <v>theo v W</v>
      </c>
      <c r="C9" s="79" t="str">
        <f>NogTeSpelen!AO28</f>
        <v>thijs</v>
      </c>
      <c r="D9" s="79" t="str">
        <f>NogTeSpelen!AP28</f>
        <v>Walter</v>
      </c>
      <c r="E9" s="79" t="str">
        <f>NogTeSpelen!AQ28</f>
        <v/>
      </c>
    </row>
    <row r="10" spans="1:41" ht="25" customHeight="1" thickBot="1">
      <c r="A10" s="79" t="str">
        <f>NogTeSpelen!AR28</f>
        <v/>
      </c>
    </row>
    <row r="11" spans="1:41" ht="10" customHeight="1"/>
    <row r="12" spans="1:41" s="71" customFormat="1" ht="25" customHeight="1" thickBot="1">
      <c r="A12" s="73" t="str">
        <f>A1</f>
        <v>Micha</v>
      </c>
      <c r="B12" s="89">
        <f>Gespeeld!AT28</f>
        <v>14</v>
      </c>
      <c r="C12" s="72" t="s">
        <v>194</v>
      </c>
      <c r="D12" s="72"/>
      <c r="E12" s="72"/>
      <c r="AO12" s="65"/>
    </row>
    <row r="13" spans="1:41" ht="25" customHeight="1">
      <c r="A13" s="82" t="str">
        <f>Gespeeld!D28</f>
        <v/>
      </c>
      <c r="B13" s="83" t="str">
        <f>Gespeeld!E28</f>
        <v/>
      </c>
      <c r="C13" s="83" t="str">
        <f>Gespeeld!F28</f>
        <v>appie</v>
      </c>
      <c r="D13" s="83" t="str">
        <f>Gespeeld!G28</f>
        <v/>
      </c>
      <c r="E13" s="84" t="str">
        <f>Gespeeld!H28</f>
        <v>berry</v>
      </c>
    </row>
    <row r="14" spans="1:41" ht="25" customHeight="1">
      <c r="A14" s="85" t="str">
        <f>Gespeeld!I28</f>
        <v/>
      </c>
      <c r="B14" s="68" t="str">
        <f>Gespeeld!J28</f>
        <v>cock</v>
      </c>
      <c r="C14" s="68" t="str">
        <f>Gespeeld!K28</f>
        <v/>
      </c>
      <c r="D14" s="68" t="str">
        <f>Gespeeld!L28</f>
        <v>ed</v>
      </c>
      <c r="E14" s="86" t="str">
        <f>Gespeeld!M28</f>
        <v>frans</v>
      </c>
    </row>
    <row r="15" spans="1:41" ht="25" customHeight="1">
      <c r="A15" s="85" t="str">
        <f>Gespeeld!N28</f>
        <v>ger d</v>
      </c>
      <c r="B15" s="68" t="str">
        <f>Gespeeld!O28</f>
        <v>ger v</v>
      </c>
      <c r="C15" s="68" t="str">
        <f>Gespeeld!P28</f>
        <v>harold B</v>
      </c>
      <c r="D15" s="68" t="str">
        <f>Gespeeld!Q28</f>
        <v>harold  N</v>
      </c>
      <c r="E15" s="86" t="str">
        <f>Gespeeld!R28</f>
        <v/>
      </c>
    </row>
    <row r="16" spans="1:41" ht="25" customHeight="1">
      <c r="A16" s="85" t="str">
        <f>Gespeeld!S28</f>
        <v>joop</v>
      </c>
      <c r="B16" s="68" t="str">
        <f>Gespeeld!T28</f>
        <v/>
      </c>
      <c r="C16" s="68" t="str">
        <f>Gespeeld!U28</f>
        <v/>
      </c>
      <c r="D16" s="68" t="str">
        <f>Gespeeld!V28</f>
        <v/>
      </c>
      <c r="E16" s="86" t="str">
        <f>Gespeeld!W28</f>
        <v/>
      </c>
    </row>
    <row r="17" spans="1:5" ht="25" customHeight="1">
      <c r="A17" s="85" t="str">
        <f>Gespeeld!X28</f>
        <v/>
      </c>
      <c r="B17" s="85" t="str">
        <f>Gespeeld!Y28</f>
        <v/>
      </c>
      <c r="C17" s="368">
        <f>Gespeeld!Z28</f>
        <v>0</v>
      </c>
      <c r="D17" s="85" t="str">
        <f>Gespeeld!AA28</f>
        <v/>
      </c>
      <c r="E17" s="85" t="str">
        <f>Gespeeld!AB28</f>
        <v/>
      </c>
    </row>
    <row r="18" spans="1:5" ht="25" customHeight="1">
      <c r="A18" s="85" t="str">
        <f>Gespeeld!AC28</f>
        <v>paul</v>
      </c>
      <c r="B18" s="85" t="str">
        <f>Gespeeld!AD28</f>
        <v/>
      </c>
      <c r="C18" s="85" t="str">
        <f>Gespeeld!AE28</f>
        <v/>
      </c>
      <c r="D18" s="85" t="str">
        <f>Gespeeld!AF28</f>
        <v/>
      </c>
      <c r="E18" s="85" t="str">
        <f>Gespeeld!AG28</f>
        <v/>
      </c>
    </row>
    <row r="19" spans="1:5" ht="25" customHeight="1">
      <c r="A19" s="85" t="str">
        <f>Gespeeld!AH28</f>
        <v/>
      </c>
      <c r="B19" s="85" t="str">
        <f>Gespeeld!AI28</f>
        <v/>
      </c>
      <c r="C19" s="85" t="str">
        <f>Gespeeld!AJ28</f>
        <v/>
      </c>
      <c r="D19" s="85" t="str">
        <f>Gespeeld!AK28</f>
        <v/>
      </c>
      <c r="E19" s="85" t="str">
        <f>Gespeeld!AL28</f>
        <v/>
      </c>
    </row>
    <row r="20" spans="1:5" ht="25" customHeight="1" thickBot="1">
      <c r="A20" s="87" t="str">
        <f>Gespeeld!AM28</f>
        <v>theo A</v>
      </c>
      <c r="B20" s="87" t="str">
        <f>Gespeeld!AN28</f>
        <v/>
      </c>
      <c r="C20" s="87" t="str">
        <f>Gespeeld!AO28</f>
        <v/>
      </c>
      <c r="D20" s="87" t="str">
        <f>Gespeeld!AP28</f>
        <v/>
      </c>
      <c r="E20" s="87" t="str">
        <f>Gespeeld!AQ28</f>
        <v>wim</v>
      </c>
    </row>
    <row r="21" spans="1:5" ht="25" customHeight="1" thickBot="1">
      <c r="A21" s="87" t="str">
        <f>Gespeeld!AR28</f>
        <v>wout</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Y46"/>
  <sheetViews>
    <sheetView topLeftCell="A9" zoomScale="70" zoomScaleNormal="70" workbookViewId="0">
      <selection activeCell="M25" sqref="M25"/>
    </sheetView>
  </sheetViews>
  <sheetFormatPr defaultColWidth="8.453125" defaultRowHeight="14.5"/>
  <cols>
    <col min="1" max="1" width="9.1796875" style="2" customWidth="1"/>
    <col min="2" max="2" width="18.81640625" style="2" bestFit="1" customWidth="1"/>
    <col min="3" max="3" width="8.1796875" style="2" customWidth="1"/>
    <col min="4" max="5" width="6.453125" style="2" customWidth="1"/>
    <col min="6" max="7" width="8" style="2" customWidth="1"/>
    <col min="8" max="8" width="8.453125" style="2" customWidth="1"/>
    <col min="9" max="10" width="7.453125" style="2" customWidth="1"/>
    <col min="11" max="11" width="6.453125" style="5" customWidth="1"/>
    <col min="12" max="15" width="8.453125" style="2"/>
    <col min="16" max="16" width="11.453125" style="2" customWidth="1"/>
    <col min="17" max="17" width="8.81640625" style="2" customWidth="1"/>
    <col min="18" max="18" width="8" style="2" customWidth="1"/>
    <col min="19" max="19" width="10" style="2" bestFit="1" customWidth="1"/>
    <col min="20" max="20" width="7.1796875" style="2" customWidth="1"/>
    <col min="21" max="22" width="8.453125" style="2"/>
    <col min="23" max="23" width="7.81640625" style="5" bestFit="1" customWidth="1"/>
    <col min="24" max="16384" width="8.453125" style="2"/>
  </cols>
  <sheetData>
    <row r="1" spans="1:23" s="1" customFormat="1" ht="23.5">
      <c r="A1" s="4" t="s">
        <v>225</v>
      </c>
      <c r="B1" s="334"/>
      <c r="D1" s="8"/>
      <c r="E1" s="9"/>
      <c r="G1" s="2"/>
      <c r="O1" s="162" t="s">
        <v>258</v>
      </c>
      <c r="P1" s="8"/>
      <c r="Q1" s="9"/>
      <c r="S1" s="2"/>
    </row>
    <row r="2" spans="1:23" ht="18.5">
      <c r="A2" s="6">
        <f>'Deelnemers-moyenne-aantal'!B4</f>
        <v>46264</v>
      </c>
      <c r="B2" s="335" t="s">
        <v>40</v>
      </c>
      <c r="C2" s="21"/>
      <c r="E2" s="21"/>
      <c r="K2" s="2"/>
      <c r="O2" s="22"/>
      <c r="Q2" s="21"/>
      <c r="W2" s="2"/>
    </row>
    <row r="3" spans="1:23" ht="18.5">
      <c r="A3" s="5"/>
      <c r="B3" s="7"/>
      <c r="C3" s="327" t="s">
        <v>154</v>
      </c>
      <c r="D3" s="7" t="s">
        <v>144</v>
      </c>
      <c r="E3" s="10" t="s">
        <v>151</v>
      </c>
      <c r="F3" s="7" t="s">
        <v>78</v>
      </c>
      <c r="G3" s="23" t="s">
        <v>145</v>
      </c>
      <c r="H3" s="24" t="s">
        <v>44</v>
      </c>
      <c r="I3" s="7"/>
      <c r="J3" s="7"/>
      <c r="K3" s="7"/>
      <c r="O3" s="163" t="s">
        <v>220</v>
      </c>
      <c r="W3" s="2"/>
    </row>
    <row r="4" spans="1:23" ht="18.5">
      <c r="A4" s="5"/>
      <c r="B4" s="25" t="s">
        <v>46</v>
      </c>
      <c r="C4" s="327" t="s">
        <v>155</v>
      </c>
      <c r="D4" s="333">
        <f>'Actuele Stand'!D53-1</f>
        <v>40</v>
      </c>
      <c r="E4" s="23" t="s">
        <v>152</v>
      </c>
      <c r="F4" s="7" t="s">
        <v>47</v>
      </c>
      <c r="G4" s="23" t="s">
        <v>47</v>
      </c>
      <c r="H4" s="7" t="s">
        <v>47</v>
      </c>
      <c r="I4" s="23" t="s">
        <v>150</v>
      </c>
      <c r="J4" s="7" t="s">
        <v>50</v>
      </c>
      <c r="K4" s="23" t="s">
        <v>153</v>
      </c>
      <c r="W4" s="2"/>
    </row>
    <row r="5" spans="1:23" ht="18.5">
      <c r="A5" s="5"/>
      <c r="B5" s="25"/>
      <c r="C5" s="327"/>
      <c r="D5" s="333"/>
      <c r="E5" s="23"/>
      <c r="F5" s="7"/>
      <c r="G5" s="23"/>
      <c r="H5" s="7"/>
      <c r="I5" s="23"/>
      <c r="J5" s="7"/>
      <c r="K5" s="23"/>
      <c r="W5" s="2"/>
    </row>
    <row r="6" spans="1:23" ht="18.5">
      <c r="A6" s="26">
        <v>1</v>
      </c>
      <c r="B6" s="11" t="str">
        <f>'Rooster '!B42</f>
        <v xml:space="preserve">Harold Bloem </v>
      </c>
      <c r="C6" s="328">
        <f t="shared" ref="C6:C46" si="0">IF(K6=0,0,K6/E6)</f>
        <v>2</v>
      </c>
      <c r="D6" s="64">
        <f t="shared" ref="D6:D46" si="1">C6*$D$4</f>
        <v>80</v>
      </c>
      <c r="E6" s="12">
        <f>'Rooster '!AB101</f>
        <v>9</v>
      </c>
      <c r="F6" s="13">
        <f>'Rooster '!AB103</f>
        <v>108</v>
      </c>
      <c r="G6" s="14">
        <f>'Rooster '!AC102</f>
        <v>118</v>
      </c>
      <c r="H6" s="15">
        <f>'Rooster '!$AB$107</f>
        <v>0.9152542372881356</v>
      </c>
      <c r="I6" s="14">
        <f>'Rooster '!AC106</f>
        <v>432</v>
      </c>
      <c r="J6" s="58">
        <f>'Rooster '!$AC$104</f>
        <v>0.25</v>
      </c>
      <c r="K6" s="14">
        <f>'Rooster '!$AC$108</f>
        <v>18</v>
      </c>
      <c r="O6" s="328"/>
      <c r="P6" s="64"/>
      <c r="Q6" s="12"/>
      <c r="R6" s="13"/>
      <c r="S6" s="14"/>
      <c r="T6" s="15"/>
      <c r="U6" s="14"/>
      <c r="V6" s="58"/>
      <c r="W6" s="14"/>
    </row>
    <row r="7" spans="1:23" ht="18.5">
      <c r="A7" s="26">
        <f>A6+1</f>
        <v>2</v>
      </c>
      <c r="B7" s="59" t="str">
        <f>'Rooster '!B94</f>
        <v>WalterKohne</v>
      </c>
      <c r="C7" s="328">
        <f t="shared" si="0"/>
        <v>2</v>
      </c>
      <c r="D7" s="64">
        <f t="shared" si="1"/>
        <v>80</v>
      </c>
      <c r="E7" s="12">
        <f>'Rooster '!CB101</f>
        <v>8</v>
      </c>
      <c r="F7" s="13">
        <f>'Rooster '!CB103</f>
        <v>110</v>
      </c>
      <c r="G7" s="14">
        <f>'Rooster '!CC102</f>
        <v>124</v>
      </c>
      <c r="H7" s="15">
        <f>'Rooster '!$CB$107</f>
        <v>0.88709677419354838</v>
      </c>
      <c r="I7" s="14">
        <f>'Rooster '!CC106</f>
        <v>371</v>
      </c>
      <c r="J7" s="58">
        <f>'Rooster '!$CC$104</f>
        <v>0.29649595687331537</v>
      </c>
      <c r="K7" s="14">
        <f>'Rooster '!$CC$108</f>
        <v>16</v>
      </c>
      <c r="O7" s="328"/>
      <c r="P7" s="64"/>
      <c r="Q7" s="12"/>
      <c r="R7" s="13"/>
      <c r="S7" s="14"/>
      <c r="T7" s="15"/>
      <c r="U7" s="14"/>
      <c r="V7" s="58"/>
      <c r="W7" s="14"/>
    </row>
    <row r="8" spans="1:23" ht="18.5">
      <c r="A8" s="23">
        <f t="shared" ref="A8:A46" si="2">A7+1</f>
        <v>3</v>
      </c>
      <c r="B8" s="53" t="str">
        <f>'Rooster '!B54</f>
        <v>Marcel Burg</v>
      </c>
      <c r="C8" s="329">
        <f t="shared" si="0"/>
        <v>2</v>
      </c>
      <c r="D8" s="64">
        <f t="shared" si="1"/>
        <v>80</v>
      </c>
      <c r="E8" s="17">
        <f>'Rooster '!AN101</f>
        <v>2</v>
      </c>
      <c r="F8" s="13">
        <f>'Rooster '!AN103</f>
        <v>24</v>
      </c>
      <c r="G8" s="18">
        <f>'Rooster '!AO102</f>
        <v>28</v>
      </c>
      <c r="H8" s="15">
        <f>'Rooster '!$AN$107</f>
        <v>0.8571428571428571</v>
      </c>
      <c r="I8" s="18">
        <f>'Rooster '!AO106</f>
        <v>86</v>
      </c>
      <c r="J8" s="58">
        <f>'Rooster '!$AO$104</f>
        <v>0.27906976744186046</v>
      </c>
      <c r="K8" s="18">
        <f>'Rooster '!$AO$108</f>
        <v>4</v>
      </c>
      <c r="O8" s="329"/>
      <c r="P8" s="64"/>
      <c r="Q8" s="17"/>
      <c r="R8" s="13"/>
      <c r="S8" s="18"/>
      <c r="T8" s="15"/>
      <c r="U8" s="18"/>
      <c r="V8" s="58"/>
      <c r="W8" s="18"/>
    </row>
    <row r="9" spans="1:23" ht="18.5">
      <c r="A9" s="23">
        <f t="shared" si="2"/>
        <v>4</v>
      </c>
      <c r="B9" s="63" t="str">
        <f>'Rooster '!B88</f>
        <v>Theo Adegeest</v>
      </c>
      <c r="C9" s="329">
        <f t="shared" si="0"/>
        <v>1.9411764705882353</v>
      </c>
      <c r="D9" s="64">
        <f t="shared" si="1"/>
        <v>77.647058823529406</v>
      </c>
      <c r="E9" s="17">
        <f>'Rooster '!BV101</f>
        <v>17</v>
      </c>
      <c r="F9" s="13">
        <f>'Rooster '!BV103</f>
        <v>178</v>
      </c>
      <c r="G9" s="18">
        <f>'Rooster '!BW102</f>
        <v>214</v>
      </c>
      <c r="H9" s="15">
        <f>'Rooster '!$BV$107</f>
        <v>0.83177570093457942</v>
      </c>
      <c r="I9" s="18">
        <f>'Rooster '!BW106</f>
        <v>735</v>
      </c>
      <c r="J9" s="58">
        <f>'Rooster '!$BW$104</f>
        <v>0.24217687074829933</v>
      </c>
      <c r="K9" s="18">
        <f>'Rooster '!$BW$108</f>
        <v>33</v>
      </c>
      <c r="O9" s="329"/>
      <c r="P9" s="64"/>
      <c r="Q9" s="17"/>
      <c r="R9" s="13"/>
      <c r="S9" s="18"/>
      <c r="T9" s="15"/>
      <c r="U9" s="18"/>
      <c r="V9" s="58"/>
      <c r="W9" s="18"/>
    </row>
    <row r="10" spans="1:23" ht="18.5">
      <c r="A10" s="23">
        <f t="shared" si="2"/>
        <v>5</v>
      </c>
      <c r="B10" s="20" t="str">
        <f>'Rooster '!B26</f>
        <v>Berry Grouwstra</v>
      </c>
      <c r="C10" s="329">
        <f t="shared" si="0"/>
        <v>1.9</v>
      </c>
      <c r="D10" s="64">
        <f t="shared" si="1"/>
        <v>76</v>
      </c>
      <c r="E10" s="17">
        <f>'Rooster '!L101</f>
        <v>10</v>
      </c>
      <c r="F10" s="13">
        <f>'Rooster '!L103</f>
        <v>233</v>
      </c>
      <c r="G10" s="18">
        <f>'Rooster '!M102</f>
        <v>250</v>
      </c>
      <c r="H10" s="15">
        <f>'Rooster '!$L$107</f>
        <v>0.93200000000000005</v>
      </c>
      <c r="I10" s="18">
        <f>'Rooster '!M106</f>
        <v>482</v>
      </c>
      <c r="J10" s="58">
        <f>'Rooster '!$M$104</f>
        <v>0.48340248962655602</v>
      </c>
      <c r="K10" s="18">
        <f>'Rooster '!$M$108</f>
        <v>19</v>
      </c>
      <c r="O10" s="329"/>
      <c r="P10" s="64"/>
      <c r="Q10" s="17"/>
      <c r="R10" s="13"/>
      <c r="S10" s="18"/>
      <c r="T10" s="15"/>
      <c r="U10" s="18"/>
      <c r="V10" s="58"/>
      <c r="W10" s="18"/>
    </row>
    <row r="11" spans="1:23" ht="18.5">
      <c r="A11" s="23">
        <f t="shared" si="2"/>
        <v>6</v>
      </c>
      <c r="B11" s="16" t="str">
        <f>'Rooster '!B34</f>
        <v xml:space="preserve">Ed Visser </v>
      </c>
      <c r="C11" s="329">
        <f t="shared" si="0"/>
        <v>1.9</v>
      </c>
      <c r="D11" s="64">
        <f t="shared" si="1"/>
        <v>76</v>
      </c>
      <c r="E11" s="17">
        <f>'Rooster '!T101</f>
        <v>10</v>
      </c>
      <c r="F11" s="13">
        <f>'Rooster '!T103</f>
        <v>230</v>
      </c>
      <c r="G11" s="18">
        <f>'Rooster '!U102</f>
        <v>254</v>
      </c>
      <c r="H11" s="15">
        <f>'Rooster '!$T$107</f>
        <v>0.90551181102362199</v>
      </c>
      <c r="I11" s="18">
        <f>'Rooster '!U106</f>
        <v>424</v>
      </c>
      <c r="J11" s="58">
        <f>'Rooster '!$U$104</f>
        <v>0.54245283018867929</v>
      </c>
      <c r="K11" s="18">
        <f>'Rooster '!$U$108</f>
        <v>19</v>
      </c>
      <c r="O11" s="329"/>
      <c r="P11" s="64"/>
      <c r="Q11" s="17"/>
      <c r="R11" s="13"/>
      <c r="S11" s="18"/>
      <c r="T11" s="15"/>
      <c r="U11" s="18"/>
      <c r="V11" s="58"/>
      <c r="W11" s="18"/>
    </row>
    <row r="12" spans="1:23" ht="18.5">
      <c r="A12" s="23">
        <f t="shared" si="2"/>
        <v>7</v>
      </c>
      <c r="B12" s="63" t="str">
        <f>'Rooster '!B80</f>
        <v>Rene den Os</v>
      </c>
      <c r="C12" s="329">
        <f t="shared" si="0"/>
        <v>1.9</v>
      </c>
      <c r="D12" s="64">
        <f t="shared" si="1"/>
        <v>76</v>
      </c>
      <c r="E12" s="17">
        <f>'Rooster '!BN101</f>
        <v>10</v>
      </c>
      <c r="F12" s="13">
        <f>'Rooster '!BN103</f>
        <v>236</v>
      </c>
      <c r="G12" s="18">
        <f>'Rooster '!BO102</f>
        <v>270</v>
      </c>
      <c r="H12" s="15">
        <f>'Rooster '!$BN$107</f>
        <v>0.87407407407407411</v>
      </c>
      <c r="I12" s="18">
        <f>'Rooster '!BO106</f>
        <v>426</v>
      </c>
      <c r="J12" s="58">
        <f>'Rooster '!$BO$104</f>
        <v>0.5539906103286385</v>
      </c>
      <c r="K12" s="18">
        <f>'Rooster '!$BO$108</f>
        <v>19</v>
      </c>
      <c r="O12" s="329"/>
      <c r="P12" s="64"/>
      <c r="Q12" s="17"/>
      <c r="R12" s="13"/>
      <c r="S12" s="18"/>
      <c r="T12" s="15"/>
      <c r="U12" s="18"/>
      <c r="V12" s="58"/>
      <c r="W12" s="18"/>
    </row>
    <row r="13" spans="1:23" ht="18.5">
      <c r="A13" s="23">
        <f t="shared" si="2"/>
        <v>8</v>
      </c>
      <c r="B13" s="19" t="str">
        <f>'Rooster '!B24</f>
        <v>Arthur Brouwer</v>
      </c>
      <c r="C13" s="329">
        <f t="shared" si="0"/>
        <v>1.8571428571428572</v>
      </c>
      <c r="D13" s="64">
        <f t="shared" si="1"/>
        <v>74.285714285714292</v>
      </c>
      <c r="E13" s="17">
        <f>'Rooster '!J101</f>
        <v>14</v>
      </c>
      <c r="F13" s="13">
        <f>'Rooster '!J103</f>
        <v>377</v>
      </c>
      <c r="G13" s="18">
        <f>'Rooster '!K102</f>
        <v>410</v>
      </c>
      <c r="H13" s="15">
        <f>'Rooster '!$J$107</f>
        <v>0.91951219512195126</v>
      </c>
      <c r="I13" s="18">
        <f>'Rooster '!K106</f>
        <v>642</v>
      </c>
      <c r="J13" s="58">
        <f>'Rooster '!$K$104</f>
        <v>0.58722741433021808</v>
      </c>
      <c r="K13" s="18">
        <f>'Rooster '!$K$108</f>
        <v>26</v>
      </c>
      <c r="O13" s="329"/>
      <c r="P13" s="64"/>
      <c r="Q13" s="17"/>
      <c r="R13" s="13"/>
      <c r="S13" s="18"/>
      <c r="T13" s="15"/>
      <c r="U13" s="18"/>
      <c r="V13" s="58"/>
      <c r="W13" s="18"/>
    </row>
    <row r="14" spans="1:23" ht="18.5">
      <c r="A14" s="23">
        <f t="shared" si="2"/>
        <v>9</v>
      </c>
      <c r="B14" s="16" t="str">
        <f>'Rooster '!B36</f>
        <v>Frans Kool</v>
      </c>
      <c r="C14" s="329">
        <f t="shared" si="0"/>
        <v>1.8461538461538463</v>
      </c>
      <c r="D14" s="64">
        <f t="shared" si="1"/>
        <v>73.846153846153854</v>
      </c>
      <c r="E14" s="17">
        <f>'Rooster '!V101</f>
        <v>13</v>
      </c>
      <c r="F14" s="13">
        <f>'Rooster '!V103</f>
        <v>325</v>
      </c>
      <c r="G14" s="18">
        <f>'Rooster '!W102</f>
        <v>371</v>
      </c>
      <c r="H14" s="15">
        <f>'Rooster '!$V$107</f>
        <v>0.87601078167115898</v>
      </c>
      <c r="I14" s="18">
        <f>'Rooster '!W106</f>
        <v>573</v>
      </c>
      <c r="J14" s="58">
        <f>'Rooster '!$W$104</f>
        <v>0.56719022687609078</v>
      </c>
      <c r="K14" s="18">
        <f>'Rooster '!$W$108</f>
        <v>24</v>
      </c>
      <c r="O14" s="329"/>
      <c r="P14" s="64"/>
      <c r="Q14" s="17"/>
      <c r="R14" s="13"/>
      <c r="S14" s="18"/>
      <c r="T14" s="15"/>
      <c r="U14" s="18"/>
      <c r="V14" s="58"/>
      <c r="W14" s="18"/>
    </row>
    <row r="15" spans="1:23" ht="18.5">
      <c r="A15" s="23">
        <f t="shared" si="2"/>
        <v>10</v>
      </c>
      <c r="B15" s="53" t="str">
        <f>'Rooster '!B90</f>
        <v>Theo vd Weide</v>
      </c>
      <c r="C15" s="329">
        <f t="shared" si="0"/>
        <v>1.8461538461538463</v>
      </c>
      <c r="D15" s="64">
        <f t="shared" si="1"/>
        <v>73.846153846153854</v>
      </c>
      <c r="E15" s="17">
        <f>'Rooster '!BX101</f>
        <v>13</v>
      </c>
      <c r="F15" s="13">
        <f>'Rooster '!BX103</f>
        <v>124</v>
      </c>
      <c r="G15" s="18">
        <f>'Rooster '!BY102</f>
        <v>145</v>
      </c>
      <c r="H15" s="15">
        <f>'Rooster '!$BX$107</f>
        <v>0.85517241379310349</v>
      </c>
      <c r="I15" s="18">
        <f>'Rooster '!BY106</f>
        <v>586</v>
      </c>
      <c r="J15" s="58">
        <f>'Rooster '!$BY$104</f>
        <v>0.21160409556313994</v>
      </c>
      <c r="K15" s="18">
        <f>'Rooster '!$BY$108</f>
        <v>24</v>
      </c>
      <c r="O15" s="329"/>
      <c r="P15" s="64"/>
      <c r="Q15" s="17"/>
      <c r="R15" s="13"/>
      <c r="S15" s="18"/>
      <c r="T15" s="15"/>
      <c r="U15" s="18"/>
      <c r="V15" s="58"/>
      <c r="W15" s="18"/>
    </row>
    <row r="16" spans="1:23" ht="18.5">
      <c r="A16" s="23">
        <f t="shared" si="2"/>
        <v>11</v>
      </c>
      <c r="B16" s="53" t="str">
        <f>'Rooster '!B50</f>
        <v>Jos v Esschoten</v>
      </c>
      <c r="C16" s="329">
        <f t="shared" si="0"/>
        <v>1.8</v>
      </c>
      <c r="D16" s="64">
        <f t="shared" si="1"/>
        <v>72</v>
      </c>
      <c r="E16" s="17">
        <f>'Rooster '!AJ101</f>
        <v>5</v>
      </c>
      <c r="F16" s="13">
        <f>'Rooster '!AJ103</f>
        <v>81</v>
      </c>
      <c r="G16" s="18">
        <f>'Rooster '!AK102</f>
        <v>85</v>
      </c>
      <c r="H16" s="15">
        <f>'Rooster '!$AJ$107</f>
        <v>0.95294117647058818</v>
      </c>
      <c r="I16" s="18">
        <f>'Rooster '!AK106</f>
        <v>185</v>
      </c>
      <c r="J16" s="58">
        <f>'Rooster '!$AK$104</f>
        <v>0.43783783783783786</v>
      </c>
      <c r="K16" s="18">
        <f>'Rooster '!$AK$108</f>
        <v>9</v>
      </c>
      <c r="O16" s="329"/>
      <c r="P16" s="64"/>
      <c r="Q16" s="17"/>
      <c r="R16" s="13"/>
      <c r="S16" s="18"/>
      <c r="T16" s="15"/>
      <c r="U16" s="18"/>
      <c r="V16" s="58"/>
      <c r="W16" s="18"/>
    </row>
    <row r="17" spans="1:23" ht="18.5">
      <c r="A17" s="23">
        <f t="shared" si="2"/>
        <v>12</v>
      </c>
      <c r="B17" s="59" t="str">
        <f>'Rooster '!B92</f>
        <v>Thijs van Oosten</v>
      </c>
      <c r="C17" s="329">
        <f t="shared" si="0"/>
        <v>1.75</v>
      </c>
      <c r="D17" s="64">
        <f t="shared" si="1"/>
        <v>70</v>
      </c>
      <c r="E17" s="17">
        <f>'Rooster '!BZ101</f>
        <v>8</v>
      </c>
      <c r="F17" s="13">
        <f>'Rooster '!BZ103</f>
        <v>70</v>
      </c>
      <c r="G17" s="18">
        <f>'Rooster '!CA102</f>
        <v>80</v>
      </c>
      <c r="H17" s="15">
        <f>'Rooster '!$BZ$107</f>
        <v>0.875</v>
      </c>
      <c r="I17" s="18">
        <f>'Rooster '!CA106</f>
        <v>413</v>
      </c>
      <c r="J17" s="58">
        <f>'Rooster '!$CA$104</f>
        <v>0.16949152542372881</v>
      </c>
      <c r="K17" s="18">
        <f>'Rooster '!$CA$108</f>
        <v>14</v>
      </c>
      <c r="O17" s="329"/>
      <c r="P17" s="64"/>
      <c r="Q17" s="17"/>
      <c r="R17" s="13"/>
      <c r="S17" s="18"/>
      <c r="T17" s="15"/>
      <c r="U17" s="18"/>
      <c r="V17" s="58"/>
      <c r="W17" s="18"/>
    </row>
    <row r="18" spans="1:23" ht="18.5">
      <c r="A18" s="23">
        <f t="shared" si="2"/>
        <v>13</v>
      </c>
      <c r="B18" s="53" t="str">
        <f>'Rooster '!B62</f>
        <v xml:space="preserve">Micha v Wingeren </v>
      </c>
      <c r="C18" s="329">
        <f t="shared" si="0"/>
        <v>1.7142857142857142</v>
      </c>
      <c r="D18" s="64">
        <f t="shared" si="1"/>
        <v>68.571428571428569</v>
      </c>
      <c r="E18" s="17">
        <f>'Rooster '!AV101</f>
        <v>14</v>
      </c>
      <c r="F18" s="13">
        <f>'Rooster '!AV103</f>
        <v>148</v>
      </c>
      <c r="G18" s="18">
        <f>'Rooster '!AW102</f>
        <v>186</v>
      </c>
      <c r="H18" s="15">
        <f>'Rooster '!$AV$107</f>
        <v>0.79569892473118276</v>
      </c>
      <c r="I18" s="18">
        <f>'Rooster '!AW106</f>
        <v>565</v>
      </c>
      <c r="J18" s="58">
        <f>'Rooster '!$AW$104</f>
        <v>0.26194690265486725</v>
      </c>
      <c r="K18" s="18">
        <f>'Rooster '!$AW$108</f>
        <v>24</v>
      </c>
      <c r="O18" s="329"/>
      <c r="P18" s="64"/>
      <c r="Q18" s="17"/>
      <c r="R18" s="13"/>
      <c r="S18" s="18"/>
      <c r="T18" s="15"/>
      <c r="U18" s="18"/>
      <c r="V18" s="58"/>
      <c r="W18" s="18"/>
    </row>
    <row r="19" spans="1:23" ht="18.5">
      <c r="A19" s="27">
        <f t="shared" si="2"/>
        <v>14</v>
      </c>
      <c r="B19" s="16" t="str">
        <f>'Rooster '!B20</f>
        <v>Alex Stolk</v>
      </c>
      <c r="C19" s="330">
        <f t="shared" si="0"/>
        <v>1.6842105263157894</v>
      </c>
      <c r="D19" s="64">
        <f t="shared" si="1"/>
        <v>67.368421052631575</v>
      </c>
      <c r="E19" s="54">
        <f>'Rooster '!F101</f>
        <v>19</v>
      </c>
      <c r="F19" s="55">
        <f>'Rooster '!F103</f>
        <v>376</v>
      </c>
      <c r="G19" s="56">
        <f>'Rooster '!G102</f>
        <v>421</v>
      </c>
      <c r="H19" s="57">
        <f>'Rooster '!$F$107</f>
        <v>0.89311163895486934</v>
      </c>
      <c r="I19" s="56">
        <f>'Rooster '!G106</f>
        <v>808</v>
      </c>
      <c r="J19" s="58">
        <f>'Rooster '!$G$104</f>
        <v>0.46534653465346537</v>
      </c>
      <c r="K19" s="56">
        <f>'Rooster '!$G$108</f>
        <v>32</v>
      </c>
      <c r="O19" s="330"/>
      <c r="P19" s="64"/>
      <c r="Q19" s="54"/>
      <c r="R19" s="55"/>
      <c r="S19" s="56"/>
      <c r="T19" s="57"/>
      <c r="U19" s="56"/>
      <c r="V19" s="58"/>
      <c r="W19" s="56"/>
    </row>
    <row r="20" spans="1:23" ht="18.5">
      <c r="A20" s="27">
        <f t="shared" si="2"/>
        <v>15</v>
      </c>
      <c r="B20" s="16" t="str">
        <f>'Rooster '!B30</f>
        <v>Cock Smink</v>
      </c>
      <c r="C20" s="330">
        <f t="shared" si="0"/>
        <v>1.6153846153846154</v>
      </c>
      <c r="D20" s="64">
        <f t="shared" si="1"/>
        <v>64.615384615384613</v>
      </c>
      <c r="E20" s="54">
        <f>'Rooster '!P101</f>
        <v>13</v>
      </c>
      <c r="F20" s="55">
        <f>'Rooster '!P103</f>
        <v>329</v>
      </c>
      <c r="G20" s="56">
        <f>'Rooster '!Q102</f>
        <v>383</v>
      </c>
      <c r="H20" s="57">
        <f>'Rooster '!$P$107</f>
        <v>0.85900783289817229</v>
      </c>
      <c r="I20" s="56">
        <f>'Rooster '!Q106</f>
        <v>567</v>
      </c>
      <c r="J20" s="58">
        <f>'Rooster '!$Q$104</f>
        <v>0.58024691358024694</v>
      </c>
      <c r="K20" s="56">
        <f>'Rooster '!$Q$108</f>
        <v>21</v>
      </c>
      <c r="O20" s="331"/>
      <c r="P20" s="64"/>
      <c r="Q20" s="54"/>
      <c r="R20" s="55"/>
      <c r="S20" s="56"/>
      <c r="T20" s="57"/>
      <c r="U20" s="56"/>
      <c r="V20" s="58"/>
      <c r="W20" s="56"/>
    </row>
    <row r="21" spans="1:23" ht="18.5">
      <c r="A21" s="27">
        <f t="shared" si="2"/>
        <v>16</v>
      </c>
      <c r="B21" s="16" t="str">
        <f>'Rooster '!B28</f>
        <v>Chris Wensveen</v>
      </c>
      <c r="C21" s="331">
        <f t="shared" si="0"/>
        <v>1.6</v>
      </c>
      <c r="D21" s="64">
        <f t="shared" si="1"/>
        <v>64</v>
      </c>
      <c r="E21" s="54">
        <f>'Rooster '!N101</f>
        <v>5</v>
      </c>
      <c r="F21" s="55">
        <f>'Rooster '!N103</f>
        <v>168</v>
      </c>
      <c r="G21" s="56">
        <f>'Rooster '!O102</f>
        <v>185</v>
      </c>
      <c r="H21" s="57">
        <f>'Rooster '!$N$107</f>
        <v>0.90810810810810816</v>
      </c>
      <c r="I21" s="56">
        <f>'Rooster '!O106</f>
        <v>223</v>
      </c>
      <c r="J21" s="58">
        <f>'Rooster '!$O$104</f>
        <v>0.75336322869955152</v>
      </c>
      <c r="K21" s="56">
        <f>'Rooster '!$O$108</f>
        <v>8</v>
      </c>
      <c r="O21" s="330"/>
      <c r="P21" s="64"/>
      <c r="Q21" s="54"/>
      <c r="R21" s="55"/>
      <c r="S21" s="56"/>
      <c r="T21" s="57"/>
      <c r="U21" s="56"/>
      <c r="V21" s="58"/>
      <c r="W21" s="56"/>
    </row>
    <row r="22" spans="1:23" ht="18.5">
      <c r="A22" s="27">
        <f t="shared" si="2"/>
        <v>17</v>
      </c>
      <c r="B22" s="53" t="str">
        <f>'Rooster '!B64</f>
        <v>Mo Smink</v>
      </c>
      <c r="C22" s="330">
        <f t="shared" si="0"/>
        <v>1.5714285714285714</v>
      </c>
      <c r="D22" s="64">
        <f t="shared" si="1"/>
        <v>62.857142857142854</v>
      </c>
      <c r="E22" s="60">
        <f>'Rooster '!AX101</f>
        <v>7</v>
      </c>
      <c r="F22" s="55">
        <f>'Rooster '!AX103</f>
        <v>281</v>
      </c>
      <c r="G22" s="61">
        <f>'Rooster '!AY102</f>
        <v>301</v>
      </c>
      <c r="H22" s="57">
        <f>'Rooster '!$AX$107</f>
        <v>0.93355481727574752</v>
      </c>
      <c r="I22" s="61">
        <f>'Rooster '!AY106</f>
        <v>336</v>
      </c>
      <c r="J22" s="58">
        <f>'Rooster '!$AY$104</f>
        <v>0.83630952380952384</v>
      </c>
      <c r="K22" s="61">
        <f>'Rooster '!$AY$108</f>
        <v>11</v>
      </c>
      <c r="O22" s="330"/>
      <c r="P22" s="64"/>
      <c r="Q22" s="60"/>
      <c r="R22" s="55"/>
      <c r="S22" s="61"/>
      <c r="T22" s="57"/>
      <c r="U22" s="61"/>
      <c r="V22" s="58"/>
      <c r="W22" s="61"/>
    </row>
    <row r="23" spans="1:23" ht="18.5">
      <c r="A23" s="27">
        <f t="shared" si="2"/>
        <v>18</v>
      </c>
      <c r="B23" s="53" t="str">
        <f>'Rooster '!B76</f>
        <v xml:space="preserve">Piet v/d Hoeven </v>
      </c>
      <c r="C23" s="330">
        <f t="shared" si="0"/>
        <v>1.5714285714285714</v>
      </c>
      <c r="D23" s="64">
        <f t="shared" si="1"/>
        <v>62.857142857142854</v>
      </c>
      <c r="E23" s="54">
        <f>'Rooster '!BJ101</f>
        <v>7</v>
      </c>
      <c r="F23" s="55">
        <f>'Rooster '!BJ103</f>
        <v>84</v>
      </c>
      <c r="G23" s="56">
        <f>'Rooster '!BK102</f>
        <v>98</v>
      </c>
      <c r="H23" s="57">
        <f>'Rooster '!$BJ$107</f>
        <v>0.8571428571428571</v>
      </c>
      <c r="I23" s="56">
        <f>'Rooster '!BK106</f>
        <v>328</v>
      </c>
      <c r="J23" s="58">
        <f>'Rooster '!$BK$104</f>
        <v>0.25609756097560976</v>
      </c>
      <c r="K23" s="56">
        <f>'Rooster '!$BK$108</f>
        <v>11</v>
      </c>
      <c r="O23" s="330"/>
      <c r="P23" s="64"/>
      <c r="Q23" s="54"/>
      <c r="R23" s="55"/>
      <c r="S23" s="56"/>
      <c r="T23" s="57"/>
      <c r="U23" s="56"/>
      <c r="V23" s="58"/>
      <c r="W23" s="56"/>
    </row>
    <row r="24" spans="1:23" ht="18.5">
      <c r="A24" s="27">
        <f t="shared" si="2"/>
        <v>19</v>
      </c>
      <c r="B24" s="53" t="str">
        <f>'Rooster '!B52</f>
        <v>Marcel Boot</v>
      </c>
      <c r="C24" s="330">
        <f t="shared" si="0"/>
        <v>1.5555555555555556</v>
      </c>
      <c r="D24" s="64">
        <f t="shared" si="1"/>
        <v>62.222222222222221</v>
      </c>
      <c r="E24" s="54">
        <f>'Rooster '!AL101</f>
        <v>9</v>
      </c>
      <c r="F24" s="55">
        <f>'Rooster '!AL103</f>
        <v>291</v>
      </c>
      <c r="G24" s="56">
        <f>'Rooster '!AM102</f>
        <v>363</v>
      </c>
      <c r="H24" s="57">
        <f>'Rooster '!$AL$107</f>
        <v>0.80165289256198347</v>
      </c>
      <c r="I24" s="56">
        <f>'Rooster '!AM106</f>
        <v>416</v>
      </c>
      <c r="J24" s="58">
        <f>'Rooster '!$AM$104</f>
        <v>0.69951923076923073</v>
      </c>
      <c r="K24" s="56">
        <f>'Rooster '!$AM$108</f>
        <v>14</v>
      </c>
      <c r="O24" s="330"/>
      <c r="P24" s="64"/>
      <c r="Q24" s="54"/>
      <c r="R24" s="55"/>
      <c r="S24" s="56"/>
      <c r="T24" s="57"/>
      <c r="U24" s="56"/>
      <c r="V24" s="58"/>
      <c r="W24" s="56"/>
    </row>
    <row r="25" spans="1:23" ht="18.5">
      <c r="A25" s="27">
        <f t="shared" si="2"/>
        <v>20</v>
      </c>
      <c r="B25" s="59" t="str">
        <f>'Rooster '!B84</f>
        <v>Ronald de Vreede</v>
      </c>
      <c r="C25" s="330">
        <f t="shared" si="0"/>
        <v>1.5454545454545454</v>
      </c>
      <c r="D25" s="64">
        <f t="shared" si="1"/>
        <v>61.818181818181813</v>
      </c>
      <c r="E25" s="54">
        <f>'Rooster '!BR101</f>
        <v>11</v>
      </c>
      <c r="F25" s="55">
        <f>'Rooster '!BR103</f>
        <v>174</v>
      </c>
      <c r="G25" s="56">
        <f>'Rooster '!BS102</f>
        <v>206</v>
      </c>
      <c r="H25" s="57">
        <f>'Rooster '!$BR$107</f>
        <v>0.84466019417475724</v>
      </c>
      <c r="I25" s="56">
        <f>'Rooster '!BS106</f>
        <v>475</v>
      </c>
      <c r="J25" s="58">
        <f>'Rooster '!$BS$104</f>
        <v>0.36631578947368421</v>
      </c>
      <c r="K25" s="56">
        <f>'Rooster '!$BS$108</f>
        <v>17</v>
      </c>
      <c r="O25" s="330"/>
      <c r="P25" s="64"/>
      <c r="Q25" s="54"/>
      <c r="R25" s="55"/>
      <c r="S25" s="56"/>
      <c r="T25" s="57"/>
      <c r="U25" s="56"/>
      <c r="V25" s="58"/>
      <c r="W25" s="56"/>
    </row>
    <row r="26" spans="1:23" ht="18.5">
      <c r="A26" s="27">
        <f t="shared" si="2"/>
        <v>21</v>
      </c>
      <c r="B26" s="59" t="str">
        <f>'Rooster '!B98</f>
        <v>Wout v Luik</v>
      </c>
      <c r="C26" s="330">
        <f t="shared" si="0"/>
        <v>1.5384615384615385</v>
      </c>
      <c r="D26" s="64">
        <f t="shared" si="1"/>
        <v>61.53846153846154</v>
      </c>
      <c r="E26" s="54">
        <f>'Rooster '!CF101</f>
        <v>13</v>
      </c>
      <c r="F26" s="55">
        <f>'Rooster '!CF103</f>
        <v>238</v>
      </c>
      <c r="G26" s="56">
        <f>'Rooster '!CG102</f>
        <v>263</v>
      </c>
      <c r="H26" s="57">
        <f>'Rooster '!$CF$107</f>
        <v>0.90494296577946765</v>
      </c>
      <c r="I26" s="56">
        <f>'Rooster '!CG106</f>
        <v>630</v>
      </c>
      <c r="J26" s="58">
        <f>'Rooster '!$CG$104</f>
        <v>0.37777777777777777</v>
      </c>
      <c r="K26" s="56">
        <f>'Rooster '!$CG$108</f>
        <v>20</v>
      </c>
      <c r="O26" s="330"/>
      <c r="P26" s="64"/>
      <c r="Q26" s="54"/>
      <c r="R26" s="55"/>
      <c r="S26" s="56"/>
      <c r="T26" s="57"/>
      <c r="U26" s="56"/>
      <c r="V26" s="58"/>
      <c r="W26" s="56"/>
    </row>
    <row r="27" spans="1:23" ht="18.5">
      <c r="A27" s="27">
        <f t="shared" si="2"/>
        <v>22</v>
      </c>
      <c r="B27" s="53" t="str">
        <f>'Rooster '!B82</f>
        <v>Richard Venema</v>
      </c>
      <c r="C27" s="330">
        <f t="shared" si="0"/>
        <v>1.5</v>
      </c>
      <c r="D27" s="64">
        <f t="shared" si="1"/>
        <v>60</v>
      </c>
      <c r="E27" s="54">
        <f>'Rooster '!BP101</f>
        <v>6</v>
      </c>
      <c r="F27" s="55">
        <f>'Rooster '!BP103</f>
        <v>238</v>
      </c>
      <c r="G27" s="56">
        <f>'Rooster '!BQ102</f>
        <v>282</v>
      </c>
      <c r="H27" s="57">
        <f>'Rooster '!$BP$107</f>
        <v>0.84397163120567376</v>
      </c>
      <c r="I27" s="56">
        <f>'Rooster '!BQ106</f>
        <v>244</v>
      </c>
      <c r="J27" s="58">
        <f>'Rooster '!$BQ$104</f>
        <v>0.97540983606557374</v>
      </c>
      <c r="K27" s="56">
        <f>'Rooster '!$BQ$108</f>
        <v>9</v>
      </c>
      <c r="O27" s="330"/>
      <c r="P27" s="64"/>
      <c r="Q27" s="54"/>
      <c r="R27" s="55"/>
      <c r="S27" s="56"/>
      <c r="T27" s="57"/>
      <c r="U27" s="56"/>
      <c r="V27" s="58"/>
      <c r="W27" s="56"/>
    </row>
    <row r="28" spans="1:23" ht="18.5">
      <c r="A28" s="27">
        <f t="shared" si="2"/>
        <v>23</v>
      </c>
      <c r="B28" s="59" t="str">
        <f>'Rooster '!B96</f>
        <v>Wim Berkien</v>
      </c>
      <c r="C28" s="330">
        <f t="shared" si="0"/>
        <v>1.375</v>
      </c>
      <c r="D28" s="64">
        <f t="shared" si="1"/>
        <v>55</v>
      </c>
      <c r="E28" s="54">
        <f>'Rooster '!CD101</f>
        <v>8</v>
      </c>
      <c r="F28" s="55">
        <f>'Rooster '!CD103</f>
        <v>108</v>
      </c>
      <c r="G28" s="56">
        <f>'Rooster '!CE102</f>
        <v>128</v>
      </c>
      <c r="H28" s="57">
        <f>'Rooster '!$CD$107</f>
        <v>0.84375</v>
      </c>
      <c r="I28" s="56">
        <f>'Rooster '!CE106</f>
        <v>360</v>
      </c>
      <c r="J28" s="58">
        <f>'Rooster '!$CE$104</f>
        <v>0.3</v>
      </c>
      <c r="K28" s="56">
        <f>'Rooster '!$CE$108</f>
        <v>11</v>
      </c>
      <c r="O28" s="330"/>
      <c r="P28" s="64"/>
      <c r="Q28" s="54"/>
      <c r="R28" s="55"/>
      <c r="S28" s="56"/>
      <c r="T28" s="57"/>
      <c r="U28" s="56"/>
      <c r="V28" s="58"/>
      <c r="W28" s="56"/>
    </row>
    <row r="29" spans="1:23" ht="18.5">
      <c r="A29" s="27">
        <f t="shared" si="2"/>
        <v>24</v>
      </c>
      <c r="B29" s="16" t="str">
        <f>'Rooster '!B32</f>
        <v>Cor v Nieuwen.</v>
      </c>
      <c r="C29" s="330">
        <f t="shared" si="0"/>
        <v>1.3333333333333333</v>
      </c>
      <c r="D29" s="64">
        <f t="shared" si="1"/>
        <v>53.333333333333329</v>
      </c>
      <c r="E29" s="54">
        <f>'Rooster '!R101</f>
        <v>9</v>
      </c>
      <c r="F29" s="55">
        <f>'Rooster '!R103</f>
        <v>131</v>
      </c>
      <c r="G29" s="56">
        <f>'Rooster '!S102</f>
        <v>160</v>
      </c>
      <c r="H29" s="57">
        <f>'Rooster '!$R$107</f>
        <v>0.81874999999999998</v>
      </c>
      <c r="I29" s="56">
        <f>'Rooster '!S106</f>
        <v>429</v>
      </c>
      <c r="J29" s="58">
        <f>'Rooster '!$S$104</f>
        <v>0.30536130536130535</v>
      </c>
      <c r="K29" s="56">
        <f>'Rooster '!$S$108</f>
        <v>12</v>
      </c>
      <c r="M29" s="3"/>
      <c r="O29" s="330"/>
      <c r="P29" s="64"/>
      <c r="Q29" s="54"/>
      <c r="R29" s="55"/>
      <c r="S29" s="56"/>
      <c r="T29" s="57"/>
      <c r="U29" s="56"/>
      <c r="V29" s="58"/>
      <c r="W29" s="56"/>
    </row>
    <row r="30" spans="1:23" ht="18.5">
      <c r="A30" s="27">
        <f t="shared" si="2"/>
        <v>25</v>
      </c>
      <c r="B30" s="11" t="str">
        <f>'Rooster '!B18</f>
        <v>Alex Rust</v>
      </c>
      <c r="C30" s="330">
        <f t="shared" si="0"/>
        <v>1.25</v>
      </c>
      <c r="D30" s="64">
        <f t="shared" si="1"/>
        <v>50</v>
      </c>
      <c r="E30" s="54">
        <f>'Rooster '!D101</f>
        <v>4</v>
      </c>
      <c r="F30" s="55">
        <f>'Rooster '!D103</f>
        <v>66</v>
      </c>
      <c r="G30" s="56">
        <f>'Rooster '!E102</f>
        <v>72</v>
      </c>
      <c r="H30" s="57">
        <f>'Rooster '!$D$107</f>
        <v>0.91666666666666663</v>
      </c>
      <c r="I30" s="56">
        <f>'Rooster '!E106</f>
        <v>171</v>
      </c>
      <c r="J30" s="58">
        <f>'Rooster '!$E$104</f>
        <v>0.38596491228070173</v>
      </c>
      <c r="K30" s="56">
        <f>'Rooster '!$E$108</f>
        <v>5</v>
      </c>
      <c r="O30" s="330"/>
      <c r="P30" s="64"/>
      <c r="Q30" s="54"/>
      <c r="R30" s="55"/>
      <c r="S30" s="56"/>
      <c r="T30" s="57"/>
      <c r="U30" s="56"/>
      <c r="V30" s="58"/>
      <c r="W30" s="56"/>
    </row>
    <row r="31" spans="1:23" ht="18.5">
      <c r="A31" s="27">
        <f t="shared" si="2"/>
        <v>26</v>
      </c>
      <c r="B31" s="53" t="str">
        <f>'Rooster '!B86</f>
        <v>Ted Boomkens</v>
      </c>
      <c r="C31" s="330">
        <f t="shared" si="0"/>
        <v>1.2</v>
      </c>
      <c r="D31" s="64">
        <f t="shared" si="1"/>
        <v>48</v>
      </c>
      <c r="E31" s="54">
        <f>'Rooster '!BT101</f>
        <v>10</v>
      </c>
      <c r="F31" s="55">
        <f>'Rooster '!BT103</f>
        <v>104</v>
      </c>
      <c r="G31" s="56">
        <f>'Rooster '!BU102</f>
        <v>146</v>
      </c>
      <c r="H31" s="57">
        <f>'Rooster '!$BT$107</f>
        <v>0.71232876712328763</v>
      </c>
      <c r="I31" s="56">
        <f>'Rooster '!BU106</f>
        <v>479</v>
      </c>
      <c r="J31" s="58">
        <f>'Rooster '!$BU$104</f>
        <v>0.21711899791231734</v>
      </c>
      <c r="K31" s="56">
        <f>'Rooster '!$BU$108</f>
        <v>12</v>
      </c>
      <c r="O31" s="330"/>
      <c r="P31" s="64"/>
      <c r="Q31" s="54"/>
      <c r="R31" s="55"/>
      <c r="S31" s="56"/>
      <c r="T31" s="57"/>
      <c r="U31" s="56"/>
      <c r="V31" s="58"/>
      <c r="W31" s="56"/>
    </row>
    <row r="32" spans="1:23" ht="18.5">
      <c r="A32" s="27">
        <f t="shared" si="2"/>
        <v>27</v>
      </c>
      <c r="B32" s="53" t="str">
        <f>'Rooster '!B60</f>
        <v>Marco Hessing</v>
      </c>
      <c r="C32" s="330">
        <f t="shared" si="0"/>
        <v>1.1428571428571428</v>
      </c>
      <c r="D32" s="64">
        <f t="shared" si="1"/>
        <v>45.714285714285708</v>
      </c>
      <c r="E32" s="54">
        <f>'Rooster '!AT101</f>
        <v>7</v>
      </c>
      <c r="F32" s="55">
        <f>'Rooster '!AT103</f>
        <v>66</v>
      </c>
      <c r="G32" s="56">
        <f>'Rooster '!AU102</f>
        <v>91</v>
      </c>
      <c r="H32" s="57">
        <f>'Rooster '!$AT$107</f>
        <v>0.72527472527472525</v>
      </c>
      <c r="I32" s="56">
        <f>'Rooster '!AU106</f>
        <v>329</v>
      </c>
      <c r="J32" s="58">
        <f>'Rooster '!$AU$104</f>
        <v>0.20060790273556231</v>
      </c>
      <c r="K32" s="56">
        <f>'Rooster '!$AU$108</f>
        <v>8</v>
      </c>
      <c r="O32" s="330"/>
      <c r="P32" s="64"/>
      <c r="Q32" s="54"/>
      <c r="R32" s="55"/>
      <c r="S32" s="56"/>
      <c r="T32" s="57"/>
      <c r="U32" s="56"/>
      <c r="V32" s="58"/>
      <c r="W32" s="56"/>
    </row>
    <row r="33" spans="1:25" ht="18.5">
      <c r="A33" s="27">
        <f t="shared" si="2"/>
        <v>28</v>
      </c>
      <c r="B33" s="16" t="str">
        <f>'Rooster '!B38</f>
        <v>Ger Dekker</v>
      </c>
      <c r="C33" s="330">
        <f t="shared" si="0"/>
        <v>1.1111111111111112</v>
      </c>
      <c r="D33" s="64">
        <f t="shared" si="1"/>
        <v>44.444444444444443</v>
      </c>
      <c r="E33" s="54">
        <f>'Rooster '!X101</f>
        <v>9</v>
      </c>
      <c r="F33" s="55">
        <f>'Rooster '!X103</f>
        <v>141</v>
      </c>
      <c r="G33" s="56">
        <f>'Rooster '!Y102</f>
        <v>167</v>
      </c>
      <c r="H33" s="57">
        <f>'Rooster '!$X$107</f>
        <v>0.84431137724550898</v>
      </c>
      <c r="I33" s="56">
        <f>'Rooster '!Y106</f>
        <v>476</v>
      </c>
      <c r="J33" s="58">
        <f>'Rooster '!$Y$104</f>
        <v>0.29621848739495799</v>
      </c>
      <c r="K33" s="56">
        <f>'Rooster '!$Y$108</f>
        <v>10</v>
      </c>
      <c r="O33" s="330"/>
      <c r="P33" s="64"/>
      <c r="Q33" s="54"/>
      <c r="R33" s="55"/>
      <c r="S33" s="56"/>
      <c r="T33" s="57"/>
      <c r="U33" s="56"/>
      <c r="V33" s="58"/>
      <c r="W33" s="56"/>
    </row>
    <row r="34" spans="1:25" ht="18.5">
      <c r="A34" s="27">
        <f t="shared" si="2"/>
        <v>29</v>
      </c>
      <c r="B34" s="16" t="str">
        <f>'Rooster '!B22</f>
        <v>Appie Smink</v>
      </c>
      <c r="C34" s="330">
        <f t="shared" si="0"/>
        <v>1.1000000000000001</v>
      </c>
      <c r="D34" s="64">
        <f t="shared" si="1"/>
        <v>44</v>
      </c>
      <c r="E34" s="54">
        <f>'Rooster '!H101</f>
        <v>10</v>
      </c>
      <c r="F34" s="55">
        <f>'Rooster '!H103</f>
        <v>147</v>
      </c>
      <c r="G34" s="56">
        <f>'Rooster '!I102</f>
        <v>188</v>
      </c>
      <c r="H34" s="57">
        <f>'Rooster '!$H$107</f>
        <v>0.78191489361702127</v>
      </c>
      <c r="I34" s="56">
        <f>'Rooster '!I106</f>
        <v>402</v>
      </c>
      <c r="J34" s="58">
        <f>'Rooster '!$I$104</f>
        <v>0.36567164179104478</v>
      </c>
      <c r="K34" s="56">
        <f>'Rooster '!$I$108</f>
        <v>11</v>
      </c>
      <c r="O34" s="330"/>
      <c r="P34" s="64"/>
      <c r="Q34" s="54"/>
      <c r="R34" s="55"/>
      <c r="S34" s="56"/>
      <c r="T34" s="57"/>
      <c r="U34" s="56"/>
      <c r="V34" s="58"/>
      <c r="W34" s="56"/>
    </row>
    <row r="35" spans="1:25" ht="18.5">
      <c r="A35" s="27">
        <f t="shared" si="2"/>
        <v>30</v>
      </c>
      <c r="B35" s="11" t="str">
        <f>'Rooster '!B40</f>
        <v xml:space="preserve">Ger v Velzen </v>
      </c>
      <c r="C35" s="330">
        <f t="shared" si="0"/>
        <v>1.0833333333333333</v>
      </c>
      <c r="D35" s="64">
        <f t="shared" si="1"/>
        <v>43.333333333333329</v>
      </c>
      <c r="E35" s="54">
        <f>'Rooster '!Z101</f>
        <v>12</v>
      </c>
      <c r="F35" s="55">
        <f>'Rooster '!Z103</f>
        <v>124</v>
      </c>
      <c r="G35" s="56">
        <f>'Rooster '!AA102</f>
        <v>160</v>
      </c>
      <c r="H35" s="57">
        <f>'Rooster '!$Z$107</f>
        <v>0.77500000000000002</v>
      </c>
      <c r="I35" s="56">
        <f>'Rooster '!AA106</f>
        <v>544</v>
      </c>
      <c r="J35" s="58">
        <f>'Rooster '!$AA$104</f>
        <v>0.22794117647058823</v>
      </c>
      <c r="K35" s="56">
        <f>'Rooster '!$AA$108</f>
        <v>13</v>
      </c>
      <c r="O35" s="330"/>
      <c r="P35" s="64"/>
      <c r="Q35" s="54"/>
      <c r="R35" s="55"/>
      <c r="S35" s="56"/>
      <c r="T35" s="57"/>
      <c r="U35" s="56"/>
      <c r="V35" s="58"/>
      <c r="W35" s="56"/>
    </row>
    <row r="36" spans="1:25" ht="18.5">
      <c r="A36" s="27">
        <f t="shared" si="2"/>
        <v>31</v>
      </c>
      <c r="B36" s="62" t="str">
        <f>'Rooster '!B66</f>
        <v xml:space="preserve">Paterick Martijn </v>
      </c>
      <c r="C36" s="330">
        <f t="shared" si="0"/>
        <v>1</v>
      </c>
      <c r="D36" s="64">
        <f t="shared" si="1"/>
        <v>40</v>
      </c>
      <c r="E36" s="54">
        <f>'Rooster '!AZ101</f>
        <v>7</v>
      </c>
      <c r="F36" s="55">
        <f>'Rooster '!AZ103</f>
        <v>134</v>
      </c>
      <c r="G36" s="56">
        <f>'Rooster '!BA102</f>
        <v>158</v>
      </c>
      <c r="H36" s="57">
        <f>'Rooster '!$AZ$107</f>
        <v>0.84810126582278478</v>
      </c>
      <c r="I36" s="56">
        <f>'Rooster '!BA106</f>
        <v>332</v>
      </c>
      <c r="J36" s="58">
        <f>'Rooster '!$BA$104</f>
        <v>0.40361445783132532</v>
      </c>
      <c r="K36" s="56">
        <f>'Rooster '!BA108</f>
        <v>7</v>
      </c>
      <c r="O36" s="330"/>
      <c r="P36" s="64"/>
      <c r="Q36" s="54"/>
      <c r="R36" s="55"/>
      <c r="S36" s="56"/>
      <c r="T36" s="57"/>
      <c r="U36" s="56"/>
      <c r="V36" s="58"/>
      <c r="W36" s="56"/>
    </row>
    <row r="37" spans="1:25" ht="18.5">
      <c r="A37" s="27">
        <f t="shared" si="2"/>
        <v>32</v>
      </c>
      <c r="B37" s="59" t="str">
        <f>'Rooster '!B48</f>
        <v xml:space="preserve">Joop Vermeulen </v>
      </c>
      <c r="C37" s="330">
        <f t="shared" si="0"/>
        <v>0.8571428571428571</v>
      </c>
      <c r="D37" s="64">
        <f t="shared" si="1"/>
        <v>34.285714285714285</v>
      </c>
      <c r="E37" s="54">
        <f>'Rooster '!AH101</f>
        <v>7</v>
      </c>
      <c r="F37" s="55">
        <f>'Rooster '!AH103</f>
        <v>77</v>
      </c>
      <c r="G37" s="56">
        <f>'Rooster '!AI102</f>
        <v>112</v>
      </c>
      <c r="H37" s="57">
        <f>'Rooster '!$AH$107</f>
        <v>0.6875</v>
      </c>
      <c r="I37" s="56">
        <f>'Rooster '!AI106</f>
        <v>303</v>
      </c>
      <c r="J37" s="58">
        <f>'Rooster '!$AI$104</f>
        <v>0.25412541254125415</v>
      </c>
      <c r="K37" s="56">
        <f>'Rooster '!$AI$108</f>
        <v>6</v>
      </c>
      <c r="O37" s="330"/>
      <c r="P37" s="64"/>
      <c r="Q37" s="54"/>
      <c r="R37" s="55"/>
      <c r="S37" s="56"/>
      <c r="T37" s="57"/>
      <c r="U37" s="56"/>
      <c r="V37" s="58"/>
      <c r="W37" s="56"/>
    </row>
    <row r="38" spans="1:25" ht="18.5">
      <c r="A38" s="27">
        <f>A37+1</f>
        <v>33</v>
      </c>
      <c r="B38" s="53" t="str">
        <f>'Rooster '!B72</f>
        <v xml:space="preserve">Peet Hagman </v>
      </c>
      <c r="C38" s="330">
        <f t="shared" si="0"/>
        <v>0.8</v>
      </c>
      <c r="D38" s="64">
        <f t="shared" si="1"/>
        <v>32</v>
      </c>
      <c r="E38" s="54">
        <f>'Rooster '!BF101</f>
        <v>10</v>
      </c>
      <c r="F38" s="55">
        <f>'Rooster '!BF103</f>
        <v>73</v>
      </c>
      <c r="G38" s="56">
        <f>'Rooster '!BG102</f>
        <v>120</v>
      </c>
      <c r="H38" s="57">
        <f>'Rooster '!$BF$107</f>
        <v>0.60833333333333328</v>
      </c>
      <c r="I38" s="56">
        <f>'Rooster '!BG106</f>
        <v>489</v>
      </c>
      <c r="J38" s="58">
        <f>'Rooster '!$BG$104</f>
        <v>0.1492842535787321</v>
      </c>
      <c r="K38" s="56">
        <f>'Rooster '!$BG$108</f>
        <v>8</v>
      </c>
      <c r="O38" s="330"/>
      <c r="P38" s="64"/>
      <c r="Q38" s="54"/>
      <c r="R38" s="55"/>
      <c r="S38" s="56"/>
      <c r="T38" s="57"/>
      <c r="U38" s="56"/>
      <c r="V38" s="58"/>
      <c r="W38" s="56"/>
    </row>
    <row r="39" spans="1:25" ht="18.5">
      <c r="A39" s="27">
        <f t="shared" si="2"/>
        <v>34</v>
      </c>
      <c r="B39" s="53" t="str">
        <f>'Rooster '!B78</f>
        <v>Pleun vd Vliet</v>
      </c>
      <c r="C39" s="330">
        <f t="shared" si="0"/>
        <v>0.63636363636363635</v>
      </c>
      <c r="D39" s="64">
        <f t="shared" si="1"/>
        <v>25.454545454545453</v>
      </c>
      <c r="E39" s="54">
        <f>'Rooster '!BL101</f>
        <v>11</v>
      </c>
      <c r="F39" s="55">
        <f>'Rooster '!BL103</f>
        <v>133</v>
      </c>
      <c r="G39" s="56">
        <f>'Rooster '!BM102</f>
        <v>181</v>
      </c>
      <c r="H39" s="57">
        <f>'Rooster '!$BL$107</f>
        <v>0.73480662983425415</v>
      </c>
      <c r="I39" s="56">
        <f>'Rooster '!BM106</f>
        <v>467</v>
      </c>
      <c r="J39" s="58">
        <f>'Rooster '!$BM$104</f>
        <v>0.28479657387580298</v>
      </c>
      <c r="K39" s="56">
        <f>'Rooster '!$BM$108</f>
        <v>7</v>
      </c>
      <c r="O39" s="330"/>
      <c r="P39" s="64"/>
      <c r="Q39" s="54"/>
      <c r="R39" s="55"/>
      <c r="S39" s="56"/>
      <c r="T39" s="57"/>
      <c r="U39" s="56"/>
      <c r="V39" s="58"/>
      <c r="W39" s="56"/>
    </row>
    <row r="40" spans="1:25" ht="18.5">
      <c r="A40" s="27">
        <f t="shared" si="2"/>
        <v>35</v>
      </c>
      <c r="B40" s="53" t="str">
        <f>'Rooster '!B70</f>
        <v>Peet Graafland</v>
      </c>
      <c r="C40" s="330">
        <f t="shared" si="0"/>
        <v>0.54545454545454541</v>
      </c>
      <c r="D40" s="64">
        <f t="shared" si="1"/>
        <v>21.818181818181817</v>
      </c>
      <c r="E40" s="54">
        <f>'Rooster '!BD101</f>
        <v>11</v>
      </c>
      <c r="F40" s="55">
        <f>'Rooster '!BD103</f>
        <v>135</v>
      </c>
      <c r="G40" s="56">
        <f>'Rooster '!BE102</f>
        <v>173</v>
      </c>
      <c r="H40" s="57">
        <f>'Rooster '!$BD$107</f>
        <v>0.78034682080924855</v>
      </c>
      <c r="I40" s="56">
        <f>'Rooster '!BE106</f>
        <v>558</v>
      </c>
      <c r="J40" s="58">
        <f>'Rooster '!$BE$104</f>
        <v>0.24193548387096775</v>
      </c>
      <c r="K40" s="56">
        <f>'Rooster '!$BE$108</f>
        <v>6</v>
      </c>
      <c r="O40" s="330"/>
      <c r="P40" s="64"/>
      <c r="Q40" s="54"/>
      <c r="R40" s="55"/>
      <c r="S40" s="56"/>
      <c r="T40" s="57"/>
      <c r="U40" s="56"/>
      <c r="V40" s="58"/>
      <c r="W40" s="56"/>
    </row>
    <row r="41" spans="1:25" ht="18.5">
      <c r="A41" s="27">
        <f t="shared" si="2"/>
        <v>36</v>
      </c>
      <c r="B41" s="53" t="str">
        <f>'Rooster '!B68</f>
        <v>Paul Staak</v>
      </c>
      <c r="C41" s="330">
        <f t="shared" si="0"/>
        <v>0.5</v>
      </c>
      <c r="D41" s="64">
        <f t="shared" si="1"/>
        <v>20</v>
      </c>
      <c r="E41" s="54">
        <f>'Rooster '!BB101</f>
        <v>4</v>
      </c>
      <c r="F41" s="55">
        <f>'Rooster '!BB103</f>
        <v>34</v>
      </c>
      <c r="G41" s="56">
        <f>'Rooster '!BC102</f>
        <v>56</v>
      </c>
      <c r="H41" s="57">
        <f>'Rooster '!$BB$107</f>
        <v>0.6071428571428571</v>
      </c>
      <c r="I41" s="56">
        <f>'Rooster '!BC106</f>
        <v>162</v>
      </c>
      <c r="J41" s="58">
        <f>'Rooster '!$BC$104</f>
        <v>0.20987654320987653</v>
      </c>
      <c r="K41" s="56">
        <f>'Rooster '!$BC$108</f>
        <v>2</v>
      </c>
      <c r="O41" s="330"/>
      <c r="P41" s="64"/>
      <c r="Q41" s="54"/>
      <c r="R41" s="55"/>
      <c r="S41" s="56"/>
      <c r="T41" s="57"/>
      <c r="U41" s="56"/>
      <c r="V41" s="58"/>
      <c r="W41" s="56"/>
    </row>
    <row r="42" spans="1:25" ht="18.5">
      <c r="A42" s="27">
        <f t="shared" si="2"/>
        <v>37</v>
      </c>
      <c r="B42" s="16" t="str">
        <f>'Rooster '!B44</f>
        <v xml:space="preserve">Harold v Noortwijk </v>
      </c>
      <c r="C42" s="330">
        <f t="shared" si="0"/>
        <v>0.41666666666666669</v>
      </c>
      <c r="D42" s="64">
        <f t="shared" si="1"/>
        <v>16.666666666666668</v>
      </c>
      <c r="E42" s="54">
        <f>'Rooster '!AD101</f>
        <v>12</v>
      </c>
      <c r="F42" s="55">
        <f>'Rooster '!AD103</f>
        <v>49</v>
      </c>
      <c r="G42" s="56">
        <f>'Rooster '!AE102</f>
        <v>160</v>
      </c>
      <c r="H42" s="57">
        <f>'Rooster '!$AD$107</f>
        <v>0.30625000000000002</v>
      </c>
      <c r="I42" s="56">
        <f>'Rooster '!AE106</f>
        <v>523</v>
      </c>
      <c r="J42" s="58">
        <f>'Rooster '!$AE$104</f>
        <v>9.3690248565965584E-2</v>
      </c>
      <c r="K42" s="56">
        <f>'Rooster '!$AE$108</f>
        <v>5</v>
      </c>
      <c r="O42" s="330"/>
      <c r="P42" s="64"/>
      <c r="Q42" s="54"/>
      <c r="R42" s="55"/>
      <c r="S42" s="56"/>
      <c r="T42" s="57"/>
      <c r="U42" s="56"/>
      <c r="V42" s="58"/>
      <c r="W42" s="56"/>
    </row>
    <row r="43" spans="1:25" ht="18.5">
      <c r="A43" s="27">
        <f t="shared" si="2"/>
        <v>38</v>
      </c>
      <c r="B43" s="53" t="str">
        <f>'Rooster '!B46</f>
        <v>Jaap vd Sluis</v>
      </c>
      <c r="C43" s="330">
        <f t="shared" si="0"/>
        <v>0</v>
      </c>
      <c r="D43" s="64">
        <f t="shared" si="1"/>
        <v>0</v>
      </c>
      <c r="E43" s="54">
        <f>'Rooster '!AF101</f>
        <v>0</v>
      </c>
      <c r="F43" s="55">
        <f>'Rooster '!AF103</f>
        <v>0</v>
      </c>
      <c r="G43" s="56">
        <f>'Rooster '!AG102</f>
        <v>0</v>
      </c>
      <c r="H43" s="57" t="str">
        <f>'Rooster '!$AF$107</f>
        <v/>
      </c>
      <c r="I43" s="56">
        <f>'Rooster '!AG106</f>
        <v>0</v>
      </c>
      <c r="J43" s="58" t="str">
        <f>'Rooster '!$AG$104</f>
        <v/>
      </c>
      <c r="K43" s="56">
        <f>'Rooster '!$AG$108</f>
        <v>0</v>
      </c>
      <c r="O43" s="330"/>
      <c r="P43" s="64"/>
      <c r="Q43" s="54"/>
      <c r="R43" s="55"/>
      <c r="S43" s="56"/>
      <c r="T43" s="57"/>
      <c r="U43" s="56"/>
      <c r="V43" s="58"/>
      <c r="W43" s="56"/>
    </row>
    <row r="44" spans="1:25" ht="18.5">
      <c r="A44" s="27">
        <f t="shared" si="2"/>
        <v>39</v>
      </c>
      <c r="B44" s="53" t="str">
        <f>'Rooster '!B58</f>
        <v>Marcel den Os</v>
      </c>
      <c r="C44" s="330">
        <f t="shared" si="0"/>
        <v>0</v>
      </c>
      <c r="D44" s="64">
        <f t="shared" si="1"/>
        <v>0</v>
      </c>
      <c r="E44" s="54">
        <f>'Rooster '!AR101</f>
        <v>0</v>
      </c>
      <c r="F44" s="55">
        <f>'Rooster '!AR103</f>
        <v>0</v>
      </c>
      <c r="G44" s="56">
        <f>'Rooster '!AS102</f>
        <v>0</v>
      </c>
      <c r="H44" s="57" t="str">
        <f>'Rooster '!$AR$107</f>
        <v/>
      </c>
      <c r="I44" s="56">
        <f>'Rooster '!AS106</f>
        <v>0</v>
      </c>
      <c r="J44" s="58" t="str">
        <f>'Rooster '!$AS$104</f>
        <v/>
      </c>
      <c r="K44" s="56">
        <f>'Rooster '!$AS$108</f>
        <v>0</v>
      </c>
      <c r="O44" s="330"/>
      <c r="P44" s="64"/>
      <c r="Q44" s="54"/>
      <c r="R44" s="55"/>
      <c r="S44" s="56"/>
      <c r="T44" s="57"/>
      <c r="U44" s="56"/>
      <c r="V44" s="58"/>
      <c r="W44" s="56"/>
      <c r="Y44" s="5"/>
    </row>
    <row r="45" spans="1:25" ht="18.5">
      <c r="A45" s="27">
        <f t="shared" si="2"/>
        <v>40</v>
      </c>
      <c r="B45" s="62" t="str">
        <f>'Rooster '!B56</f>
        <v>Marcel Mast</v>
      </c>
      <c r="C45" s="330">
        <f t="shared" si="0"/>
        <v>0</v>
      </c>
      <c r="D45" s="64">
        <f t="shared" si="1"/>
        <v>0</v>
      </c>
      <c r="E45" s="54">
        <f>'Rooster '!AP101</f>
        <v>0</v>
      </c>
      <c r="F45" s="55">
        <f>'Rooster '!AP103</f>
        <v>0</v>
      </c>
      <c r="G45" s="56">
        <f>'Rooster '!AQ102</f>
        <v>0</v>
      </c>
      <c r="H45" s="57" t="str">
        <f>'Rooster '!$AP$107</f>
        <v/>
      </c>
      <c r="I45" s="56">
        <f>'Rooster '!AQ106</f>
        <v>0</v>
      </c>
      <c r="J45" s="58" t="str">
        <f>'Rooster '!$AQ$104</f>
        <v/>
      </c>
      <c r="K45" s="56">
        <f>'Rooster '!$AQ$108</f>
        <v>0</v>
      </c>
      <c r="O45" s="330"/>
      <c r="P45" s="64"/>
      <c r="Q45" s="54"/>
      <c r="R45" s="55"/>
      <c r="S45" s="56"/>
      <c r="T45" s="57"/>
      <c r="U45" s="56"/>
      <c r="V45" s="58"/>
      <c r="W45" s="56"/>
    </row>
    <row r="46" spans="1:25" ht="18.5">
      <c r="A46" s="27">
        <f t="shared" si="2"/>
        <v>41</v>
      </c>
      <c r="B46" s="53" t="str">
        <f>'Rooster '!B74</f>
        <v>Peet Mannetje</v>
      </c>
      <c r="C46" s="330">
        <f t="shared" si="0"/>
        <v>0</v>
      </c>
      <c r="D46" s="64">
        <f t="shared" si="1"/>
        <v>0</v>
      </c>
      <c r="E46" s="54">
        <f>'Rooster '!BH101</f>
        <v>0</v>
      </c>
      <c r="F46" s="55">
        <f>'Rooster '!BH103</f>
        <v>0</v>
      </c>
      <c r="G46" s="56">
        <f>'Rooster '!BI102</f>
        <v>0</v>
      </c>
      <c r="H46" s="57" t="str">
        <f>'Rooster '!$BH$107</f>
        <v/>
      </c>
      <c r="I46" s="56">
        <f>'Rooster '!BI106</f>
        <v>0</v>
      </c>
      <c r="J46" s="58" t="str">
        <f>'Rooster '!$BI$104</f>
        <v/>
      </c>
      <c r="K46" s="56">
        <f>'Rooster '!$BI$108</f>
        <v>0</v>
      </c>
      <c r="O46" s="330"/>
      <c r="P46" s="64"/>
      <c r="Q46" s="54"/>
      <c r="R46" s="55"/>
      <c r="S46" s="56"/>
      <c r="T46" s="57"/>
      <c r="U46" s="56"/>
      <c r="V46" s="58"/>
      <c r="W46" s="56"/>
    </row>
  </sheetData>
  <sortState xmlns:xlrd2="http://schemas.microsoft.com/office/spreadsheetml/2017/richdata2" ref="B6:K46">
    <sortCondition descending="1" ref="C6:C46"/>
    <sortCondition descending="1" ref="H6:H46"/>
    <sortCondition ref="E6:E46"/>
    <sortCondition ref="B6:B46"/>
  </sortState>
  <pageMargins left="0.81527780000000005" right="0.5" top="0.74791660000000004" bottom="0.74791660000000004" header="0.51180550000000002" footer="0.51180550000000002"/>
  <pageSetup paperSize="9" scale="85" orientation="portrait" useFirstPageNumber="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F638-076A-2C44-8ED3-8A247971B9EE}">
  <sheetPr codeName="Blad32"/>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64</v>
      </c>
      <c r="B1" s="88">
        <f>NogTeSpelen!AT29</f>
        <v>33</v>
      </c>
      <c r="C1" s="69" t="s">
        <v>193</v>
      </c>
      <c r="D1" s="69"/>
      <c r="E1" s="69"/>
    </row>
    <row r="2" spans="1:41" s="67" customFormat="1" ht="25" customHeight="1">
      <c r="A2" s="74" t="str">
        <f>NogTeSpelen!D29</f>
        <v>alex r</v>
      </c>
      <c r="B2" s="75" t="str">
        <f>NogTeSpelen!E29</f>
        <v/>
      </c>
      <c r="C2" s="75" t="str">
        <f>NogTeSpelen!F29</f>
        <v>appie</v>
      </c>
      <c r="D2" s="75" t="str">
        <f>NogTeSpelen!G29</f>
        <v/>
      </c>
      <c r="E2" s="76" t="str">
        <f>NogTeSpelen!H29</f>
        <v>berry</v>
      </c>
      <c r="AO2" s="65"/>
    </row>
    <row r="3" spans="1:41" ht="25" customHeight="1">
      <c r="A3" s="77" t="str">
        <f>NogTeSpelen!I29</f>
        <v>chris</v>
      </c>
      <c r="B3" s="66" t="str">
        <f>NogTeSpelen!J29</f>
        <v>cock</v>
      </c>
      <c r="C3" s="66" t="str">
        <f>NogTeSpelen!K29</f>
        <v>cor</v>
      </c>
      <c r="D3" s="66" t="str">
        <f>NogTeSpelen!L29</f>
        <v>ed</v>
      </c>
      <c r="E3" s="78" t="str">
        <f>NogTeSpelen!M29</f>
        <v/>
      </c>
    </row>
    <row r="4" spans="1:41" ht="25" customHeight="1">
      <c r="A4" s="77" t="str">
        <f>NogTeSpelen!N29</f>
        <v>ger d</v>
      </c>
      <c r="B4" s="66" t="str">
        <f>NogTeSpelen!O29</f>
        <v>ger v</v>
      </c>
      <c r="C4" s="66" t="str">
        <f>NogTeSpelen!P29</f>
        <v xml:space="preserve">harold B </v>
      </c>
      <c r="D4" s="66" t="str">
        <f>NogTeSpelen!Q29</f>
        <v>harold  N</v>
      </c>
      <c r="E4" s="78" t="str">
        <f>NogTeSpelen!R29</f>
        <v>jaap</v>
      </c>
    </row>
    <row r="5" spans="1:41" s="67" customFormat="1" ht="25" customHeight="1">
      <c r="A5" s="77" t="str">
        <f>NogTeSpelen!S29</f>
        <v>joop</v>
      </c>
      <c r="B5" s="66" t="str">
        <f>NogTeSpelen!T29</f>
        <v/>
      </c>
      <c r="C5" s="66" t="str">
        <f>NogTeSpelen!U29</f>
        <v>mars bo</v>
      </c>
      <c r="D5" s="66" t="str">
        <f>NogTeSpelen!V29</f>
        <v>mars bu</v>
      </c>
      <c r="E5" s="78" t="str">
        <f>NogTeSpelen!W29</f>
        <v>mars ma</v>
      </c>
      <c r="Z5" s="65"/>
      <c r="AA5" s="65"/>
      <c r="AB5" s="65"/>
      <c r="AC5" s="65"/>
      <c r="AD5" s="65"/>
      <c r="AO5" s="65"/>
    </row>
    <row r="6" spans="1:41" ht="25" customHeight="1">
      <c r="A6" s="77" t="str">
        <f>NogTeSpelen!X29</f>
        <v>mars os</v>
      </c>
      <c r="B6" s="77" t="str">
        <f>NogTeSpelen!Y29</f>
        <v>marco</v>
      </c>
      <c r="C6" s="77" t="str">
        <f>NogTeSpelen!Z29</f>
        <v>micha</v>
      </c>
      <c r="D6" s="97">
        <f>NogTeSpelen!AA29</f>
        <v>0</v>
      </c>
      <c r="E6" s="77" t="str">
        <f>NogTeSpelen!AB29</f>
        <v>Patrick</v>
      </c>
    </row>
    <row r="7" spans="1:41" ht="25" customHeight="1">
      <c r="A7" s="77" t="str">
        <f>NogTeSpelen!AC29</f>
        <v>paul</v>
      </c>
      <c r="B7" s="77" t="str">
        <f>NogTeSpelen!AD29</f>
        <v>peet g</v>
      </c>
      <c r="C7" s="77" t="str">
        <f>NogTeSpelen!AE29</f>
        <v>peet h</v>
      </c>
      <c r="D7" s="77" t="str">
        <f>NogTeSpelen!AF29</f>
        <v>peet m</v>
      </c>
      <c r="E7" s="77" t="str">
        <f>NogTeSpelen!AG29</f>
        <v>piet</v>
      </c>
    </row>
    <row r="8" spans="1:41" ht="25" customHeight="1">
      <c r="A8" s="77" t="str">
        <f>NogTeSpelen!AH29</f>
        <v>pleun</v>
      </c>
      <c r="B8" s="77" t="str">
        <f>NogTeSpelen!AI29</f>
        <v>rene</v>
      </c>
      <c r="C8" s="77" t="str">
        <f>NogTeSpelen!AJ29</f>
        <v>richard</v>
      </c>
      <c r="D8" s="77" t="str">
        <f>NogTeSpelen!AK29</f>
        <v>ronald</v>
      </c>
      <c r="E8" s="77" t="str">
        <f>NogTeSpelen!AL29</f>
        <v>ted</v>
      </c>
    </row>
    <row r="9" spans="1:41" ht="25" customHeight="1" thickBot="1">
      <c r="A9" s="79" t="str">
        <f>NogTeSpelen!AM29</f>
        <v>theo A</v>
      </c>
      <c r="B9" s="79" t="str">
        <f>NogTeSpelen!AN29</f>
        <v/>
      </c>
      <c r="C9" s="79" t="str">
        <f>NogTeSpelen!AO29</f>
        <v>thijs</v>
      </c>
      <c r="D9" s="79" t="str">
        <f>NogTeSpelen!AP29</f>
        <v>Walter</v>
      </c>
      <c r="E9" s="79" t="str">
        <f>NogTeSpelen!AQ29</f>
        <v/>
      </c>
    </row>
    <row r="10" spans="1:41" ht="25" customHeight="1" thickBot="1">
      <c r="A10" s="79" t="str">
        <f>NogTeSpelen!AR29</f>
        <v/>
      </c>
    </row>
    <row r="11" spans="1:41" ht="10" customHeight="1"/>
    <row r="12" spans="1:41" s="71" customFormat="1" ht="25" customHeight="1" thickBot="1">
      <c r="A12" s="73" t="str">
        <f>A1</f>
        <v>Mo</v>
      </c>
      <c r="B12" s="89">
        <f>Gespeeld!AT29</f>
        <v>7</v>
      </c>
      <c r="C12" s="72" t="s">
        <v>194</v>
      </c>
      <c r="D12" s="72"/>
      <c r="E12" s="72"/>
      <c r="AO12" s="65"/>
    </row>
    <row r="13" spans="1:41" ht="25" customHeight="1">
      <c r="A13" s="82" t="str">
        <f>Gespeeld!D29</f>
        <v/>
      </c>
      <c r="B13" s="83" t="str">
        <f>Gespeeld!E29</f>
        <v>alex s</v>
      </c>
      <c r="C13" s="83" t="str">
        <f>Gespeeld!F29</f>
        <v/>
      </c>
      <c r="D13" s="83" t="str">
        <f>Gespeeld!G29</f>
        <v>arthur</v>
      </c>
      <c r="E13" s="84" t="str">
        <f>Gespeeld!H29</f>
        <v/>
      </c>
    </row>
    <row r="14" spans="1:41" ht="25" customHeight="1">
      <c r="A14" s="85" t="str">
        <f>Gespeeld!I29</f>
        <v/>
      </c>
      <c r="B14" s="68" t="str">
        <f>Gespeeld!J29</f>
        <v/>
      </c>
      <c r="C14" s="68" t="str">
        <f>Gespeeld!K29</f>
        <v/>
      </c>
      <c r="D14" s="68" t="str">
        <f>Gespeeld!L29</f>
        <v/>
      </c>
      <c r="E14" s="86" t="str">
        <f>Gespeeld!M29</f>
        <v>frans</v>
      </c>
    </row>
    <row r="15" spans="1:41" ht="25" customHeight="1">
      <c r="A15" s="85" t="str">
        <f>Gespeeld!N29</f>
        <v/>
      </c>
      <c r="B15" s="68" t="str">
        <f>Gespeeld!O29</f>
        <v/>
      </c>
      <c r="C15" s="68" t="str">
        <f>Gespeeld!P29</f>
        <v/>
      </c>
      <c r="D15" s="68" t="str">
        <f>Gespeeld!Q29</f>
        <v/>
      </c>
      <c r="E15" s="86" t="str">
        <f>Gespeeld!R29</f>
        <v/>
      </c>
    </row>
    <row r="16" spans="1:41" ht="25" customHeight="1">
      <c r="A16" s="85" t="str">
        <f>Gespeeld!S29</f>
        <v/>
      </c>
      <c r="B16" s="68" t="str">
        <f>Gespeeld!T29</f>
        <v>jos</v>
      </c>
      <c r="C16" s="68" t="str">
        <f>Gespeeld!U29</f>
        <v/>
      </c>
      <c r="D16" s="68" t="str">
        <f>Gespeeld!V29</f>
        <v/>
      </c>
      <c r="E16" s="86" t="str">
        <f>Gespeeld!W29</f>
        <v/>
      </c>
    </row>
    <row r="17" spans="1:5" ht="25" customHeight="1">
      <c r="A17" s="85" t="str">
        <f>Gespeeld!X29</f>
        <v/>
      </c>
      <c r="B17" s="85" t="str">
        <f>Gespeeld!Y29</f>
        <v/>
      </c>
      <c r="C17" s="85" t="str">
        <f>Gespeeld!Z29</f>
        <v/>
      </c>
      <c r="D17" s="96">
        <f>Gespeeld!AA29</f>
        <v>0</v>
      </c>
      <c r="E17" s="85" t="str">
        <f>Gespeeld!AB29</f>
        <v/>
      </c>
    </row>
    <row r="18" spans="1:5" ht="25" customHeight="1">
      <c r="A18" s="85" t="str">
        <f>Gespeeld!AC29</f>
        <v/>
      </c>
      <c r="B18" s="85" t="str">
        <f>Gespeeld!AD29</f>
        <v/>
      </c>
      <c r="C18" s="85" t="str">
        <f>Gespeeld!AE29</f>
        <v/>
      </c>
      <c r="D18" s="85" t="str">
        <f>Gespeeld!AF29</f>
        <v/>
      </c>
      <c r="E18" s="85" t="str">
        <f>Gespeeld!AG29</f>
        <v/>
      </c>
    </row>
    <row r="19" spans="1:5" ht="25" customHeight="1">
      <c r="A19" s="85" t="str">
        <f>Gespeeld!AH29</f>
        <v/>
      </c>
      <c r="B19" s="85" t="str">
        <f>Gespeeld!AI29</f>
        <v/>
      </c>
      <c r="C19" s="85" t="str">
        <f>Gespeeld!AJ29</f>
        <v/>
      </c>
      <c r="D19" s="85" t="str">
        <f>Gespeeld!AK29</f>
        <v/>
      </c>
      <c r="E19" s="85" t="str">
        <f>Gespeeld!AL29</f>
        <v/>
      </c>
    </row>
    <row r="20" spans="1:5" ht="25" customHeight="1" thickBot="1">
      <c r="A20" s="87" t="str">
        <f>Gespeeld!AM29</f>
        <v/>
      </c>
      <c r="B20" s="87" t="str">
        <f>Gespeeld!AN29</f>
        <v>theo v W</v>
      </c>
      <c r="C20" s="87" t="str">
        <f>Gespeeld!AO29</f>
        <v/>
      </c>
      <c r="D20" s="87" t="str">
        <f>Gespeeld!AP29</f>
        <v/>
      </c>
      <c r="E20" s="87" t="str">
        <f>Gespeeld!AQ29</f>
        <v>wim</v>
      </c>
    </row>
    <row r="21" spans="1:5" ht="25" customHeight="1" thickBot="1">
      <c r="A21" s="87" t="str">
        <f>Gespeeld!AR29</f>
        <v>wout</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29B29-7BA2-3747-B2A7-54F5B5DFB6FB}">
  <sheetPr codeName="Blad33"/>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232</v>
      </c>
      <c r="B1" s="88">
        <f>NogTeSpelen!AT30</f>
        <v>33</v>
      </c>
      <c r="C1" s="69" t="s">
        <v>193</v>
      </c>
      <c r="D1" s="69"/>
      <c r="E1" s="69"/>
    </row>
    <row r="2" spans="1:41" s="67" customFormat="1" ht="25" customHeight="1">
      <c r="A2" s="74" t="str">
        <f>NogTeSpelen!D30</f>
        <v>alex r</v>
      </c>
      <c r="B2" s="75" t="str">
        <f>NogTeSpelen!E30</f>
        <v>alex s</v>
      </c>
      <c r="C2" s="75" t="str">
        <f>NogTeSpelen!F30</f>
        <v>appie</v>
      </c>
      <c r="D2" s="75" t="str">
        <f>NogTeSpelen!G30</f>
        <v/>
      </c>
      <c r="E2" s="76" t="str">
        <f>NogTeSpelen!H30</f>
        <v>berry</v>
      </c>
      <c r="AO2" s="65"/>
    </row>
    <row r="3" spans="1:41" ht="25" customHeight="1">
      <c r="A3" s="77" t="str">
        <f>NogTeSpelen!I30</f>
        <v/>
      </c>
      <c r="B3" s="66" t="str">
        <f>NogTeSpelen!J30</f>
        <v>cock</v>
      </c>
      <c r="C3" s="66" t="str">
        <f>NogTeSpelen!K30</f>
        <v>cor</v>
      </c>
      <c r="D3" s="66" t="str">
        <f>NogTeSpelen!L30</f>
        <v>ed</v>
      </c>
      <c r="E3" s="78" t="str">
        <f>NogTeSpelen!M30</f>
        <v>frans</v>
      </c>
    </row>
    <row r="4" spans="1:41" ht="25" customHeight="1">
      <c r="A4" s="77" t="str">
        <f>NogTeSpelen!N30</f>
        <v>ger d</v>
      </c>
      <c r="B4" s="66" t="str">
        <f>NogTeSpelen!O30</f>
        <v/>
      </c>
      <c r="C4" s="66" t="str">
        <f>NogTeSpelen!P30</f>
        <v xml:space="preserve">harold B </v>
      </c>
      <c r="D4" s="66" t="str">
        <f>NogTeSpelen!Q30</f>
        <v>harold  N</v>
      </c>
      <c r="E4" s="78" t="str">
        <f>NogTeSpelen!R30</f>
        <v>jaap</v>
      </c>
    </row>
    <row r="5" spans="1:41" s="67" customFormat="1" ht="25" customHeight="1">
      <c r="A5" s="77" t="str">
        <f>NogTeSpelen!S30</f>
        <v>joop</v>
      </c>
      <c r="B5" s="66" t="str">
        <f>NogTeSpelen!T30</f>
        <v>jos</v>
      </c>
      <c r="C5" s="66" t="str">
        <f>NogTeSpelen!U30</f>
        <v/>
      </c>
      <c r="D5" s="66" t="str">
        <f>NogTeSpelen!V30</f>
        <v>mars bu</v>
      </c>
      <c r="E5" s="78" t="str">
        <f>NogTeSpelen!W30</f>
        <v>mars ma</v>
      </c>
      <c r="Z5" s="65"/>
      <c r="AA5" s="65"/>
      <c r="AB5" s="65"/>
      <c r="AC5" s="65"/>
      <c r="AD5" s="65"/>
      <c r="AO5" s="65"/>
    </row>
    <row r="6" spans="1:41" ht="25" customHeight="1">
      <c r="A6" s="77" t="str">
        <f>NogTeSpelen!X30</f>
        <v>mars os</v>
      </c>
      <c r="B6" s="77" t="str">
        <f>NogTeSpelen!Y30</f>
        <v>marco</v>
      </c>
      <c r="C6" s="77" t="str">
        <f>NogTeSpelen!Z30</f>
        <v>micha</v>
      </c>
      <c r="D6" s="77" t="str">
        <f>NogTeSpelen!AA30</f>
        <v>mo</v>
      </c>
      <c r="E6" s="97">
        <f>NogTeSpelen!AB30</f>
        <v>0</v>
      </c>
    </row>
    <row r="7" spans="1:41" ht="25" customHeight="1">
      <c r="A7" s="77" t="str">
        <f>NogTeSpelen!AC30</f>
        <v>paul</v>
      </c>
      <c r="B7" s="77" t="str">
        <f>NogTeSpelen!AD30</f>
        <v>peet g</v>
      </c>
      <c r="C7" s="77" t="str">
        <f>NogTeSpelen!AE30</f>
        <v>peet h</v>
      </c>
      <c r="D7" s="77" t="str">
        <f>NogTeSpelen!AF30</f>
        <v>peet m</v>
      </c>
      <c r="E7" s="77" t="str">
        <f>NogTeSpelen!AG30</f>
        <v>piet</v>
      </c>
    </row>
    <row r="8" spans="1:41" ht="25" customHeight="1">
      <c r="A8" s="77" t="str">
        <f>NogTeSpelen!AH30</f>
        <v>pleun</v>
      </c>
      <c r="B8" s="77" t="str">
        <f>NogTeSpelen!AI30</f>
        <v>rene</v>
      </c>
      <c r="C8" s="77" t="str">
        <f>NogTeSpelen!AJ30</f>
        <v>richard</v>
      </c>
      <c r="D8" s="77" t="str">
        <f>NogTeSpelen!AK30</f>
        <v>ronald</v>
      </c>
      <c r="E8" s="77" t="str">
        <f>NogTeSpelen!AL30</f>
        <v>ted</v>
      </c>
    </row>
    <row r="9" spans="1:41" ht="25" customHeight="1" thickBot="1">
      <c r="A9" s="79" t="str">
        <f>NogTeSpelen!AM30</f>
        <v/>
      </c>
      <c r="B9" s="79" t="str">
        <f>NogTeSpelen!AN30</f>
        <v/>
      </c>
      <c r="C9" s="79" t="str">
        <f>NogTeSpelen!AO30</f>
        <v>thijs</v>
      </c>
      <c r="D9" s="79" t="str">
        <f>NogTeSpelen!AP30</f>
        <v>Walter</v>
      </c>
      <c r="E9" s="79" t="str">
        <f>NogTeSpelen!AQ30</f>
        <v>wim</v>
      </c>
    </row>
    <row r="10" spans="1:41" ht="25" customHeight="1" thickBot="1">
      <c r="A10" s="79" t="str">
        <f>NogTeSpelen!AR30</f>
        <v/>
      </c>
    </row>
    <row r="11" spans="1:41" ht="10" customHeight="1"/>
    <row r="12" spans="1:41" s="71" customFormat="1" ht="25" customHeight="1" thickBot="1">
      <c r="A12" s="73" t="str">
        <f>A1</f>
        <v>Patrick</v>
      </c>
      <c r="B12" s="89">
        <f>Gespeeld!AT30</f>
        <v>7</v>
      </c>
      <c r="C12" s="72" t="s">
        <v>194</v>
      </c>
      <c r="D12" s="72"/>
      <c r="E12" s="72"/>
      <c r="AO12" s="65"/>
    </row>
    <row r="13" spans="1:41" ht="25" customHeight="1">
      <c r="A13" s="82" t="str">
        <f>Gespeeld!D30</f>
        <v/>
      </c>
      <c r="B13" s="83" t="str">
        <f>Gespeeld!E30</f>
        <v/>
      </c>
      <c r="C13" s="83" t="str">
        <f>Gespeeld!F30</f>
        <v/>
      </c>
      <c r="D13" s="83" t="str">
        <f>Gespeeld!G30</f>
        <v>arthur</v>
      </c>
      <c r="E13" s="84" t="str">
        <f>Gespeeld!H30</f>
        <v/>
      </c>
    </row>
    <row r="14" spans="1:41" ht="25" customHeight="1">
      <c r="A14" s="85" t="str">
        <f>Gespeeld!I30</f>
        <v>chris</v>
      </c>
      <c r="B14" s="68" t="str">
        <f>Gespeeld!J30</f>
        <v/>
      </c>
      <c r="C14" s="68" t="str">
        <f>Gespeeld!K30</f>
        <v/>
      </c>
      <c r="D14" s="68" t="str">
        <f>Gespeeld!L30</f>
        <v/>
      </c>
      <c r="E14" s="86" t="str">
        <f>Gespeeld!M30</f>
        <v/>
      </c>
    </row>
    <row r="15" spans="1:41" ht="25" customHeight="1">
      <c r="A15" s="85" t="str">
        <f>Gespeeld!N30</f>
        <v/>
      </c>
      <c r="B15" s="68" t="str">
        <f>Gespeeld!O30</f>
        <v>ger v</v>
      </c>
      <c r="C15" s="68" t="str">
        <f>Gespeeld!P30</f>
        <v/>
      </c>
      <c r="D15" s="68" t="str">
        <f>Gespeeld!Q30</f>
        <v/>
      </c>
      <c r="E15" s="86" t="str">
        <f>Gespeeld!R30</f>
        <v/>
      </c>
    </row>
    <row r="16" spans="1:41" ht="25" customHeight="1">
      <c r="A16" s="85" t="str">
        <f>Gespeeld!S30</f>
        <v/>
      </c>
      <c r="B16" s="68" t="str">
        <f>Gespeeld!T30</f>
        <v/>
      </c>
      <c r="C16" s="68" t="str">
        <f>Gespeeld!U30</f>
        <v>mars bo</v>
      </c>
      <c r="D16" s="68" t="str">
        <f>Gespeeld!V30</f>
        <v/>
      </c>
      <c r="E16" s="86" t="str">
        <f>Gespeeld!W30</f>
        <v/>
      </c>
    </row>
    <row r="17" spans="1:5" ht="25" customHeight="1">
      <c r="A17" s="85" t="str">
        <f>Gespeeld!X30</f>
        <v/>
      </c>
      <c r="B17" s="85" t="str">
        <f>Gespeeld!Y30</f>
        <v/>
      </c>
      <c r="C17" s="85" t="str">
        <f>Gespeeld!Z30</f>
        <v/>
      </c>
      <c r="D17" s="85" t="str">
        <f>Gespeeld!AA30</f>
        <v/>
      </c>
      <c r="E17" s="96">
        <f>Gespeeld!AB30</f>
        <v>0</v>
      </c>
    </row>
    <row r="18" spans="1:5" ht="25" customHeight="1">
      <c r="A18" s="85" t="str">
        <f>Gespeeld!AC30</f>
        <v/>
      </c>
      <c r="B18" s="85" t="str">
        <f>Gespeeld!AD30</f>
        <v/>
      </c>
      <c r="C18" s="85" t="str">
        <f>Gespeeld!AE30</f>
        <v/>
      </c>
      <c r="D18" s="85" t="str">
        <f>Gespeeld!AF30</f>
        <v/>
      </c>
      <c r="E18" s="85" t="str">
        <f>Gespeeld!AG30</f>
        <v/>
      </c>
    </row>
    <row r="19" spans="1:5" ht="25" customHeight="1">
      <c r="A19" s="85" t="str">
        <f>Gespeeld!AH30</f>
        <v/>
      </c>
      <c r="B19" s="85" t="str">
        <f>Gespeeld!AI30</f>
        <v/>
      </c>
      <c r="C19" s="85" t="str">
        <f>Gespeeld!AJ30</f>
        <v/>
      </c>
      <c r="D19" s="85" t="str">
        <f>Gespeeld!AK30</f>
        <v/>
      </c>
      <c r="E19" s="85" t="str">
        <f>Gespeeld!AL30</f>
        <v/>
      </c>
    </row>
    <row r="20" spans="1:5" ht="25" customHeight="1" thickBot="1">
      <c r="A20" s="87" t="str">
        <f>Gespeeld!AM30</f>
        <v>theo A</v>
      </c>
      <c r="B20" s="87" t="str">
        <f>Gespeeld!AN30</f>
        <v>theo v W</v>
      </c>
      <c r="C20" s="87" t="str">
        <f>Gespeeld!AO30</f>
        <v/>
      </c>
      <c r="D20" s="87" t="str">
        <f>Gespeeld!AP30</f>
        <v/>
      </c>
      <c r="E20" s="87" t="str">
        <f>Gespeeld!AQ30</f>
        <v/>
      </c>
    </row>
    <row r="21" spans="1:5" ht="25" customHeight="1" thickBot="1">
      <c r="A21" s="87" t="str">
        <f>Gespeeld!AR30</f>
        <v>wout</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71BB-8325-D84B-85ED-55F02FEF0B9B}">
  <sheetPr codeName="Blad34"/>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58</v>
      </c>
      <c r="B1" s="88">
        <f>NogTeSpelen!AT31</f>
        <v>36</v>
      </c>
      <c r="C1" s="69" t="s">
        <v>193</v>
      </c>
      <c r="D1" s="69"/>
      <c r="E1" s="69"/>
    </row>
    <row r="2" spans="1:41" s="67" customFormat="1" ht="25" customHeight="1">
      <c r="A2" s="74" t="str">
        <f>NogTeSpelen!D31</f>
        <v>alex r</v>
      </c>
      <c r="B2" s="75" t="str">
        <f>NogTeSpelen!E31</f>
        <v>alex s</v>
      </c>
      <c r="C2" s="75" t="str">
        <f>NogTeSpelen!F31</f>
        <v>appie</v>
      </c>
      <c r="D2" s="75" t="str">
        <f>NogTeSpelen!G31</f>
        <v>arthur</v>
      </c>
      <c r="E2" s="76" t="str">
        <f>NogTeSpelen!H31</f>
        <v>berry</v>
      </c>
      <c r="AO2" s="65"/>
    </row>
    <row r="3" spans="1:41" ht="25" customHeight="1">
      <c r="A3" s="77" t="str">
        <f>NogTeSpelen!I31</f>
        <v>chris</v>
      </c>
      <c r="B3" s="66" t="str">
        <f>NogTeSpelen!J31</f>
        <v/>
      </c>
      <c r="C3" s="66" t="str">
        <f>NogTeSpelen!K31</f>
        <v>cor</v>
      </c>
      <c r="D3" s="66" t="str">
        <f>NogTeSpelen!L31</f>
        <v>ed</v>
      </c>
      <c r="E3" s="78" t="str">
        <f>NogTeSpelen!M31</f>
        <v>frans</v>
      </c>
    </row>
    <row r="4" spans="1:41" ht="25" customHeight="1">
      <c r="A4" s="77" t="str">
        <f>NogTeSpelen!N31</f>
        <v>ger d</v>
      </c>
      <c r="B4" s="66" t="str">
        <f>NogTeSpelen!O31</f>
        <v>ger v</v>
      </c>
      <c r="C4" s="66" t="str">
        <f>NogTeSpelen!P31</f>
        <v xml:space="preserve">harold B </v>
      </c>
      <c r="D4" s="66" t="str">
        <f>NogTeSpelen!Q31</f>
        <v>harold  N</v>
      </c>
      <c r="E4" s="78" t="str">
        <f>NogTeSpelen!R31</f>
        <v>jaap</v>
      </c>
    </row>
    <row r="5" spans="1:41" s="67" customFormat="1" ht="25" customHeight="1">
      <c r="A5" s="77" t="str">
        <f>NogTeSpelen!S31</f>
        <v>joop</v>
      </c>
      <c r="B5" s="66" t="str">
        <f>NogTeSpelen!T31</f>
        <v>jos</v>
      </c>
      <c r="C5" s="66" t="str">
        <f>NogTeSpelen!U31</f>
        <v>mars bo</v>
      </c>
      <c r="D5" s="66" t="str">
        <f>NogTeSpelen!V31</f>
        <v>mars bu</v>
      </c>
      <c r="E5" s="78" t="str">
        <f>NogTeSpelen!W31</f>
        <v>mars ma</v>
      </c>
      <c r="Z5" s="65"/>
      <c r="AA5" s="65"/>
      <c r="AB5" s="65"/>
      <c r="AC5" s="65"/>
      <c r="AD5" s="65"/>
      <c r="AO5" s="65"/>
    </row>
    <row r="6" spans="1:41" ht="25" customHeight="1">
      <c r="A6" s="77" t="str">
        <f>NogTeSpelen!X31</f>
        <v>mars os</v>
      </c>
      <c r="B6" s="77" t="str">
        <f>NogTeSpelen!Y31</f>
        <v>marco</v>
      </c>
      <c r="C6" s="77" t="str">
        <f>NogTeSpelen!Z31</f>
        <v/>
      </c>
      <c r="D6" s="77" t="str">
        <f>NogTeSpelen!AA31</f>
        <v>mo</v>
      </c>
      <c r="E6" s="77" t="str">
        <f>NogTeSpelen!AB31</f>
        <v>Patrick</v>
      </c>
    </row>
    <row r="7" spans="1:41" ht="25" customHeight="1">
      <c r="A7" s="97">
        <f>NogTeSpelen!AC31</f>
        <v>0</v>
      </c>
      <c r="B7" s="77" t="str">
        <f>NogTeSpelen!AD31</f>
        <v>peet g</v>
      </c>
      <c r="C7" s="77" t="str">
        <f>NogTeSpelen!AE31</f>
        <v>peet h</v>
      </c>
      <c r="D7" s="77" t="str">
        <f>NogTeSpelen!AF31</f>
        <v>peet m</v>
      </c>
      <c r="E7" s="77" t="str">
        <f>NogTeSpelen!AG31</f>
        <v>piet</v>
      </c>
    </row>
    <row r="8" spans="1:41" ht="25" customHeight="1">
      <c r="A8" s="77" t="str">
        <f>NogTeSpelen!AH31</f>
        <v>pleun</v>
      </c>
      <c r="B8" s="77" t="str">
        <f>NogTeSpelen!AI31</f>
        <v>rene</v>
      </c>
      <c r="C8" s="77" t="str">
        <f>NogTeSpelen!AJ31</f>
        <v>richard</v>
      </c>
      <c r="D8" s="77" t="str">
        <f>NogTeSpelen!AK31</f>
        <v>ronald</v>
      </c>
      <c r="E8" s="77" t="str">
        <f>NogTeSpelen!AL31</f>
        <v>ted</v>
      </c>
    </row>
    <row r="9" spans="1:41" ht="25" customHeight="1" thickBot="1">
      <c r="A9" s="79" t="str">
        <f>NogTeSpelen!AM31</f>
        <v>theo A</v>
      </c>
      <c r="B9" s="79" t="str">
        <f>NogTeSpelen!AN31</f>
        <v/>
      </c>
      <c r="C9" s="79" t="str">
        <f>NogTeSpelen!AO31</f>
        <v>thijs</v>
      </c>
      <c r="D9" s="79" t="str">
        <f>NogTeSpelen!AP31</f>
        <v/>
      </c>
      <c r="E9" s="79" t="str">
        <f>NogTeSpelen!AQ31</f>
        <v>wim</v>
      </c>
    </row>
    <row r="10" spans="1:41" ht="25" customHeight="1" thickBot="1">
      <c r="A10" s="79" t="str">
        <f>NogTeSpelen!AR31</f>
        <v>wout</v>
      </c>
    </row>
    <row r="11" spans="1:41" ht="10" customHeight="1"/>
    <row r="12" spans="1:41" s="71" customFormat="1" ht="25" customHeight="1" thickBot="1">
      <c r="A12" s="73" t="str">
        <f>A1</f>
        <v>Paul</v>
      </c>
      <c r="B12" s="89">
        <f>Gespeeld!AT31</f>
        <v>4</v>
      </c>
      <c r="C12" s="72" t="s">
        <v>194</v>
      </c>
      <c r="D12" s="72"/>
      <c r="E12" s="72"/>
      <c r="AO12" s="65"/>
    </row>
    <row r="13" spans="1:41" ht="25" customHeight="1">
      <c r="A13" s="82" t="str">
        <f>Gespeeld!D31</f>
        <v/>
      </c>
      <c r="B13" s="83" t="str">
        <f>Gespeeld!E31</f>
        <v/>
      </c>
      <c r="C13" s="83" t="str">
        <f>Gespeeld!F31</f>
        <v/>
      </c>
      <c r="D13" s="83" t="str">
        <f>Gespeeld!G31</f>
        <v/>
      </c>
      <c r="E13" s="84" t="str">
        <f>Gespeeld!H31</f>
        <v/>
      </c>
    </row>
    <row r="14" spans="1:41" ht="25" customHeight="1">
      <c r="A14" s="85" t="str">
        <f>Gespeeld!I31</f>
        <v/>
      </c>
      <c r="B14" s="68" t="str">
        <f>Gespeeld!J31</f>
        <v>cock</v>
      </c>
      <c r="C14" s="68" t="str">
        <f>Gespeeld!K31</f>
        <v/>
      </c>
      <c r="D14" s="68" t="str">
        <f>Gespeeld!L31</f>
        <v/>
      </c>
      <c r="E14" s="86" t="str">
        <f>Gespeeld!M31</f>
        <v/>
      </c>
    </row>
    <row r="15" spans="1:41" ht="25" customHeight="1">
      <c r="A15" s="85" t="str">
        <f>Gespeeld!N31</f>
        <v/>
      </c>
      <c r="B15" s="68" t="str">
        <f>Gespeeld!O31</f>
        <v/>
      </c>
      <c r="C15" s="68" t="str">
        <f>Gespeeld!P31</f>
        <v/>
      </c>
      <c r="D15" s="68" t="str">
        <f>Gespeeld!Q31</f>
        <v/>
      </c>
      <c r="E15" s="86" t="str">
        <f>Gespeeld!R31</f>
        <v/>
      </c>
    </row>
    <row r="16" spans="1:41" ht="25" customHeight="1">
      <c r="A16" s="85" t="str">
        <f>Gespeeld!S31</f>
        <v/>
      </c>
      <c r="B16" s="68" t="str">
        <f>Gespeeld!T31</f>
        <v/>
      </c>
      <c r="C16" s="68" t="str">
        <f>Gespeeld!U31</f>
        <v/>
      </c>
      <c r="D16" s="68" t="str">
        <f>Gespeeld!V31</f>
        <v/>
      </c>
      <c r="E16" s="86" t="str">
        <f>Gespeeld!W31</f>
        <v/>
      </c>
    </row>
    <row r="17" spans="1:5" ht="25" customHeight="1">
      <c r="A17" s="85" t="str">
        <f>Gespeeld!X31</f>
        <v/>
      </c>
      <c r="B17" s="85" t="str">
        <f>Gespeeld!Y31</f>
        <v/>
      </c>
      <c r="C17" s="85" t="str">
        <f>Gespeeld!Z31</f>
        <v>micha</v>
      </c>
      <c r="D17" s="85" t="str">
        <f>Gespeeld!AA31</f>
        <v/>
      </c>
      <c r="E17" s="85" t="str">
        <f>Gespeeld!AB31</f>
        <v/>
      </c>
    </row>
    <row r="18" spans="1:5" ht="25" customHeight="1">
      <c r="A18" s="96">
        <f>Gespeeld!AC31</f>
        <v>0</v>
      </c>
      <c r="B18" s="85" t="str">
        <f>Gespeeld!AD31</f>
        <v/>
      </c>
      <c r="C18" s="85" t="str">
        <f>Gespeeld!AE31</f>
        <v/>
      </c>
      <c r="D18" s="85" t="str">
        <f>Gespeeld!AF31</f>
        <v/>
      </c>
      <c r="E18" s="85" t="str">
        <f>Gespeeld!AG31</f>
        <v/>
      </c>
    </row>
    <row r="19" spans="1:5" ht="25" customHeight="1">
      <c r="A19" s="85" t="str">
        <f>Gespeeld!AH31</f>
        <v/>
      </c>
      <c r="B19" s="85" t="str">
        <f>Gespeeld!AI31</f>
        <v/>
      </c>
      <c r="C19" s="85" t="str">
        <f>Gespeeld!AJ31</f>
        <v/>
      </c>
      <c r="D19" s="85" t="str">
        <f>Gespeeld!AK31</f>
        <v/>
      </c>
      <c r="E19" s="85" t="str">
        <f>Gespeeld!AL31</f>
        <v/>
      </c>
    </row>
    <row r="20" spans="1:5" ht="25" customHeight="1" thickBot="1">
      <c r="A20" s="87" t="str">
        <f>Gespeeld!AM31</f>
        <v/>
      </c>
      <c r="B20" s="87" t="str">
        <f>Gespeeld!AN31</f>
        <v>theo v W</v>
      </c>
      <c r="C20" s="87" t="str">
        <f>Gespeeld!AO31</f>
        <v/>
      </c>
      <c r="D20" s="87" t="str">
        <f>Gespeeld!AP31</f>
        <v>Walter</v>
      </c>
      <c r="E20" s="87" t="str">
        <f>Gespeeld!AQ31</f>
        <v/>
      </c>
    </row>
    <row r="21" spans="1:5" ht="25" customHeight="1" thickBot="1">
      <c r="A21" s="87" t="str">
        <f>Gespeeld!AR31</f>
        <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5A0D-A502-8C43-A64F-9ED31FBD2512}">
  <sheetPr codeName="Blad35"/>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262</v>
      </c>
      <c r="B1" s="88">
        <f>NogTeSpelen!AT32</f>
        <v>29</v>
      </c>
      <c r="C1" s="69" t="s">
        <v>193</v>
      </c>
      <c r="D1" s="69"/>
      <c r="E1" s="69"/>
    </row>
    <row r="2" spans="1:41" s="67" customFormat="1" ht="25" customHeight="1">
      <c r="A2" s="74" t="str">
        <f>NogTeSpelen!D32</f>
        <v>alex r</v>
      </c>
      <c r="B2" s="75" t="str">
        <f>NogTeSpelen!E32</f>
        <v/>
      </c>
      <c r="C2" s="75" t="str">
        <f>NogTeSpelen!F32</f>
        <v>appie</v>
      </c>
      <c r="D2" s="75" t="str">
        <f>NogTeSpelen!G32</f>
        <v>arthur</v>
      </c>
      <c r="E2" s="76" t="str">
        <f>NogTeSpelen!H32</f>
        <v/>
      </c>
      <c r="AO2" s="65"/>
    </row>
    <row r="3" spans="1:41" ht="25" customHeight="1">
      <c r="A3" s="77" t="str">
        <f>NogTeSpelen!I32</f>
        <v>chris</v>
      </c>
      <c r="B3" s="66" t="str">
        <f>NogTeSpelen!J32</f>
        <v>cock</v>
      </c>
      <c r="C3" s="66" t="str">
        <f>NogTeSpelen!K32</f>
        <v/>
      </c>
      <c r="D3" s="66" t="str">
        <f>NogTeSpelen!L32</f>
        <v>ed</v>
      </c>
      <c r="E3" s="78" t="str">
        <f>NogTeSpelen!M32</f>
        <v/>
      </c>
    </row>
    <row r="4" spans="1:41" ht="25" customHeight="1">
      <c r="A4" s="77" t="str">
        <f>NogTeSpelen!N32</f>
        <v/>
      </c>
      <c r="B4" s="66" t="str">
        <f>NogTeSpelen!O32</f>
        <v/>
      </c>
      <c r="C4" s="66" t="str">
        <f>NogTeSpelen!P32</f>
        <v xml:space="preserve">harold B </v>
      </c>
      <c r="D4" s="66" t="str">
        <f>NogTeSpelen!Q32</f>
        <v>harold  N</v>
      </c>
      <c r="E4" s="78" t="str">
        <f>NogTeSpelen!R32</f>
        <v>jaap</v>
      </c>
    </row>
    <row r="5" spans="1:41" s="67" customFormat="1" ht="25" customHeight="1">
      <c r="A5" s="77" t="str">
        <f>NogTeSpelen!S32</f>
        <v>joop</v>
      </c>
      <c r="B5" s="66" t="str">
        <f>NogTeSpelen!T32</f>
        <v>jos</v>
      </c>
      <c r="C5" s="66" t="str">
        <f>NogTeSpelen!U32</f>
        <v>mars bo</v>
      </c>
      <c r="D5" s="66" t="str">
        <f>NogTeSpelen!V32</f>
        <v>mars bu</v>
      </c>
      <c r="E5" s="78" t="str">
        <f>NogTeSpelen!W32</f>
        <v>mars ma</v>
      </c>
      <c r="Z5" s="65"/>
      <c r="AA5" s="65"/>
      <c r="AB5" s="65"/>
      <c r="AC5" s="65"/>
      <c r="AD5" s="65"/>
      <c r="AO5" s="65"/>
    </row>
    <row r="6" spans="1:41" ht="25" customHeight="1">
      <c r="A6" s="77" t="str">
        <f>NogTeSpelen!X32</f>
        <v>mars os</v>
      </c>
      <c r="B6" s="77" t="str">
        <f>NogTeSpelen!Y32</f>
        <v>marco</v>
      </c>
      <c r="C6" s="77" t="str">
        <f>NogTeSpelen!Z32</f>
        <v>micha</v>
      </c>
      <c r="D6" s="77" t="str">
        <f>NogTeSpelen!AA32</f>
        <v>mo</v>
      </c>
      <c r="E6" s="77" t="str">
        <f>NogTeSpelen!AB32</f>
        <v>Patrick</v>
      </c>
    </row>
    <row r="7" spans="1:41" ht="25" customHeight="1">
      <c r="A7" s="77" t="str">
        <f>NogTeSpelen!AC32</f>
        <v>paul</v>
      </c>
      <c r="B7" s="97">
        <f>NogTeSpelen!AD32</f>
        <v>0</v>
      </c>
      <c r="C7" s="77" t="str">
        <f>NogTeSpelen!AE32</f>
        <v>peet h</v>
      </c>
      <c r="D7" s="77" t="str">
        <f>NogTeSpelen!AF32</f>
        <v>peet m</v>
      </c>
      <c r="E7" s="77" t="str">
        <f>NogTeSpelen!AG32</f>
        <v>piet</v>
      </c>
    </row>
    <row r="8" spans="1:41" ht="25" customHeight="1">
      <c r="A8" s="77" t="str">
        <f>NogTeSpelen!AH32</f>
        <v>pleun</v>
      </c>
      <c r="B8" s="77" t="str">
        <f>NogTeSpelen!AI32</f>
        <v>rene</v>
      </c>
      <c r="C8" s="77" t="str">
        <f>NogTeSpelen!AJ32</f>
        <v>richard</v>
      </c>
      <c r="D8" s="77" t="str">
        <f>NogTeSpelen!AK32</f>
        <v>ronald</v>
      </c>
      <c r="E8" s="77" t="str">
        <f>NogTeSpelen!AL32</f>
        <v/>
      </c>
    </row>
    <row r="9" spans="1:41" ht="25" customHeight="1" thickBot="1">
      <c r="A9" s="79" t="str">
        <f>NogTeSpelen!AM32</f>
        <v/>
      </c>
      <c r="B9" s="79" t="str">
        <f>NogTeSpelen!AN32</f>
        <v>theo v W</v>
      </c>
      <c r="C9" s="79" t="str">
        <f>NogTeSpelen!AO32</f>
        <v/>
      </c>
      <c r="D9" s="79" t="str">
        <f>NogTeSpelen!AP32</f>
        <v/>
      </c>
      <c r="E9" s="79" t="str">
        <f>NogTeSpelen!AQ32</f>
        <v>wim</v>
      </c>
    </row>
    <row r="10" spans="1:41" ht="25" customHeight="1" thickBot="1">
      <c r="A10" s="79" t="str">
        <f>NogTeSpelen!AR32</f>
        <v/>
      </c>
    </row>
    <row r="11" spans="1:41" ht="10" customHeight="1"/>
    <row r="12" spans="1:41" s="71" customFormat="1" ht="25" customHeight="1" thickBot="1">
      <c r="A12" s="73" t="str">
        <f>A1</f>
        <v>Peet Gr</v>
      </c>
      <c r="B12" s="89">
        <f>Gespeeld!AT32</f>
        <v>11</v>
      </c>
      <c r="C12" s="72" t="s">
        <v>194</v>
      </c>
      <c r="D12" s="72"/>
      <c r="E12" s="72"/>
      <c r="AO12" s="65"/>
    </row>
    <row r="13" spans="1:41" ht="25" customHeight="1">
      <c r="A13" s="82" t="str">
        <f>Gespeeld!D32</f>
        <v/>
      </c>
      <c r="B13" s="83" t="str">
        <f>Gespeeld!E32</f>
        <v>alex s</v>
      </c>
      <c r="C13" s="83" t="str">
        <f>Gespeeld!F32</f>
        <v/>
      </c>
      <c r="D13" s="83" t="str">
        <f>Gespeeld!G32</f>
        <v/>
      </c>
      <c r="E13" s="84" t="str">
        <f>Gespeeld!H32</f>
        <v>berry</v>
      </c>
    </row>
    <row r="14" spans="1:41" ht="25" customHeight="1">
      <c r="A14" s="85" t="str">
        <f>Gespeeld!I32</f>
        <v/>
      </c>
      <c r="B14" s="68" t="str">
        <f>Gespeeld!J32</f>
        <v/>
      </c>
      <c r="C14" s="68" t="str">
        <f>Gespeeld!K32</f>
        <v>cor</v>
      </c>
      <c r="D14" s="68" t="str">
        <f>Gespeeld!L32</f>
        <v/>
      </c>
      <c r="E14" s="86" t="str">
        <f>Gespeeld!M32</f>
        <v>frans</v>
      </c>
    </row>
    <row r="15" spans="1:41" ht="25" customHeight="1">
      <c r="A15" s="85" t="str">
        <f>Gespeeld!N32</f>
        <v>ger d</v>
      </c>
      <c r="B15" s="68" t="str">
        <f>Gespeeld!O32</f>
        <v>ger v</v>
      </c>
      <c r="C15" s="68" t="str">
        <f>Gespeeld!P32</f>
        <v/>
      </c>
      <c r="D15" s="68" t="str">
        <f>Gespeeld!Q32</f>
        <v/>
      </c>
      <c r="E15" s="86" t="str">
        <f>Gespeeld!R32</f>
        <v/>
      </c>
    </row>
    <row r="16" spans="1:41" ht="25" customHeight="1">
      <c r="A16" s="85" t="str">
        <f>Gespeeld!S32</f>
        <v/>
      </c>
      <c r="B16" s="68" t="str">
        <f>Gespeeld!T32</f>
        <v/>
      </c>
      <c r="C16" s="68" t="str">
        <f>Gespeeld!U32</f>
        <v/>
      </c>
      <c r="D16" s="68" t="str">
        <f>Gespeeld!V32</f>
        <v/>
      </c>
      <c r="E16" s="86" t="str">
        <f>Gespeeld!W32</f>
        <v/>
      </c>
    </row>
    <row r="17" spans="1:5" ht="25" customHeight="1">
      <c r="A17" s="85" t="str">
        <f>Gespeeld!X32</f>
        <v/>
      </c>
      <c r="B17" s="85" t="str">
        <f>Gespeeld!Y32</f>
        <v/>
      </c>
      <c r="C17" s="85" t="str">
        <f>Gespeeld!Z32</f>
        <v/>
      </c>
      <c r="D17" s="85" t="str">
        <f>Gespeeld!AA32</f>
        <v/>
      </c>
      <c r="E17" s="85" t="str">
        <f>Gespeeld!AB32</f>
        <v/>
      </c>
    </row>
    <row r="18" spans="1:5" ht="25" customHeight="1">
      <c r="A18" s="85" t="str">
        <f>Gespeeld!AC32</f>
        <v/>
      </c>
      <c r="B18" s="96">
        <f>Gespeeld!AD32</f>
        <v>0</v>
      </c>
      <c r="C18" s="85" t="str">
        <f>Gespeeld!AE32</f>
        <v/>
      </c>
      <c r="D18" s="85" t="str">
        <f>Gespeeld!AF32</f>
        <v/>
      </c>
      <c r="E18" s="85" t="str">
        <f>Gespeeld!AG32</f>
        <v/>
      </c>
    </row>
    <row r="19" spans="1:5" ht="25" customHeight="1">
      <c r="A19" s="85" t="str">
        <f>Gespeeld!AH32</f>
        <v/>
      </c>
      <c r="B19" s="85" t="str">
        <f>Gespeeld!AI32</f>
        <v/>
      </c>
      <c r="C19" s="85" t="str">
        <f>Gespeeld!AJ32</f>
        <v/>
      </c>
      <c r="D19" s="85" t="str">
        <f>Gespeeld!AK32</f>
        <v/>
      </c>
      <c r="E19" s="85" t="str">
        <f>Gespeeld!AL32</f>
        <v>ted</v>
      </c>
    </row>
    <row r="20" spans="1:5" ht="25" customHeight="1" thickBot="1">
      <c r="A20" s="87" t="str">
        <f>Gespeeld!AM32</f>
        <v>theo A</v>
      </c>
      <c r="B20" s="87" t="str">
        <f>Gespeeld!AN32</f>
        <v/>
      </c>
      <c r="C20" s="87" t="str">
        <f>Gespeeld!AO32</f>
        <v>thijs</v>
      </c>
      <c r="D20" s="87" t="str">
        <f>Gespeeld!AP32</f>
        <v>Walter</v>
      </c>
      <c r="E20" s="87" t="str">
        <f>Gespeeld!AQ32</f>
        <v/>
      </c>
    </row>
    <row r="21" spans="1:5" ht="25" customHeight="1" thickBot="1">
      <c r="A21" s="87" t="str">
        <f>Gespeeld!AR32</f>
        <v>wout</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89BC-703B-1048-AFF8-CD06907DCF3C}">
  <sheetPr codeName="Blad36"/>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199</v>
      </c>
      <c r="B1" s="88">
        <f>NogTeSpelen!AT33</f>
        <v>30</v>
      </c>
      <c r="C1" s="69" t="s">
        <v>193</v>
      </c>
      <c r="D1" s="69"/>
      <c r="E1" s="69"/>
    </row>
    <row r="2" spans="1:41" s="67" customFormat="1" ht="25" customHeight="1">
      <c r="A2" s="74" t="str">
        <f>NogTeSpelen!D33</f>
        <v>alex r</v>
      </c>
      <c r="B2" s="75" t="str">
        <f>NogTeSpelen!E33</f>
        <v>alex s</v>
      </c>
      <c r="C2" s="75" t="str">
        <f>NogTeSpelen!F33</f>
        <v>appie</v>
      </c>
      <c r="D2" s="75" t="str">
        <f>NogTeSpelen!G33</f>
        <v/>
      </c>
      <c r="E2" s="76" t="str">
        <f>NogTeSpelen!H33</f>
        <v>berry</v>
      </c>
      <c r="AO2" s="65"/>
    </row>
    <row r="3" spans="1:41" ht="25" customHeight="1">
      <c r="A3" s="77" t="str">
        <f>NogTeSpelen!I33</f>
        <v>chris</v>
      </c>
      <c r="B3" s="66" t="str">
        <f>NogTeSpelen!J33</f>
        <v/>
      </c>
      <c r="C3" s="66" t="str">
        <f>NogTeSpelen!K33</f>
        <v>cor</v>
      </c>
      <c r="D3" s="66" t="str">
        <f>NogTeSpelen!L33</f>
        <v>ed</v>
      </c>
      <c r="E3" s="78" t="str">
        <f>NogTeSpelen!M33</f>
        <v>frans</v>
      </c>
    </row>
    <row r="4" spans="1:41" ht="25" customHeight="1">
      <c r="A4" s="77" t="str">
        <f>NogTeSpelen!N33</f>
        <v/>
      </c>
      <c r="B4" s="66" t="str">
        <f>NogTeSpelen!O33</f>
        <v/>
      </c>
      <c r="C4" s="66" t="str">
        <f>NogTeSpelen!P33</f>
        <v xml:space="preserve">harold B </v>
      </c>
      <c r="D4" s="66" t="str">
        <f>NogTeSpelen!Q33</f>
        <v>harold  N</v>
      </c>
      <c r="E4" s="78" t="str">
        <f>NogTeSpelen!R33</f>
        <v>jaap</v>
      </c>
    </row>
    <row r="5" spans="1:41" s="67" customFormat="1" ht="25" customHeight="1">
      <c r="A5" s="77" t="str">
        <f>NogTeSpelen!S33</f>
        <v>joop</v>
      </c>
      <c r="B5" s="66" t="str">
        <f>NogTeSpelen!T33</f>
        <v/>
      </c>
      <c r="C5" s="66" t="str">
        <f>NogTeSpelen!U33</f>
        <v/>
      </c>
      <c r="D5" s="66" t="str">
        <f>NogTeSpelen!V33</f>
        <v>mars bu</v>
      </c>
      <c r="E5" s="78" t="str">
        <f>NogTeSpelen!W33</f>
        <v>mars ma</v>
      </c>
      <c r="Z5" s="65"/>
      <c r="AA5" s="65"/>
      <c r="AB5" s="65"/>
      <c r="AC5" s="65"/>
      <c r="AD5" s="65"/>
      <c r="AO5" s="65"/>
    </row>
    <row r="6" spans="1:41" ht="25" customHeight="1">
      <c r="A6" s="77" t="str">
        <f>NogTeSpelen!X33</f>
        <v>mars os</v>
      </c>
      <c r="B6" s="77" t="str">
        <f>NogTeSpelen!Y33</f>
        <v>marco</v>
      </c>
      <c r="C6" s="77" t="str">
        <f>NogTeSpelen!Z33</f>
        <v>micha</v>
      </c>
      <c r="D6" s="77" t="str">
        <f>NogTeSpelen!AA33</f>
        <v>mo</v>
      </c>
      <c r="E6" s="77" t="str">
        <f>NogTeSpelen!AB33</f>
        <v>Patrick</v>
      </c>
    </row>
    <row r="7" spans="1:41" ht="25" customHeight="1">
      <c r="A7" s="77" t="str">
        <f>NogTeSpelen!AC33</f>
        <v>paul</v>
      </c>
      <c r="B7" s="77" t="str">
        <f>NogTeSpelen!AD33</f>
        <v>peet g</v>
      </c>
      <c r="C7" s="97">
        <f>NogTeSpelen!AE33</f>
        <v>0</v>
      </c>
      <c r="D7" s="77" t="str">
        <f>NogTeSpelen!AF33</f>
        <v>peet m</v>
      </c>
      <c r="E7" s="77" t="str">
        <f>NogTeSpelen!AG33</f>
        <v>piet</v>
      </c>
    </row>
    <row r="8" spans="1:41" ht="25" customHeight="1">
      <c r="A8" s="77" t="str">
        <f>NogTeSpelen!AH33</f>
        <v/>
      </c>
      <c r="B8" s="77" t="str">
        <f>NogTeSpelen!AI33</f>
        <v/>
      </c>
      <c r="C8" s="77" t="str">
        <f>NogTeSpelen!AJ33</f>
        <v>richard</v>
      </c>
      <c r="D8" s="77" t="str">
        <f>NogTeSpelen!AK33</f>
        <v/>
      </c>
      <c r="E8" s="77" t="str">
        <f>NogTeSpelen!AL33</f>
        <v>ted</v>
      </c>
    </row>
    <row r="9" spans="1:41" ht="25" customHeight="1" thickBot="1">
      <c r="A9" s="79" t="str">
        <f>NogTeSpelen!AM33</f>
        <v>theo A</v>
      </c>
      <c r="B9" s="79" t="str">
        <f>NogTeSpelen!AN33</f>
        <v>theo v W</v>
      </c>
      <c r="C9" s="79" t="str">
        <f>NogTeSpelen!AO33</f>
        <v>thijs</v>
      </c>
      <c r="D9" s="79" t="str">
        <f>NogTeSpelen!AP33</f>
        <v/>
      </c>
      <c r="E9" s="79" t="str">
        <f>NogTeSpelen!AQ33</f>
        <v>wim</v>
      </c>
    </row>
    <row r="10" spans="1:41" ht="25" customHeight="1" thickBot="1">
      <c r="A10" s="79" t="str">
        <f>NogTeSpelen!AR33</f>
        <v>wout</v>
      </c>
    </row>
    <row r="11" spans="1:41" ht="10" customHeight="1"/>
    <row r="12" spans="1:41" s="71" customFormat="1" ht="25" customHeight="1" thickBot="1">
      <c r="A12" s="73" t="str">
        <f>A1</f>
        <v>Peet H</v>
      </c>
      <c r="B12" s="89">
        <f>Gespeeld!AT33</f>
        <v>10</v>
      </c>
      <c r="C12" s="72" t="s">
        <v>194</v>
      </c>
      <c r="D12" s="72"/>
      <c r="E12" s="72"/>
      <c r="AO12" s="65"/>
    </row>
    <row r="13" spans="1:41" ht="25" customHeight="1">
      <c r="A13" s="82" t="str">
        <f>Gespeeld!D33</f>
        <v/>
      </c>
      <c r="B13" s="83" t="str">
        <f>Gespeeld!E33</f>
        <v/>
      </c>
      <c r="C13" s="83" t="str">
        <f>Gespeeld!F33</f>
        <v/>
      </c>
      <c r="D13" s="83" t="str">
        <f>Gespeeld!G33</f>
        <v>arthur</v>
      </c>
      <c r="E13" s="84" t="str">
        <f>Gespeeld!H33</f>
        <v/>
      </c>
    </row>
    <row r="14" spans="1:41" ht="25" customHeight="1">
      <c r="A14" s="85" t="str">
        <f>Gespeeld!I33</f>
        <v/>
      </c>
      <c r="B14" s="68" t="str">
        <f>Gespeeld!J33</f>
        <v>cock</v>
      </c>
      <c r="C14" s="68" t="str">
        <f>Gespeeld!K33</f>
        <v/>
      </c>
      <c r="D14" s="68" t="str">
        <f>Gespeeld!L33</f>
        <v/>
      </c>
      <c r="E14" s="86" t="str">
        <f>Gespeeld!M33</f>
        <v/>
      </c>
    </row>
    <row r="15" spans="1:41" ht="25" customHeight="1">
      <c r="A15" s="85" t="str">
        <f>Gespeeld!N33</f>
        <v>ger d</v>
      </c>
      <c r="B15" s="68" t="str">
        <f>Gespeeld!O33</f>
        <v>ger v</v>
      </c>
      <c r="C15" s="68" t="str">
        <f>Gespeeld!P33</f>
        <v/>
      </c>
      <c r="D15" s="68" t="str">
        <f>Gespeeld!Q33</f>
        <v/>
      </c>
      <c r="E15" s="86" t="str">
        <f>Gespeeld!R33</f>
        <v/>
      </c>
    </row>
    <row r="16" spans="1:41" ht="25" customHeight="1">
      <c r="A16" s="85" t="str">
        <f>Gespeeld!S33</f>
        <v/>
      </c>
      <c r="B16" s="68" t="str">
        <f>Gespeeld!T33</f>
        <v>jos</v>
      </c>
      <c r="C16" s="68" t="str">
        <f>Gespeeld!U33</f>
        <v>mars bo</v>
      </c>
      <c r="D16" s="68" t="str">
        <f>Gespeeld!V33</f>
        <v/>
      </c>
      <c r="E16" s="86" t="str">
        <f>Gespeeld!W33</f>
        <v/>
      </c>
    </row>
    <row r="17" spans="1:5" ht="25" customHeight="1">
      <c r="A17" s="85" t="str">
        <f>Gespeeld!X33</f>
        <v/>
      </c>
      <c r="B17" s="85" t="str">
        <f>Gespeeld!Y33</f>
        <v/>
      </c>
      <c r="C17" s="85" t="str">
        <f>Gespeeld!Z33</f>
        <v/>
      </c>
      <c r="D17" s="85" t="str">
        <f>Gespeeld!AA33</f>
        <v/>
      </c>
      <c r="E17" s="85" t="str">
        <f>Gespeeld!AB33</f>
        <v/>
      </c>
    </row>
    <row r="18" spans="1:5" ht="25" customHeight="1">
      <c r="A18" s="85" t="str">
        <f>Gespeeld!AC33</f>
        <v/>
      </c>
      <c r="B18" s="85" t="str">
        <f>Gespeeld!AD33</f>
        <v/>
      </c>
      <c r="C18" s="96">
        <f>Gespeeld!AE33</f>
        <v>0</v>
      </c>
      <c r="D18" s="85" t="str">
        <f>Gespeeld!AF33</f>
        <v/>
      </c>
      <c r="E18" s="85" t="str">
        <f>Gespeeld!AG33</f>
        <v/>
      </c>
    </row>
    <row r="19" spans="1:5" ht="25" customHeight="1">
      <c r="A19" s="85" t="str">
        <f>Gespeeld!AH33</f>
        <v>pleun</v>
      </c>
      <c r="B19" s="85" t="str">
        <f>Gespeeld!AI33</f>
        <v>rene</v>
      </c>
      <c r="C19" s="85" t="str">
        <f>Gespeeld!AJ33</f>
        <v/>
      </c>
      <c r="D19" s="85" t="str">
        <f>Gespeeld!AK33</f>
        <v>ronald</v>
      </c>
      <c r="E19" s="85" t="str">
        <f>Gespeeld!AL33</f>
        <v/>
      </c>
    </row>
    <row r="20" spans="1:5" ht="25" customHeight="1" thickBot="1">
      <c r="A20" s="87" t="str">
        <f>Gespeeld!AM33</f>
        <v/>
      </c>
      <c r="B20" s="87" t="str">
        <f>Gespeeld!AN33</f>
        <v/>
      </c>
      <c r="C20" s="87" t="str">
        <f>Gespeeld!AO33</f>
        <v/>
      </c>
      <c r="D20" s="87" t="str">
        <f>Gespeeld!AP33</f>
        <v>Walter</v>
      </c>
      <c r="E20" s="87" t="str">
        <f>Gespeeld!AQ33</f>
        <v/>
      </c>
    </row>
    <row r="21" spans="1:5" ht="25" customHeight="1" thickBot="1">
      <c r="A21" s="87" t="str">
        <f>Gespeeld!AR33</f>
        <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BCEB-0051-CB44-B9D4-D02621C7876C}">
  <sheetPr codeName="Blad37"/>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200</v>
      </c>
      <c r="B1" s="88">
        <f>NogTeSpelen!AT34</f>
        <v>40</v>
      </c>
      <c r="C1" s="69" t="s">
        <v>193</v>
      </c>
      <c r="D1" s="69"/>
      <c r="E1" s="69"/>
    </row>
    <row r="2" spans="1:41" s="67" customFormat="1" ht="25" customHeight="1">
      <c r="A2" s="74" t="str">
        <f>NogTeSpelen!D34</f>
        <v>alex r</v>
      </c>
      <c r="B2" s="75" t="str">
        <f>NogTeSpelen!E34</f>
        <v>alex s</v>
      </c>
      <c r="C2" s="75" t="str">
        <f>NogTeSpelen!F34</f>
        <v>appie</v>
      </c>
      <c r="D2" s="75" t="str">
        <f>NogTeSpelen!G34</f>
        <v>arthur</v>
      </c>
      <c r="E2" s="76" t="str">
        <f>NogTeSpelen!H34</f>
        <v>berry</v>
      </c>
      <c r="AO2" s="65"/>
    </row>
    <row r="3" spans="1:41" ht="25" customHeight="1">
      <c r="A3" s="77" t="str">
        <f>NogTeSpelen!I34</f>
        <v>chris</v>
      </c>
      <c r="B3" s="66" t="str">
        <f>NogTeSpelen!J34</f>
        <v>cock</v>
      </c>
      <c r="C3" s="66" t="str">
        <f>NogTeSpelen!K34</f>
        <v>cor</v>
      </c>
      <c r="D3" s="66" t="str">
        <f>NogTeSpelen!L34</f>
        <v>ed</v>
      </c>
      <c r="E3" s="78" t="str">
        <f>NogTeSpelen!M34</f>
        <v>frans</v>
      </c>
    </row>
    <row r="4" spans="1:41" ht="25" customHeight="1">
      <c r="A4" s="77" t="str">
        <f>NogTeSpelen!N34</f>
        <v>ger d</v>
      </c>
      <c r="B4" s="66" t="str">
        <f>NogTeSpelen!O34</f>
        <v>ger v</v>
      </c>
      <c r="C4" s="66" t="str">
        <f>NogTeSpelen!P34</f>
        <v xml:space="preserve">harold B </v>
      </c>
      <c r="D4" s="66" t="str">
        <f>NogTeSpelen!Q34</f>
        <v>harold  N</v>
      </c>
      <c r="E4" s="78" t="str">
        <f>NogTeSpelen!R34</f>
        <v>jaap</v>
      </c>
    </row>
    <row r="5" spans="1:41" s="67" customFormat="1" ht="25" customHeight="1">
      <c r="A5" s="77" t="str">
        <f>NogTeSpelen!S34</f>
        <v>joop</v>
      </c>
      <c r="B5" s="66" t="str">
        <f>NogTeSpelen!T34</f>
        <v>jos</v>
      </c>
      <c r="C5" s="66" t="str">
        <f>NogTeSpelen!U34</f>
        <v>mars bo</v>
      </c>
      <c r="D5" s="66" t="str">
        <f>NogTeSpelen!V34</f>
        <v>mars bu</v>
      </c>
      <c r="E5" s="78" t="str">
        <f>NogTeSpelen!W34</f>
        <v>mars ma</v>
      </c>
      <c r="Z5" s="65"/>
      <c r="AA5" s="65"/>
      <c r="AB5" s="65"/>
      <c r="AC5" s="65"/>
      <c r="AD5" s="65"/>
      <c r="AO5" s="65"/>
    </row>
    <row r="6" spans="1:41" ht="25" customHeight="1">
      <c r="A6" s="77" t="str">
        <f>NogTeSpelen!X34</f>
        <v>mars os</v>
      </c>
      <c r="B6" s="77" t="str">
        <f>NogTeSpelen!Y34</f>
        <v>marco</v>
      </c>
      <c r="C6" s="77" t="str">
        <f>NogTeSpelen!Z34</f>
        <v>micha</v>
      </c>
      <c r="D6" s="77" t="str">
        <f>NogTeSpelen!AA34</f>
        <v>mo</v>
      </c>
      <c r="E6" s="77" t="str">
        <f>NogTeSpelen!AB34</f>
        <v>Patrick</v>
      </c>
    </row>
    <row r="7" spans="1:41" ht="25" customHeight="1">
      <c r="A7" s="77" t="str">
        <f>NogTeSpelen!AC34</f>
        <v>paul</v>
      </c>
      <c r="B7" s="77" t="str">
        <f>NogTeSpelen!AD34</f>
        <v>peet g</v>
      </c>
      <c r="C7" s="77" t="str">
        <f>NogTeSpelen!AE34</f>
        <v>peet h</v>
      </c>
      <c r="D7" s="97">
        <f>NogTeSpelen!AF34</f>
        <v>0</v>
      </c>
      <c r="E7" s="77" t="str">
        <f>NogTeSpelen!AG34</f>
        <v>piet</v>
      </c>
    </row>
    <row r="8" spans="1:41" ht="25" customHeight="1">
      <c r="A8" s="77" t="str">
        <f>NogTeSpelen!AH34</f>
        <v>pleun</v>
      </c>
      <c r="B8" s="77" t="str">
        <f>NogTeSpelen!AI34</f>
        <v>rene</v>
      </c>
      <c r="C8" s="77" t="str">
        <f>NogTeSpelen!AJ34</f>
        <v>richard</v>
      </c>
      <c r="D8" s="77" t="str">
        <f>NogTeSpelen!AK34</f>
        <v>ronald</v>
      </c>
      <c r="E8" s="77" t="str">
        <f>NogTeSpelen!AL34</f>
        <v>ted</v>
      </c>
    </row>
    <row r="9" spans="1:41" ht="25" customHeight="1" thickBot="1">
      <c r="A9" s="79" t="str">
        <f>NogTeSpelen!AM34</f>
        <v>theo A</v>
      </c>
      <c r="B9" s="79" t="str">
        <f>NogTeSpelen!AN34</f>
        <v>theo v W</v>
      </c>
      <c r="C9" s="79" t="str">
        <f>NogTeSpelen!AO34</f>
        <v>thijs</v>
      </c>
      <c r="D9" s="79" t="str">
        <f>NogTeSpelen!AP34</f>
        <v>Walter</v>
      </c>
      <c r="E9" s="79" t="str">
        <f>NogTeSpelen!AQ34</f>
        <v>wim</v>
      </c>
    </row>
    <row r="10" spans="1:41" ht="25" customHeight="1" thickBot="1">
      <c r="A10" s="79" t="str">
        <f>NogTeSpelen!AR34</f>
        <v>wout</v>
      </c>
    </row>
    <row r="11" spans="1:41" ht="10" customHeight="1"/>
    <row r="12" spans="1:41" s="71" customFormat="1" ht="25" customHeight="1" thickBot="1">
      <c r="A12" s="73" t="str">
        <f>A1</f>
        <v>Peet M</v>
      </c>
      <c r="B12" s="89">
        <f>Gespeeld!AT34</f>
        <v>0</v>
      </c>
      <c r="C12" s="72" t="s">
        <v>194</v>
      </c>
      <c r="D12" s="72"/>
      <c r="E12" s="72"/>
      <c r="AO12" s="65"/>
    </row>
    <row r="13" spans="1:41" ht="25" customHeight="1">
      <c r="A13" s="82" t="str">
        <f>Gespeeld!D34</f>
        <v/>
      </c>
      <c r="B13" s="83" t="str">
        <f>Gespeeld!E34</f>
        <v/>
      </c>
      <c r="C13" s="83" t="str">
        <f>Gespeeld!F34</f>
        <v/>
      </c>
      <c r="D13" s="83" t="str">
        <f>Gespeeld!G34</f>
        <v/>
      </c>
      <c r="E13" s="84" t="str">
        <f>Gespeeld!H34</f>
        <v/>
      </c>
    </row>
    <row r="14" spans="1:41" ht="25" customHeight="1">
      <c r="A14" s="85" t="str">
        <f>Gespeeld!I34</f>
        <v/>
      </c>
      <c r="B14" s="68" t="str">
        <f>Gespeeld!J34</f>
        <v/>
      </c>
      <c r="C14" s="68" t="str">
        <f>Gespeeld!K34</f>
        <v/>
      </c>
      <c r="D14" s="68" t="str">
        <f>Gespeeld!L34</f>
        <v/>
      </c>
      <c r="E14" s="86" t="str">
        <f>Gespeeld!M34</f>
        <v/>
      </c>
    </row>
    <row r="15" spans="1:41" ht="25" customHeight="1">
      <c r="A15" s="85" t="str">
        <f>Gespeeld!N34</f>
        <v/>
      </c>
      <c r="B15" s="68" t="str">
        <f>Gespeeld!O34</f>
        <v/>
      </c>
      <c r="C15" s="68" t="str">
        <f>Gespeeld!P34</f>
        <v/>
      </c>
      <c r="D15" s="68" t="str">
        <f>Gespeeld!Q34</f>
        <v/>
      </c>
      <c r="E15" s="86" t="str">
        <f>Gespeeld!R34</f>
        <v/>
      </c>
    </row>
    <row r="16" spans="1:41" ht="25" customHeight="1">
      <c r="A16" s="85" t="str">
        <f>Gespeeld!S34</f>
        <v/>
      </c>
      <c r="B16" s="68" t="str">
        <f>Gespeeld!T34</f>
        <v/>
      </c>
      <c r="C16" s="68" t="str">
        <f>Gespeeld!U34</f>
        <v/>
      </c>
      <c r="D16" s="68" t="str">
        <f>Gespeeld!V34</f>
        <v/>
      </c>
      <c r="E16" s="86" t="str">
        <f>Gespeeld!W34</f>
        <v/>
      </c>
    </row>
    <row r="17" spans="1:5" ht="25" customHeight="1">
      <c r="A17" s="85" t="str">
        <f>Gespeeld!X34</f>
        <v/>
      </c>
      <c r="B17" s="85" t="str">
        <f>Gespeeld!Y34</f>
        <v/>
      </c>
      <c r="C17" s="85" t="str">
        <f>Gespeeld!Z34</f>
        <v/>
      </c>
      <c r="D17" s="85" t="str">
        <f>Gespeeld!AA34</f>
        <v/>
      </c>
      <c r="E17" s="85" t="str">
        <f>Gespeeld!AB34</f>
        <v/>
      </c>
    </row>
    <row r="18" spans="1:5" ht="25" customHeight="1">
      <c r="A18" s="85" t="str">
        <f>Gespeeld!AC34</f>
        <v/>
      </c>
      <c r="B18" s="85" t="str">
        <f>Gespeeld!AD34</f>
        <v/>
      </c>
      <c r="C18" s="85" t="str">
        <f>Gespeeld!AE34</f>
        <v/>
      </c>
      <c r="D18" s="96">
        <f>Gespeeld!AF34</f>
        <v>0</v>
      </c>
      <c r="E18" s="85" t="str">
        <f>Gespeeld!AG34</f>
        <v/>
      </c>
    </row>
    <row r="19" spans="1:5" ht="25" customHeight="1">
      <c r="A19" s="85" t="str">
        <f>Gespeeld!AH34</f>
        <v/>
      </c>
      <c r="B19" s="85" t="str">
        <f>Gespeeld!AI34</f>
        <v/>
      </c>
      <c r="C19" s="85" t="str">
        <f>Gespeeld!AJ34</f>
        <v/>
      </c>
      <c r="D19" s="85" t="str">
        <f>Gespeeld!AK34</f>
        <v/>
      </c>
      <c r="E19" s="85" t="str">
        <f>Gespeeld!AL34</f>
        <v/>
      </c>
    </row>
    <row r="20" spans="1:5" ht="25" customHeight="1" thickBot="1">
      <c r="A20" s="87" t="str">
        <f>Gespeeld!AM34</f>
        <v/>
      </c>
      <c r="B20" s="87" t="str">
        <f>Gespeeld!AN34</f>
        <v/>
      </c>
      <c r="C20" s="87" t="str">
        <f>Gespeeld!AO34</f>
        <v/>
      </c>
      <c r="D20" s="87" t="str">
        <f>Gespeeld!AP34</f>
        <v/>
      </c>
      <c r="E20" s="87" t="str">
        <f>Gespeeld!AQ34</f>
        <v/>
      </c>
    </row>
    <row r="21" spans="1:5" ht="25" customHeight="1" thickBot="1">
      <c r="A21" s="87" t="str">
        <f>Gespeeld!AR34</f>
        <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2F6E4-3FA1-1947-9251-5D5D003E6901}">
  <sheetPr codeName="Blad38"/>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52</v>
      </c>
      <c r="B1" s="88">
        <f>NogTeSpelen!AT35</f>
        <v>33</v>
      </c>
      <c r="C1" s="69" t="s">
        <v>193</v>
      </c>
      <c r="D1" s="69"/>
      <c r="E1" s="69"/>
    </row>
    <row r="2" spans="1:41" s="67" customFormat="1" ht="25" customHeight="1">
      <c r="A2" s="74" t="str">
        <f>NogTeSpelen!D35</f>
        <v>alex r</v>
      </c>
      <c r="B2" s="75" t="str">
        <f>NogTeSpelen!E35</f>
        <v>alex s</v>
      </c>
      <c r="C2" s="75" t="str">
        <f>NogTeSpelen!F35</f>
        <v>appie</v>
      </c>
      <c r="D2" s="75" t="str">
        <f>NogTeSpelen!G35</f>
        <v>arthur</v>
      </c>
      <c r="E2" s="76" t="str">
        <f>NogTeSpelen!H35</f>
        <v>berry</v>
      </c>
      <c r="AO2" s="65"/>
    </row>
    <row r="3" spans="1:41" ht="25" customHeight="1">
      <c r="A3" s="77" t="str">
        <f>NogTeSpelen!I35</f>
        <v>chris</v>
      </c>
      <c r="B3" s="66" t="str">
        <f>NogTeSpelen!J35</f>
        <v>cock</v>
      </c>
      <c r="C3" s="66" t="str">
        <f>NogTeSpelen!K35</f>
        <v>cor</v>
      </c>
      <c r="D3" s="66" t="str">
        <f>NogTeSpelen!L35</f>
        <v/>
      </c>
      <c r="E3" s="78" t="str">
        <f>NogTeSpelen!M35</f>
        <v>frans</v>
      </c>
    </row>
    <row r="4" spans="1:41" ht="25" customHeight="1">
      <c r="A4" s="77" t="str">
        <f>NogTeSpelen!N35</f>
        <v/>
      </c>
      <c r="B4" s="66" t="str">
        <f>NogTeSpelen!O35</f>
        <v>ger v</v>
      </c>
      <c r="C4" s="66" t="str">
        <f>NogTeSpelen!P35</f>
        <v/>
      </c>
      <c r="D4" s="66" t="str">
        <f>NogTeSpelen!Q35</f>
        <v>harold  N</v>
      </c>
      <c r="E4" s="78" t="str">
        <f>NogTeSpelen!R35</f>
        <v>jaap</v>
      </c>
    </row>
    <row r="5" spans="1:41" s="67" customFormat="1" ht="25" customHeight="1">
      <c r="A5" s="77" t="str">
        <f>NogTeSpelen!S35</f>
        <v>joop</v>
      </c>
      <c r="B5" s="66" t="str">
        <f>NogTeSpelen!T35</f>
        <v>jos</v>
      </c>
      <c r="C5" s="66" t="str">
        <f>NogTeSpelen!U35</f>
        <v>mars bo</v>
      </c>
      <c r="D5" s="66" t="str">
        <f>NogTeSpelen!V35</f>
        <v>mars bu</v>
      </c>
      <c r="E5" s="78" t="str">
        <f>NogTeSpelen!W35</f>
        <v>mars ma</v>
      </c>
      <c r="Z5" s="65"/>
      <c r="AA5" s="65"/>
      <c r="AB5" s="65"/>
      <c r="AC5" s="65"/>
      <c r="AD5" s="65"/>
      <c r="AO5" s="65"/>
    </row>
    <row r="6" spans="1:41" ht="25" customHeight="1">
      <c r="A6" s="77" t="str">
        <f>NogTeSpelen!X35</f>
        <v>mars os</v>
      </c>
      <c r="B6" s="77" t="str">
        <f>NogTeSpelen!Y35</f>
        <v/>
      </c>
      <c r="C6" s="77" t="str">
        <f>NogTeSpelen!Z35</f>
        <v>micha</v>
      </c>
      <c r="D6" s="77" t="str">
        <f>NogTeSpelen!AA35</f>
        <v>mo</v>
      </c>
      <c r="E6" s="77" t="str">
        <f>NogTeSpelen!AB35</f>
        <v>Patrick</v>
      </c>
    </row>
    <row r="7" spans="1:41" ht="25" customHeight="1">
      <c r="A7" s="77" t="str">
        <f>NogTeSpelen!AC35</f>
        <v>paul</v>
      </c>
      <c r="B7" s="77" t="str">
        <f>NogTeSpelen!AD35</f>
        <v>peet g</v>
      </c>
      <c r="C7" s="77" t="str">
        <f>NogTeSpelen!AE35</f>
        <v>peet h</v>
      </c>
      <c r="D7" s="77" t="str">
        <f>NogTeSpelen!AF35</f>
        <v>peet m</v>
      </c>
      <c r="E7" s="97">
        <f>NogTeSpelen!AG35</f>
        <v>0</v>
      </c>
    </row>
    <row r="8" spans="1:41" ht="25" customHeight="1">
      <c r="A8" s="77" t="str">
        <f>NogTeSpelen!AH35</f>
        <v>pleun</v>
      </c>
      <c r="B8" s="77" t="str">
        <f>NogTeSpelen!AI35</f>
        <v/>
      </c>
      <c r="C8" s="77" t="str">
        <f>NogTeSpelen!AJ35</f>
        <v>richard</v>
      </c>
      <c r="D8" s="77" t="str">
        <f>NogTeSpelen!AK35</f>
        <v/>
      </c>
      <c r="E8" s="77" t="str">
        <f>NogTeSpelen!AL35</f>
        <v/>
      </c>
    </row>
    <row r="9" spans="1:41" ht="25" customHeight="1" thickBot="1">
      <c r="A9" s="79" t="str">
        <f>NogTeSpelen!AM35</f>
        <v>theo A</v>
      </c>
      <c r="B9" s="79" t="str">
        <f>NogTeSpelen!AN35</f>
        <v>theo v W</v>
      </c>
      <c r="C9" s="79" t="str">
        <f>NogTeSpelen!AO35</f>
        <v>thijs</v>
      </c>
      <c r="D9" s="79" t="str">
        <f>NogTeSpelen!AP35</f>
        <v>Walter</v>
      </c>
      <c r="E9" s="79" t="str">
        <f>NogTeSpelen!AQ35</f>
        <v>wim</v>
      </c>
    </row>
    <row r="10" spans="1:41" ht="25" customHeight="1" thickBot="1">
      <c r="A10" s="79" t="str">
        <f>NogTeSpelen!AR35</f>
        <v>wout</v>
      </c>
    </row>
    <row r="11" spans="1:41" ht="10" customHeight="1"/>
    <row r="12" spans="1:41" s="71" customFormat="1" ht="25" customHeight="1" thickBot="1">
      <c r="A12" s="73" t="str">
        <f>A1</f>
        <v>Piet</v>
      </c>
      <c r="B12" s="89">
        <f>Gespeeld!AT35</f>
        <v>7</v>
      </c>
      <c r="C12" s="72" t="s">
        <v>194</v>
      </c>
      <c r="D12" s="72"/>
      <c r="E12" s="72"/>
      <c r="AO12" s="65"/>
    </row>
    <row r="13" spans="1:41" ht="25" customHeight="1">
      <c r="A13" s="82" t="str">
        <f>Gespeeld!D35</f>
        <v/>
      </c>
      <c r="B13" s="83" t="str">
        <f>Gespeeld!E35</f>
        <v/>
      </c>
      <c r="C13" s="83" t="str">
        <f>Gespeeld!F35</f>
        <v/>
      </c>
      <c r="D13" s="83" t="str">
        <f>Gespeeld!G35</f>
        <v/>
      </c>
      <c r="E13" s="84" t="str">
        <f>Gespeeld!H35</f>
        <v/>
      </c>
    </row>
    <row r="14" spans="1:41" ht="25" customHeight="1">
      <c r="A14" s="85" t="str">
        <f>Gespeeld!I35</f>
        <v/>
      </c>
      <c r="B14" s="68" t="str">
        <f>Gespeeld!J35</f>
        <v/>
      </c>
      <c r="C14" s="68" t="str">
        <f>Gespeeld!K35</f>
        <v/>
      </c>
      <c r="D14" s="68" t="str">
        <f>Gespeeld!L35</f>
        <v>ed</v>
      </c>
      <c r="E14" s="86" t="str">
        <f>Gespeeld!M35</f>
        <v/>
      </c>
    </row>
    <row r="15" spans="1:41" ht="25" customHeight="1">
      <c r="A15" s="85" t="str">
        <f>Gespeeld!N35</f>
        <v>ger d</v>
      </c>
      <c r="B15" s="68" t="str">
        <f>Gespeeld!O35</f>
        <v/>
      </c>
      <c r="C15" s="68" t="str">
        <f>Gespeeld!P35</f>
        <v>harold B</v>
      </c>
      <c r="D15" s="68" t="str">
        <f>Gespeeld!Q35</f>
        <v/>
      </c>
      <c r="E15" s="86" t="str">
        <f>Gespeeld!R35</f>
        <v/>
      </c>
    </row>
    <row r="16" spans="1:41" ht="25" customHeight="1">
      <c r="A16" s="85" t="str">
        <f>Gespeeld!S35</f>
        <v/>
      </c>
      <c r="B16" s="68" t="str">
        <f>Gespeeld!T35</f>
        <v/>
      </c>
      <c r="C16" s="68" t="str">
        <f>Gespeeld!U35</f>
        <v/>
      </c>
      <c r="D16" s="68" t="str">
        <f>Gespeeld!V35</f>
        <v/>
      </c>
      <c r="E16" s="86" t="str">
        <f>Gespeeld!W35</f>
        <v/>
      </c>
    </row>
    <row r="17" spans="1:5" ht="25" customHeight="1">
      <c r="A17" s="85" t="str">
        <f>Gespeeld!X35</f>
        <v/>
      </c>
      <c r="B17" s="85" t="str">
        <f>Gespeeld!Y35</f>
        <v>marco</v>
      </c>
      <c r="C17" s="85" t="str">
        <f>Gespeeld!Z35</f>
        <v/>
      </c>
      <c r="D17" s="85" t="str">
        <f>Gespeeld!AA35</f>
        <v/>
      </c>
      <c r="E17" s="85" t="str">
        <f>Gespeeld!AB35</f>
        <v/>
      </c>
    </row>
    <row r="18" spans="1:5" ht="25" customHeight="1">
      <c r="A18" s="85" t="str">
        <f>Gespeeld!AC35</f>
        <v/>
      </c>
      <c r="B18" s="85" t="str">
        <f>Gespeeld!AD35</f>
        <v/>
      </c>
      <c r="C18" s="85" t="str">
        <f>Gespeeld!AE35</f>
        <v/>
      </c>
      <c r="D18" s="85" t="str">
        <f>Gespeeld!AF35</f>
        <v/>
      </c>
      <c r="E18" s="96">
        <f>Gespeeld!AG35</f>
        <v>0</v>
      </c>
    </row>
    <row r="19" spans="1:5" ht="25" customHeight="1">
      <c r="A19" s="85" t="str">
        <f>Gespeeld!AH35</f>
        <v/>
      </c>
      <c r="B19" s="85" t="str">
        <f>Gespeeld!AI35</f>
        <v>rene</v>
      </c>
      <c r="C19" s="85" t="str">
        <f>Gespeeld!AJ35</f>
        <v/>
      </c>
      <c r="D19" s="85" t="str">
        <f>Gespeeld!AK35</f>
        <v>ronald</v>
      </c>
      <c r="E19" s="85" t="str">
        <f>Gespeeld!AL35</f>
        <v>ted</v>
      </c>
    </row>
    <row r="20" spans="1:5" ht="25" customHeight="1" thickBot="1">
      <c r="A20" s="87" t="str">
        <f>Gespeeld!AM35</f>
        <v/>
      </c>
      <c r="B20" s="87" t="str">
        <f>Gespeeld!AN35</f>
        <v/>
      </c>
      <c r="C20" s="87" t="str">
        <f>Gespeeld!AO35</f>
        <v/>
      </c>
      <c r="D20" s="87" t="str">
        <f>Gespeeld!AP35</f>
        <v/>
      </c>
      <c r="E20" s="87" t="str">
        <f>Gespeeld!AQ35</f>
        <v/>
      </c>
    </row>
    <row r="21" spans="1:5" ht="25" customHeight="1" thickBot="1">
      <c r="A21" s="87" t="str">
        <f>Gespeeld!AR35</f>
        <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C1DF-EE60-D64F-9AAD-74B8AFAA626A}">
  <sheetPr codeName="Blad39"/>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67</v>
      </c>
      <c r="B1" s="88">
        <f>NogTeSpelen!AT36</f>
        <v>29</v>
      </c>
      <c r="C1" s="69" t="s">
        <v>193</v>
      </c>
      <c r="D1" s="69"/>
      <c r="E1" s="69"/>
    </row>
    <row r="2" spans="1:41" s="67" customFormat="1" ht="25" customHeight="1">
      <c r="A2" s="74" t="str">
        <f>NogTeSpelen!D36</f>
        <v>alex r</v>
      </c>
      <c r="B2" s="75" t="str">
        <f>NogTeSpelen!E36</f>
        <v/>
      </c>
      <c r="C2" s="75" t="str">
        <f>NogTeSpelen!F36</f>
        <v>appie</v>
      </c>
      <c r="D2" s="75" t="str">
        <f>NogTeSpelen!G36</f>
        <v>arthur</v>
      </c>
      <c r="E2" s="76" t="str">
        <f>NogTeSpelen!H36</f>
        <v/>
      </c>
      <c r="AO2" s="65"/>
    </row>
    <row r="3" spans="1:41" ht="25" customHeight="1">
      <c r="A3" s="77" t="str">
        <f>NogTeSpelen!I36</f>
        <v>chris</v>
      </c>
      <c r="B3" s="66" t="str">
        <f>NogTeSpelen!J36</f>
        <v/>
      </c>
      <c r="C3" s="66" t="str">
        <f>NogTeSpelen!K36</f>
        <v>cor</v>
      </c>
      <c r="D3" s="66" t="str">
        <f>NogTeSpelen!L36</f>
        <v>ed</v>
      </c>
      <c r="E3" s="78" t="str">
        <f>NogTeSpelen!M36</f>
        <v>frans</v>
      </c>
    </row>
    <row r="4" spans="1:41" ht="25" customHeight="1">
      <c r="A4" s="77" t="str">
        <f>NogTeSpelen!N36</f>
        <v>ger d</v>
      </c>
      <c r="B4" s="66" t="str">
        <f>NogTeSpelen!O36</f>
        <v>ger v</v>
      </c>
      <c r="C4" s="66" t="str">
        <f>NogTeSpelen!P36</f>
        <v xml:space="preserve">harold B </v>
      </c>
      <c r="D4" s="66" t="str">
        <f>NogTeSpelen!Q36</f>
        <v>harold  N</v>
      </c>
      <c r="E4" s="78" t="str">
        <f>NogTeSpelen!R36</f>
        <v>jaap</v>
      </c>
    </row>
    <row r="5" spans="1:41" s="67" customFormat="1" ht="25" customHeight="1">
      <c r="A5" s="77" t="str">
        <f>NogTeSpelen!S36</f>
        <v>joop</v>
      </c>
      <c r="B5" s="66" t="str">
        <f>NogTeSpelen!T36</f>
        <v>jos</v>
      </c>
      <c r="C5" s="66" t="str">
        <f>NogTeSpelen!U36</f>
        <v/>
      </c>
      <c r="D5" s="66" t="str">
        <f>NogTeSpelen!V36</f>
        <v>mars bu</v>
      </c>
      <c r="E5" s="78" t="str">
        <f>NogTeSpelen!W36</f>
        <v>mars ma</v>
      </c>
      <c r="Z5" s="65"/>
      <c r="AA5" s="65"/>
      <c r="AB5" s="65"/>
      <c r="AC5" s="65"/>
      <c r="AD5" s="65"/>
      <c r="AO5" s="65"/>
    </row>
    <row r="6" spans="1:41" ht="25" customHeight="1">
      <c r="A6" s="77" t="str">
        <f>NogTeSpelen!X36</f>
        <v>mars os</v>
      </c>
      <c r="B6" s="77" t="str">
        <f>NogTeSpelen!Y36</f>
        <v>marco</v>
      </c>
      <c r="C6" s="77" t="str">
        <f>NogTeSpelen!Z36</f>
        <v>micha</v>
      </c>
      <c r="D6" s="77" t="str">
        <f>NogTeSpelen!AA36</f>
        <v>mo</v>
      </c>
      <c r="E6" s="77" t="str">
        <f>NogTeSpelen!AB36</f>
        <v>Patrick</v>
      </c>
    </row>
    <row r="7" spans="1:41" ht="25" customHeight="1">
      <c r="A7" s="77" t="str">
        <f>NogTeSpelen!AC36</f>
        <v>paul</v>
      </c>
      <c r="B7" s="77" t="str">
        <f>NogTeSpelen!AD36</f>
        <v>peet g</v>
      </c>
      <c r="C7" s="77" t="str">
        <f>NogTeSpelen!AE36</f>
        <v/>
      </c>
      <c r="D7" s="77" t="str">
        <f>NogTeSpelen!AF36</f>
        <v>peet m</v>
      </c>
      <c r="E7" s="77" t="str">
        <f>NogTeSpelen!AG36</f>
        <v>piet</v>
      </c>
    </row>
    <row r="8" spans="1:41" ht="25" customHeight="1">
      <c r="A8" s="97">
        <f>NogTeSpelen!AH36</f>
        <v>0</v>
      </c>
      <c r="B8" s="77" t="str">
        <f>NogTeSpelen!AI36</f>
        <v/>
      </c>
      <c r="C8" s="77" t="str">
        <f>NogTeSpelen!AJ36</f>
        <v/>
      </c>
      <c r="D8" s="77" t="str">
        <f>NogTeSpelen!AK36</f>
        <v/>
      </c>
      <c r="E8" s="77" t="str">
        <f>NogTeSpelen!AL36</f>
        <v>ted</v>
      </c>
    </row>
    <row r="9" spans="1:41" ht="25" customHeight="1" thickBot="1">
      <c r="A9" s="79" t="str">
        <f>NogTeSpelen!AM36</f>
        <v/>
      </c>
      <c r="B9" s="79" t="str">
        <f>NogTeSpelen!AN36</f>
        <v/>
      </c>
      <c r="C9" s="79" t="str">
        <f>NogTeSpelen!AO36</f>
        <v>thijs</v>
      </c>
      <c r="D9" s="79" t="str">
        <f>NogTeSpelen!AP36</f>
        <v/>
      </c>
      <c r="E9" s="79" t="str">
        <f>NogTeSpelen!AQ36</f>
        <v>wim</v>
      </c>
    </row>
    <row r="10" spans="1:41" ht="25" customHeight="1" thickBot="1">
      <c r="A10" s="79" t="str">
        <f>NogTeSpelen!AR36</f>
        <v>wout</v>
      </c>
    </row>
    <row r="11" spans="1:41" ht="10" customHeight="1"/>
    <row r="12" spans="1:41" s="71" customFormat="1" ht="25" customHeight="1" thickBot="1">
      <c r="A12" s="73" t="str">
        <f>A1</f>
        <v>Pleun</v>
      </c>
      <c r="B12" s="89">
        <f>Gespeeld!AT36</f>
        <v>11</v>
      </c>
      <c r="C12" s="72" t="s">
        <v>194</v>
      </c>
      <c r="D12" s="72"/>
      <c r="E12" s="72"/>
      <c r="AO12" s="65"/>
    </row>
    <row r="13" spans="1:41" ht="25" customHeight="1">
      <c r="A13" s="82" t="str">
        <f>Gespeeld!D36</f>
        <v/>
      </c>
      <c r="B13" s="83" t="str">
        <f>Gespeeld!E36</f>
        <v>alex s</v>
      </c>
      <c r="C13" s="83" t="str">
        <f>Gespeeld!F36</f>
        <v/>
      </c>
      <c r="D13" s="83" t="str">
        <f>Gespeeld!G36</f>
        <v/>
      </c>
      <c r="E13" s="84" t="str">
        <f>Gespeeld!H36</f>
        <v>berry</v>
      </c>
    </row>
    <row r="14" spans="1:41" ht="25" customHeight="1">
      <c r="A14" s="85" t="str">
        <f>Gespeeld!I36</f>
        <v/>
      </c>
      <c r="B14" s="68" t="str">
        <f>Gespeeld!J36</f>
        <v>cock</v>
      </c>
      <c r="C14" s="68" t="str">
        <f>Gespeeld!K36</f>
        <v/>
      </c>
      <c r="D14" s="68" t="str">
        <f>Gespeeld!L36</f>
        <v/>
      </c>
      <c r="E14" s="86" t="str">
        <f>Gespeeld!M36</f>
        <v/>
      </c>
    </row>
    <row r="15" spans="1:41" ht="25" customHeight="1">
      <c r="A15" s="85" t="str">
        <f>Gespeeld!N36</f>
        <v/>
      </c>
      <c r="B15" s="68" t="str">
        <f>Gespeeld!O36</f>
        <v/>
      </c>
      <c r="C15" s="68" t="str">
        <f>Gespeeld!P36</f>
        <v/>
      </c>
      <c r="D15" s="68" t="str">
        <f>Gespeeld!Q36</f>
        <v/>
      </c>
      <c r="E15" s="86" t="str">
        <f>Gespeeld!R36</f>
        <v/>
      </c>
    </row>
    <row r="16" spans="1:41" ht="25" customHeight="1">
      <c r="A16" s="85" t="str">
        <f>Gespeeld!S36</f>
        <v/>
      </c>
      <c r="B16" s="68" t="str">
        <f>Gespeeld!T36</f>
        <v/>
      </c>
      <c r="C16" s="68" t="str">
        <f>Gespeeld!U36</f>
        <v>mars bo</v>
      </c>
      <c r="D16" s="68" t="str">
        <f>Gespeeld!V36</f>
        <v/>
      </c>
      <c r="E16" s="86" t="str">
        <f>Gespeeld!W36</f>
        <v/>
      </c>
    </row>
    <row r="17" spans="1:5" ht="25" customHeight="1">
      <c r="A17" s="85" t="str">
        <f>Gespeeld!X36</f>
        <v/>
      </c>
      <c r="B17" s="85" t="str">
        <f>Gespeeld!Y36</f>
        <v/>
      </c>
      <c r="C17" s="85" t="str">
        <f>Gespeeld!Z36</f>
        <v/>
      </c>
      <c r="D17" s="85" t="str">
        <f>Gespeeld!AA36</f>
        <v/>
      </c>
      <c r="E17" s="85" t="str">
        <f>Gespeeld!AB36</f>
        <v/>
      </c>
    </row>
    <row r="18" spans="1:5" ht="25" customHeight="1">
      <c r="A18" s="85" t="str">
        <f>Gespeeld!AC36</f>
        <v/>
      </c>
      <c r="B18" s="85" t="str">
        <f>Gespeeld!AD36</f>
        <v/>
      </c>
      <c r="C18" s="85" t="str">
        <f>Gespeeld!AE36</f>
        <v>peet h</v>
      </c>
      <c r="D18" s="85" t="str">
        <f>Gespeeld!AF36</f>
        <v/>
      </c>
      <c r="E18" s="85" t="str">
        <f>Gespeeld!AG36</f>
        <v/>
      </c>
    </row>
    <row r="19" spans="1:5" ht="25" customHeight="1">
      <c r="A19" s="96" t="s">
        <v>240</v>
      </c>
      <c r="B19" s="85" t="str">
        <f>Gespeeld!AI36</f>
        <v>rene</v>
      </c>
      <c r="C19" s="85" t="str">
        <f>Gespeeld!AJ36</f>
        <v>richard</v>
      </c>
      <c r="D19" s="85" t="str">
        <f>Gespeeld!AK36</f>
        <v>ronald</v>
      </c>
      <c r="E19" s="85" t="str">
        <f>Gespeeld!AL36</f>
        <v/>
      </c>
    </row>
    <row r="20" spans="1:5" ht="25" customHeight="1" thickBot="1">
      <c r="A20" s="87" t="str">
        <f>Gespeeld!AM36</f>
        <v>theo A</v>
      </c>
      <c r="B20" s="87" t="str">
        <f>Gespeeld!AN36</f>
        <v>theo v W</v>
      </c>
      <c r="C20" s="87" t="str">
        <f>Gespeeld!AO36</f>
        <v/>
      </c>
      <c r="D20" s="87" t="str">
        <f>Gespeeld!AP36</f>
        <v>Walter</v>
      </c>
      <c r="E20" s="87" t="str">
        <f>Gespeeld!AQ36</f>
        <v/>
      </c>
    </row>
    <row r="21" spans="1:5" ht="25" customHeight="1" thickBot="1">
      <c r="A21" s="87" t="str">
        <f>Gespeeld!AR36</f>
        <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1AD2E-0BDF-844F-83A2-57C52A32164C}">
  <sheetPr codeName="Blad40"/>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202</v>
      </c>
      <c r="B1" s="88">
        <f>NogTeSpelen!AT37</f>
        <v>30</v>
      </c>
      <c r="C1" s="69" t="s">
        <v>193</v>
      </c>
      <c r="D1" s="69"/>
      <c r="E1" s="69"/>
    </row>
    <row r="2" spans="1:41" s="67" customFormat="1" ht="25" customHeight="1">
      <c r="A2" s="74" t="str">
        <f>NogTeSpelen!D37</f>
        <v>alex r</v>
      </c>
      <c r="B2" s="75" t="str">
        <f>NogTeSpelen!E37</f>
        <v/>
      </c>
      <c r="C2" s="75" t="str">
        <f>NogTeSpelen!F37</f>
        <v>appie</v>
      </c>
      <c r="D2" s="75" t="str">
        <f>NogTeSpelen!G37</f>
        <v/>
      </c>
      <c r="E2" s="76" t="str">
        <f>NogTeSpelen!H37</f>
        <v>berry</v>
      </c>
      <c r="AO2" s="65"/>
    </row>
    <row r="3" spans="1:41" ht="25" customHeight="1">
      <c r="A3" s="77" t="str">
        <f>NogTeSpelen!I37</f>
        <v/>
      </c>
      <c r="B3" s="66" t="str">
        <f>NogTeSpelen!J37</f>
        <v>cock</v>
      </c>
      <c r="C3" s="66" t="str">
        <f>NogTeSpelen!K37</f>
        <v>cor</v>
      </c>
      <c r="D3" s="66" t="str">
        <f>NogTeSpelen!L37</f>
        <v>ed</v>
      </c>
      <c r="E3" s="78" t="str">
        <f>NogTeSpelen!M37</f>
        <v>frans</v>
      </c>
    </row>
    <row r="4" spans="1:41" ht="25" customHeight="1">
      <c r="A4" s="77" t="str">
        <f>NogTeSpelen!N37</f>
        <v>ger d</v>
      </c>
      <c r="B4" s="66" t="str">
        <f>NogTeSpelen!O37</f>
        <v/>
      </c>
      <c r="C4" s="66" t="str">
        <f>NogTeSpelen!P37</f>
        <v xml:space="preserve">harold B </v>
      </c>
      <c r="D4" s="66" t="str">
        <f>NogTeSpelen!Q37</f>
        <v>harold  N</v>
      </c>
      <c r="E4" s="78" t="str">
        <f>NogTeSpelen!R37</f>
        <v>jaap</v>
      </c>
    </row>
    <row r="5" spans="1:41" s="67" customFormat="1" ht="25" customHeight="1">
      <c r="A5" s="77" t="str">
        <f>NogTeSpelen!S37</f>
        <v>joop</v>
      </c>
      <c r="B5" s="66" t="str">
        <f>NogTeSpelen!T37</f>
        <v>jos</v>
      </c>
      <c r="C5" s="66" t="str">
        <f>NogTeSpelen!U37</f>
        <v>mars bo</v>
      </c>
      <c r="D5" s="66" t="str">
        <f>NogTeSpelen!V37</f>
        <v>mars bu</v>
      </c>
      <c r="E5" s="78" t="str">
        <f>NogTeSpelen!W37</f>
        <v>mars ma</v>
      </c>
      <c r="Z5" s="65"/>
      <c r="AA5" s="65"/>
      <c r="AB5" s="65"/>
      <c r="AC5" s="65"/>
      <c r="AD5" s="65"/>
      <c r="AO5" s="65"/>
    </row>
    <row r="6" spans="1:41" ht="25" customHeight="1">
      <c r="A6" s="77" t="str">
        <f>NogTeSpelen!X37</f>
        <v>mars os</v>
      </c>
      <c r="B6" s="77" t="str">
        <f>NogTeSpelen!Y37</f>
        <v>marco</v>
      </c>
      <c r="C6" s="77" t="str">
        <f>NogTeSpelen!Z37</f>
        <v>micha</v>
      </c>
      <c r="D6" s="77" t="str">
        <f>NogTeSpelen!AA37</f>
        <v>mo</v>
      </c>
      <c r="E6" s="77" t="str">
        <f>NogTeSpelen!AB37</f>
        <v>Patrick</v>
      </c>
    </row>
    <row r="7" spans="1:41" ht="25" customHeight="1">
      <c r="A7" s="77" t="str">
        <f>NogTeSpelen!AC37</f>
        <v>paul</v>
      </c>
      <c r="B7" s="77" t="str">
        <f>NogTeSpelen!AD37</f>
        <v>peet g</v>
      </c>
      <c r="C7" s="77" t="str">
        <f>NogTeSpelen!AE37</f>
        <v/>
      </c>
      <c r="D7" s="77" t="str">
        <f>NogTeSpelen!AF37</f>
        <v>peet m</v>
      </c>
      <c r="E7" s="77" t="str">
        <f>NogTeSpelen!AG37</f>
        <v/>
      </c>
    </row>
    <row r="8" spans="1:41" ht="25" customHeight="1">
      <c r="A8" s="77" t="str">
        <f>NogTeSpelen!AH37</f>
        <v/>
      </c>
      <c r="B8" s="97">
        <f>NogTeSpelen!AI37</f>
        <v>0</v>
      </c>
      <c r="C8" s="77" t="str">
        <f>NogTeSpelen!AJ37</f>
        <v>richard</v>
      </c>
      <c r="D8" s="77" t="str">
        <f>NogTeSpelen!AK37</f>
        <v/>
      </c>
      <c r="E8" s="77" t="str">
        <f>NogTeSpelen!AL37</f>
        <v>ted</v>
      </c>
    </row>
    <row r="9" spans="1:41" ht="25" customHeight="1" thickBot="1">
      <c r="A9" s="79" t="str">
        <f>NogTeSpelen!AM37</f>
        <v/>
      </c>
      <c r="B9" s="79" t="str">
        <f>NogTeSpelen!AN37</f>
        <v>theo v W</v>
      </c>
      <c r="C9" s="79" t="str">
        <f>NogTeSpelen!AO37</f>
        <v>thijs</v>
      </c>
      <c r="D9" s="79" t="str">
        <f>NogTeSpelen!AP37</f>
        <v>Walter</v>
      </c>
      <c r="E9" s="79" t="str">
        <f>NogTeSpelen!AQ37</f>
        <v>wim</v>
      </c>
    </row>
    <row r="10" spans="1:41" ht="25" customHeight="1" thickBot="1">
      <c r="A10" s="79" t="str">
        <f>NogTeSpelen!AR37</f>
        <v/>
      </c>
    </row>
    <row r="11" spans="1:41" ht="10" customHeight="1"/>
    <row r="12" spans="1:41" s="71" customFormat="1" ht="25" customHeight="1" thickBot="1">
      <c r="A12" s="73" t="str">
        <f>A1</f>
        <v>Rene</v>
      </c>
      <c r="B12" s="89">
        <f>Gespeeld!AT37</f>
        <v>10</v>
      </c>
      <c r="C12" s="72" t="s">
        <v>194</v>
      </c>
      <c r="D12" s="72"/>
      <c r="E12" s="72"/>
      <c r="AO12" s="65"/>
    </row>
    <row r="13" spans="1:41" ht="25" customHeight="1">
      <c r="A13" s="82" t="str">
        <f>Gespeeld!D37</f>
        <v/>
      </c>
      <c r="B13" s="83" t="str">
        <f>Gespeeld!E37</f>
        <v>alex s</v>
      </c>
      <c r="C13" s="83" t="str">
        <f>Gespeeld!F37</f>
        <v/>
      </c>
      <c r="D13" s="83" t="str">
        <f>Gespeeld!G37</f>
        <v>arthur</v>
      </c>
      <c r="E13" s="84" t="str">
        <f>Gespeeld!H37</f>
        <v/>
      </c>
    </row>
    <row r="14" spans="1:41" ht="25" customHeight="1">
      <c r="A14" s="85" t="str">
        <f>Gespeeld!I37</f>
        <v>chris</v>
      </c>
      <c r="B14" s="68" t="str">
        <f>Gespeeld!J37</f>
        <v/>
      </c>
      <c r="C14" s="68" t="str">
        <f>Gespeeld!K37</f>
        <v/>
      </c>
      <c r="D14" s="68" t="str">
        <f>Gespeeld!L37</f>
        <v/>
      </c>
      <c r="E14" s="86" t="str">
        <f>Gespeeld!M37</f>
        <v/>
      </c>
    </row>
    <row r="15" spans="1:41" ht="25" customHeight="1">
      <c r="A15" s="85" t="str">
        <f>Gespeeld!N37</f>
        <v/>
      </c>
      <c r="B15" s="68" t="str">
        <f>Gespeeld!O37</f>
        <v>ger v</v>
      </c>
      <c r="C15" s="68" t="str">
        <f>Gespeeld!P37</f>
        <v/>
      </c>
      <c r="D15" s="68" t="str">
        <f>Gespeeld!Q37</f>
        <v/>
      </c>
      <c r="E15" s="86" t="str">
        <f>Gespeeld!R37</f>
        <v/>
      </c>
    </row>
    <row r="16" spans="1:41" ht="25" customHeight="1">
      <c r="A16" s="85" t="str">
        <f>Gespeeld!S37</f>
        <v/>
      </c>
      <c r="B16" s="68" t="str">
        <f>Gespeeld!T37</f>
        <v/>
      </c>
      <c r="C16" s="68" t="str">
        <f>Gespeeld!U37</f>
        <v/>
      </c>
      <c r="D16" s="68" t="str">
        <f>Gespeeld!V37</f>
        <v/>
      </c>
      <c r="E16" s="86" t="str">
        <f>Gespeeld!W37</f>
        <v/>
      </c>
    </row>
    <row r="17" spans="1:5" ht="25" customHeight="1">
      <c r="A17" s="85" t="str">
        <f>Gespeeld!X37</f>
        <v/>
      </c>
      <c r="B17" s="85" t="str">
        <f>Gespeeld!Y37</f>
        <v/>
      </c>
      <c r="C17" s="85" t="str">
        <f>Gespeeld!Z37</f>
        <v/>
      </c>
      <c r="D17" s="85" t="str">
        <f>Gespeeld!AA37</f>
        <v/>
      </c>
      <c r="E17" s="85" t="str">
        <f>Gespeeld!AB37</f>
        <v/>
      </c>
    </row>
    <row r="18" spans="1:5" ht="25" customHeight="1">
      <c r="A18" s="85" t="str">
        <f>Gespeeld!AC37</f>
        <v/>
      </c>
      <c r="B18" s="85" t="str">
        <f>Gespeeld!AD37</f>
        <v/>
      </c>
      <c r="C18" s="85" t="str">
        <f>Gespeeld!AE37</f>
        <v>peet h</v>
      </c>
      <c r="D18" s="85" t="str">
        <f>Gespeeld!AF37</f>
        <v/>
      </c>
      <c r="E18" s="85" t="str">
        <f>Gespeeld!AG37</f>
        <v>piet</v>
      </c>
    </row>
    <row r="19" spans="1:5" ht="25" customHeight="1">
      <c r="A19" s="85" t="str">
        <f>Gespeeld!AH37</f>
        <v>pleun</v>
      </c>
      <c r="B19" s="96" t="s">
        <v>239</v>
      </c>
      <c r="C19" s="85" t="str">
        <f>Gespeeld!AJ37</f>
        <v/>
      </c>
      <c r="D19" s="85" t="str">
        <f>Gespeeld!AK37</f>
        <v>ronald</v>
      </c>
      <c r="E19" s="85" t="str">
        <f>Gespeeld!AL37</f>
        <v/>
      </c>
    </row>
    <row r="20" spans="1:5" ht="25" customHeight="1" thickBot="1">
      <c r="A20" s="87" t="str">
        <f>Gespeeld!AM37</f>
        <v>theo A</v>
      </c>
      <c r="B20" s="87" t="str">
        <f>Gespeeld!AN37</f>
        <v/>
      </c>
      <c r="C20" s="87" t="str">
        <f>Gespeeld!AO37</f>
        <v/>
      </c>
      <c r="D20" s="87" t="str">
        <f>Gespeeld!AP37</f>
        <v/>
      </c>
      <c r="E20" s="87" t="str">
        <f>Gespeeld!AQ37</f>
        <v/>
      </c>
    </row>
    <row r="21" spans="1:5" ht="25" customHeight="1" thickBot="1">
      <c r="A21" s="87" t="str">
        <f>Gespeeld!AR37</f>
        <v>wout</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3AF9E-828A-EB47-88EF-9087E5C2EE0B}">
  <sheetPr codeName="Blad41"/>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201</v>
      </c>
      <c r="B1" s="88">
        <f>NogTeSpelen!AT38</f>
        <v>34</v>
      </c>
      <c r="C1" s="69" t="s">
        <v>193</v>
      </c>
      <c r="D1" s="69"/>
      <c r="E1" s="69"/>
    </row>
    <row r="2" spans="1:41" s="67" customFormat="1" ht="25" customHeight="1">
      <c r="A2" s="74" t="str">
        <f>NogTeSpelen!D38</f>
        <v>alex r</v>
      </c>
      <c r="B2" s="75" t="str">
        <f>NogTeSpelen!E38</f>
        <v/>
      </c>
      <c r="C2" s="75" t="str">
        <f>NogTeSpelen!F38</f>
        <v>appie</v>
      </c>
      <c r="D2" s="75" t="str">
        <f>NogTeSpelen!G38</f>
        <v>arthur</v>
      </c>
      <c r="E2" s="76" t="str">
        <f>NogTeSpelen!H38</f>
        <v/>
      </c>
      <c r="AO2" s="65"/>
    </row>
    <row r="3" spans="1:41" ht="25" customHeight="1">
      <c r="A3" s="77" t="str">
        <f>NogTeSpelen!I38</f>
        <v>chris</v>
      </c>
      <c r="B3" s="66" t="str">
        <f>NogTeSpelen!J38</f>
        <v>cock</v>
      </c>
      <c r="C3" s="66" t="str">
        <f>NogTeSpelen!K38</f>
        <v/>
      </c>
      <c r="D3" s="66" t="str">
        <f>NogTeSpelen!L38</f>
        <v>ed</v>
      </c>
      <c r="E3" s="78" t="str">
        <f>NogTeSpelen!M38</f>
        <v>frans</v>
      </c>
    </row>
    <row r="4" spans="1:41" ht="25" customHeight="1">
      <c r="A4" s="77" t="str">
        <f>NogTeSpelen!N38</f>
        <v>ger d</v>
      </c>
      <c r="B4" s="66" t="str">
        <f>NogTeSpelen!O38</f>
        <v>ger v</v>
      </c>
      <c r="C4" s="66" t="str">
        <f>NogTeSpelen!P38</f>
        <v xml:space="preserve">harold B </v>
      </c>
      <c r="D4" s="66" t="str">
        <f>NogTeSpelen!Q38</f>
        <v>harold  N</v>
      </c>
      <c r="E4" s="78" t="str">
        <f>NogTeSpelen!R38</f>
        <v>jaap</v>
      </c>
    </row>
    <row r="5" spans="1:41" s="67" customFormat="1" ht="25" customHeight="1">
      <c r="A5" s="77" t="str">
        <f>NogTeSpelen!S38</f>
        <v/>
      </c>
      <c r="B5" s="66" t="str">
        <f>NogTeSpelen!T38</f>
        <v>jos</v>
      </c>
      <c r="C5" s="66" t="str">
        <f>NogTeSpelen!U38</f>
        <v>mars bo</v>
      </c>
      <c r="D5" s="66" t="str">
        <f>NogTeSpelen!V38</f>
        <v>mars bu</v>
      </c>
      <c r="E5" s="78" t="str">
        <f>NogTeSpelen!W38</f>
        <v>mars ma</v>
      </c>
      <c r="Z5" s="65"/>
      <c r="AA5" s="65"/>
      <c r="AB5" s="65"/>
      <c r="AC5" s="65"/>
      <c r="AD5" s="65"/>
      <c r="AO5" s="65"/>
    </row>
    <row r="6" spans="1:41" ht="25" customHeight="1">
      <c r="A6" s="77" t="str">
        <f>NogTeSpelen!X38</f>
        <v>mars os</v>
      </c>
      <c r="B6" s="77" t="str">
        <f>NogTeSpelen!Y38</f>
        <v>marco</v>
      </c>
      <c r="C6" s="77" t="str">
        <f>NogTeSpelen!Z38</f>
        <v>micha</v>
      </c>
      <c r="D6" s="77" t="str">
        <f>NogTeSpelen!AA38</f>
        <v>mo</v>
      </c>
      <c r="E6" s="77" t="str">
        <f>NogTeSpelen!AB38</f>
        <v>Patrick</v>
      </c>
    </row>
    <row r="7" spans="1:41" ht="25" customHeight="1">
      <c r="A7" s="77" t="str">
        <f>NogTeSpelen!AC38</f>
        <v>paul</v>
      </c>
      <c r="B7" s="77" t="str">
        <f>NogTeSpelen!AD38</f>
        <v>peet g</v>
      </c>
      <c r="C7" s="77" t="str">
        <f>NogTeSpelen!AE38</f>
        <v>peet h</v>
      </c>
      <c r="D7" s="77" t="str">
        <f>NogTeSpelen!AF38</f>
        <v>peet m</v>
      </c>
      <c r="E7" s="77" t="str">
        <f>NogTeSpelen!AG38</f>
        <v>piet</v>
      </c>
    </row>
    <row r="8" spans="1:41" ht="25" customHeight="1">
      <c r="A8" s="77" t="str">
        <f>NogTeSpelen!AH38</f>
        <v/>
      </c>
      <c r="B8" s="77" t="str">
        <f>NogTeSpelen!AI38</f>
        <v>rene</v>
      </c>
      <c r="C8" s="97">
        <f>NogTeSpelen!AJ38</f>
        <v>0</v>
      </c>
      <c r="D8" s="77" t="str">
        <f>NogTeSpelen!AK38</f>
        <v>ronald</v>
      </c>
      <c r="E8" s="77" t="str">
        <f>NogTeSpelen!AL38</f>
        <v>ted</v>
      </c>
    </row>
    <row r="9" spans="1:41" ht="25" customHeight="1" thickBot="1">
      <c r="A9" s="79" t="str">
        <f>NogTeSpelen!AM38</f>
        <v>theo A</v>
      </c>
      <c r="B9" s="79" t="str">
        <f>NogTeSpelen!AN38</f>
        <v>theo v W</v>
      </c>
      <c r="C9" s="79" t="str">
        <f>NogTeSpelen!AO38</f>
        <v/>
      </c>
      <c r="D9" s="79" t="str">
        <f>NogTeSpelen!AP38</f>
        <v>Walter</v>
      </c>
      <c r="E9" s="79" t="str">
        <f>NogTeSpelen!AQ38</f>
        <v>wim</v>
      </c>
    </row>
    <row r="10" spans="1:41" ht="25" customHeight="1" thickBot="1">
      <c r="A10" s="79" t="str">
        <f>NogTeSpelen!AR38</f>
        <v>wout</v>
      </c>
    </row>
    <row r="11" spans="1:41" ht="10" customHeight="1"/>
    <row r="12" spans="1:41" s="71" customFormat="1" ht="25" customHeight="1" thickBot="1">
      <c r="A12" s="73" t="str">
        <f>A1</f>
        <v>Richard</v>
      </c>
      <c r="B12" s="89">
        <f>Gespeeld!AT38</f>
        <v>6</v>
      </c>
      <c r="C12" s="72" t="s">
        <v>194</v>
      </c>
      <c r="D12" s="72"/>
      <c r="E12" s="72"/>
      <c r="AO12" s="65"/>
    </row>
    <row r="13" spans="1:41" ht="25" customHeight="1">
      <c r="A13" s="82" t="str">
        <f>Gespeeld!D38</f>
        <v/>
      </c>
      <c r="B13" s="83" t="str">
        <f>Gespeeld!E38</f>
        <v>alex s</v>
      </c>
      <c r="C13" s="83" t="str">
        <f>Gespeeld!F38</f>
        <v/>
      </c>
      <c r="D13" s="83" t="str">
        <f>Gespeeld!G38</f>
        <v/>
      </c>
      <c r="E13" s="84" t="str">
        <f>Gespeeld!H38</f>
        <v>berry</v>
      </c>
    </row>
    <row r="14" spans="1:41" ht="25" customHeight="1">
      <c r="A14" s="85" t="str">
        <f>Gespeeld!I38</f>
        <v/>
      </c>
      <c r="B14" s="68" t="str">
        <f>Gespeeld!J38</f>
        <v/>
      </c>
      <c r="C14" s="68" t="str">
        <f>Gespeeld!K38</f>
        <v>cor</v>
      </c>
      <c r="D14" s="68" t="str">
        <f>Gespeeld!L38</f>
        <v/>
      </c>
      <c r="E14" s="86" t="str">
        <f>Gespeeld!M38</f>
        <v/>
      </c>
    </row>
    <row r="15" spans="1:41" ht="25" customHeight="1">
      <c r="A15" s="85" t="str">
        <f>Gespeeld!N38</f>
        <v/>
      </c>
      <c r="B15" s="68" t="str">
        <f>Gespeeld!O38</f>
        <v/>
      </c>
      <c r="C15" s="68" t="str">
        <f>Gespeeld!P38</f>
        <v/>
      </c>
      <c r="D15" s="68" t="str">
        <f>Gespeeld!Q38</f>
        <v/>
      </c>
      <c r="E15" s="86" t="str">
        <f>Gespeeld!R38</f>
        <v/>
      </c>
    </row>
    <row r="16" spans="1:41" ht="25" customHeight="1">
      <c r="A16" s="85" t="str">
        <f>Gespeeld!S38</f>
        <v>joop</v>
      </c>
      <c r="B16" s="68" t="str">
        <f>Gespeeld!T38</f>
        <v/>
      </c>
      <c r="C16" s="68" t="str">
        <f>Gespeeld!U38</f>
        <v/>
      </c>
      <c r="D16" s="68" t="str">
        <f>Gespeeld!V38</f>
        <v/>
      </c>
      <c r="E16" s="86" t="str">
        <f>Gespeeld!W38</f>
        <v/>
      </c>
    </row>
    <row r="17" spans="1:5" ht="25" customHeight="1">
      <c r="A17" s="85" t="str">
        <f>Gespeeld!X38</f>
        <v/>
      </c>
      <c r="B17" s="85" t="str">
        <f>Gespeeld!Y38</f>
        <v/>
      </c>
      <c r="C17" s="85" t="str">
        <f>Gespeeld!Z38</f>
        <v/>
      </c>
      <c r="D17" s="85" t="str">
        <f>Gespeeld!AA38</f>
        <v/>
      </c>
      <c r="E17" s="85" t="str">
        <f>Gespeeld!AB38</f>
        <v/>
      </c>
    </row>
    <row r="18" spans="1:5" ht="25" customHeight="1">
      <c r="A18" s="85" t="str">
        <f>Gespeeld!AC38</f>
        <v/>
      </c>
      <c r="B18" s="85" t="str">
        <f>Gespeeld!AD38</f>
        <v/>
      </c>
      <c r="C18" s="85" t="str">
        <f>Gespeeld!AE38</f>
        <v/>
      </c>
      <c r="D18" s="85" t="str">
        <f>Gespeeld!AF38</f>
        <v/>
      </c>
      <c r="E18" s="85" t="str">
        <f>Gespeeld!AG38</f>
        <v/>
      </c>
    </row>
    <row r="19" spans="1:5" ht="25" customHeight="1">
      <c r="A19" s="85" t="str">
        <f>Gespeeld!AH38</f>
        <v>pleun</v>
      </c>
      <c r="B19" s="85" t="str">
        <f>Gespeeld!AI38</f>
        <v/>
      </c>
      <c r="C19" s="96">
        <f>Gespeeld!AJ38</f>
        <v>0</v>
      </c>
      <c r="D19" s="85" t="str">
        <f>Gespeeld!AK38</f>
        <v/>
      </c>
      <c r="E19" s="85" t="str">
        <f>Gespeeld!AL38</f>
        <v/>
      </c>
    </row>
    <row r="20" spans="1:5" ht="25" customHeight="1" thickBot="1">
      <c r="A20" s="87" t="str">
        <f>Gespeeld!AM38</f>
        <v/>
      </c>
      <c r="B20" s="87" t="str">
        <f>Gespeeld!AN38</f>
        <v/>
      </c>
      <c r="C20" s="87" t="str">
        <f>Gespeeld!AO38</f>
        <v>thijs</v>
      </c>
      <c r="D20" s="87" t="str">
        <f>Gespeeld!AP38</f>
        <v/>
      </c>
      <c r="E20" s="87" t="str">
        <f>Gespeeld!AQ38</f>
        <v/>
      </c>
    </row>
    <row r="21" spans="1:5" ht="25" customHeight="1" thickBot="1">
      <c r="A21" s="87" t="str">
        <f>Gespeeld!AR38</f>
        <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BD45F-F4D8-654B-916E-A7E90866D870}">
  <sheetPr codeName="Blad4">
    <pageSetUpPr fitToPage="1"/>
  </sheetPr>
  <dimension ref="A1:AX476"/>
  <sheetViews>
    <sheetView zoomScale="55" zoomScaleNormal="55" workbookViewId="0">
      <pane xSplit="3" ySplit="5" topLeftCell="D42" activePane="bottomRight" state="frozen"/>
      <selection pane="topRight" activeCell="D1" sqref="D1"/>
      <selection pane="bottomLeft" activeCell="A6" sqref="A6"/>
      <selection pane="bottomRight" activeCell="AR7" sqref="AR7"/>
    </sheetView>
  </sheetViews>
  <sheetFormatPr defaultColWidth="4.453125" defaultRowHeight="14.5"/>
  <cols>
    <col min="1" max="1" width="7.26953125" style="297" customWidth="1"/>
    <col min="2" max="2" width="2.81640625" customWidth="1"/>
    <col min="3" max="3" width="1.1796875" style="297" customWidth="1"/>
    <col min="4" max="4" width="6.453125" style="297" customWidth="1"/>
    <col min="5" max="5" width="6.453125" style="297" bestFit="1" customWidth="1"/>
    <col min="6" max="6" width="6.453125" style="298" bestFit="1" customWidth="1"/>
    <col min="7" max="13" width="6.453125" bestFit="1" customWidth="1"/>
    <col min="14" max="14" width="5" customWidth="1"/>
    <col min="15" max="15" width="4.81640625" style="316" customWidth="1"/>
    <col min="16" max="21" width="6.453125" bestFit="1" customWidth="1"/>
    <col min="22" max="22" width="7" customWidth="1"/>
    <col min="23" max="29" width="6.453125" bestFit="1" customWidth="1"/>
    <col min="30" max="30" width="6.26953125" customWidth="1"/>
    <col min="31" max="41" width="6.453125" bestFit="1" customWidth="1"/>
    <col min="42" max="44" width="6.453125" customWidth="1"/>
    <col min="45" max="45" width="1" style="297" customWidth="1"/>
    <col min="46" max="46" width="2.453125" style="293" customWidth="1"/>
    <col min="47" max="47" width="6.453125" customWidth="1"/>
    <col min="48" max="50" width="4.453125" style="299"/>
  </cols>
  <sheetData>
    <row r="1" spans="1:50" s="293" customFormat="1" ht="21">
      <c r="A1" s="292"/>
      <c r="D1" s="294" t="s">
        <v>226</v>
      </c>
      <c r="G1" s="295"/>
      <c r="P1" s="423">
        <f>'Deelnemers-moyenne-aantal'!B4</f>
        <v>46264</v>
      </c>
      <c r="Q1" s="423"/>
      <c r="AS1" s="292"/>
      <c r="AV1" s="296"/>
      <c r="AW1" s="296"/>
      <c r="AX1" s="296"/>
    </row>
    <row r="2" spans="1:50">
      <c r="B2" s="297"/>
      <c r="F2" s="297"/>
      <c r="G2" s="298"/>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T2" s="297"/>
      <c r="AU2" s="297"/>
    </row>
    <row r="3" spans="1:50" s="297" customFormat="1">
      <c r="A3" s="300"/>
      <c r="B3" s="292"/>
      <c r="D3" s="301" t="str">
        <f>A6</f>
        <v>alex r</v>
      </c>
      <c r="E3" s="302" t="str">
        <f>A7</f>
        <v>alex s</v>
      </c>
      <c r="F3" s="301" t="str">
        <f>A8</f>
        <v>appie</v>
      </c>
      <c r="G3" s="302" t="str">
        <f>A9</f>
        <v>arthur</v>
      </c>
      <c r="H3" s="301" t="str">
        <f>A10</f>
        <v>berry</v>
      </c>
      <c r="I3" s="302" t="str">
        <f>A11</f>
        <v>chris</v>
      </c>
      <c r="J3" s="301" t="str">
        <f>A12</f>
        <v>cock</v>
      </c>
      <c r="K3" s="302" t="str">
        <f>A13</f>
        <v>cor</v>
      </c>
      <c r="L3" s="301" t="str">
        <f>A14</f>
        <v>ed</v>
      </c>
      <c r="M3" s="302" t="str">
        <f>A15</f>
        <v>frans</v>
      </c>
      <c r="N3" s="301" t="str">
        <f>A16</f>
        <v>ger d</v>
      </c>
      <c r="O3" s="302" t="str">
        <f>A17</f>
        <v>ger v</v>
      </c>
      <c r="P3" s="301" t="str">
        <f>A18</f>
        <v xml:space="preserve">harold B </v>
      </c>
      <c r="Q3" s="302" t="str">
        <f>A19</f>
        <v>harold  N</v>
      </c>
      <c r="R3" s="301" t="str">
        <f>A20</f>
        <v>jaap</v>
      </c>
      <c r="S3" s="302" t="str">
        <f>A21</f>
        <v>joop</v>
      </c>
      <c r="T3" s="301" t="str">
        <f>A22</f>
        <v>jos</v>
      </c>
      <c r="U3" s="302" t="str">
        <f>A23</f>
        <v>mars bo</v>
      </c>
      <c r="V3" s="301" t="str">
        <f>A24</f>
        <v>mars bu</v>
      </c>
      <c r="W3" s="302" t="str">
        <f>A25</f>
        <v>mars ma</v>
      </c>
      <c r="X3" s="301" t="str">
        <f>A26</f>
        <v>mars os</v>
      </c>
      <c r="Y3" s="302" t="str">
        <f>A27</f>
        <v>marco</v>
      </c>
      <c r="Z3" s="301" t="str">
        <f>A28</f>
        <v>micha</v>
      </c>
      <c r="AA3" s="302" t="str">
        <f>A29</f>
        <v>mo</v>
      </c>
      <c r="AB3" s="301" t="str">
        <f>A30</f>
        <v>Patrick</v>
      </c>
      <c r="AC3" s="302" t="str">
        <f>A31</f>
        <v>paul</v>
      </c>
      <c r="AD3" s="301" t="str">
        <f>A32</f>
        <v>peet g</v>
      </c>
      <c r="AE3" s="302" t="str">
        <f>A33</f>
        <v>peet h</v>
      </c>
      <c r="AF3" s="301" t="str">
        <f>A34</f>
        <v>peet m</v>
      </c>
      <c r="AG3" s="302" t="str">
        <f>A35</f>
        <v>piet</v>
      </c>
      <c r="AH3" s="301" t="str">
        <f>A36</f>
        <v>pleun</v>
      </c>
      <c r="AI3" s="302" t="str">
        <f>A37</f>
        <v>rene</v>
      </c>
      <c r="AJ3" s="301" t="str">
        <f>A38</f>
        <v>richard</v>
      </c>
      <c r="AK3" s="302" t="str">
        <f>A39</f>
        <v>ronald</v>
      </c>
      <c r="AL3" s="301" t="str">
        <f>A40</f>
        <v>ted</v>
      </c>
      <c r="AM3" s="302" t="str">
        <f>A41</f>
        <v>theo A</v>
      </c>
      <c r="AN3" s="301" t="str">
        <f>A42</f>
        <v>theo v W</v>
      </c>
      <c r="AO3" s="302" t="str">
        <f>A43</f>
        <v>thijs</v>
      </c>
      <c r="AP3" s="309" t="str">
        <f>A44</f>
        <v>Walter</v>
      </c>
      <c r="AQ3" s="302" t="str">
        <f>A45</f>
        <v>wim</v>
      </c>
      <c r="AR3" s="309" t="str">
        <f>A46</f>
        <v>wout</v>
      </c>
      <c r="AS3" s="300"/>
      <c r="AT3" s="303"/>
      <c r="AU3" s="292" t="s">
        <v>91</v>
      </c>
      <c r="AV3" s="304"/>
      <c r="AW3" s="304"/>
      <c r="AX3" s="304"/>
    </row>
    <row r="4" spans="1:50" s="293" customFormat="1" ht="10.5">
      <c r="A4" s="292"/>
      <c r="B4" s="292"/>
      <c r="C4" s="292"/>
      <c r="D4" s="305">
        <f t="shared" ref="D4:AQ4" si="0">D50</f>
        <v>36</v>
      </c>
      <c r="E4" s="305">
        <f t="shared" si="0"/>
        <v>21</v>
      </c>
      <c r="F4" s="305">
        <f t="shared" si="0"/>
        <v>30</v>
      </c>
      <c r="G4" s="305">
        <f t="shared" si="0"/>
        <v>26</v>
      </c>
      <c r="H4" s="305">
        <f t="shared" si="0"/>
        <v>30</v>
      </c>
      <c r="I4" s="305">
        <f t="shared" si="0"/>
        <v>35</v>
      </c>
      <c r="J4" s="305">
        <f t="shared" si="0"/>
        <v>27</v>
      </c>
      <c r="K4" s="305">
        <f t="shared" si="0"/>
        <v>31</v>
      </c>
      <c r="L4" s="305">
        <f t="shared" si="0"/>
        <v>30</v>
      </c>
      <c r="M4" s="305">
        <f t="shared" si="0"/>
        <v>27</v>
      </c>
      <c r="N4" s="305">
        <f t="shared" si="0"/>
        <v>31</v>
      </c>
      <c r="O4" s="305">
        <f t="shared" si="0"/>
        <v>28</v>
      </c>
      <c r="P4" s="305">
        <f t="shared" si="0"/>
        <v>31</v>
      </c>
      <c r="Q4" s="305">
        <f t="shared" si="0"/>
        <v>28</v>
      </c>
      <c r="R4" s="305">
        <f t="shared" si="0"/>
        <v>40</v>
      </c>
      <c r="S4" s="305">
        <f t="shared" si="0"/>
        <v>33</v>
      </c>
      <c r="T4" s="305">
        <f t="shared" si="0"/>
        <v>35</v>
      </c>
      <c r="U4" s="305">
        <f t="shared" si="0"/>
        <v>31</v>
      </c>
      <c r="V4" s="305">
        <f t="shared" si="0"/>
        <v>38</v>
      </c>
      <c r="W4" s="305">
        <f t="shared" si="0"/>
        <v>40</v>
      </c>
      <c r="X4" s="305">
        <f t="shared" si="0"/>
        <v>40</v>
      </c>
      <c r="Y4" s="305">
        <f t="shared" si="0"/>
        <v>33</v>
      </c>
      <c r="Z4" s="305">
        <f t="shared" si="0"/>
        <v>26</v>
      </c>
      <c r="AA4" s="305">
        <f t="shared" si="0"/>
        <v>33</v>
      </c>
      <c r="AB4" s="305">
        <f t="shared" si="0"/>
        <v>33</v>
      </c>
      <c r="AC4" s="305">
        <f t="shared" si="0"/>
        <v>36</v>
      </c>
      <c r="AD4" s="305">
        <f t="shared" si="0"/>
        <v>29</v>
      </c>
      <c r="AE4" s="305">
        <f t="shared" si="0"/>
        <v>30</v>
      </c>
      <c r="AF4" s="305">
        <f t="shared" si="0"/>
        <v>40</v>
      </c>
      <c r="AG4" s="305">
        <f t="shared" si="0"/>
        <v>33</v>
      </c>
      <c r="AH4" s="305">
        <f t="shared" si="0"/>
        <v>29</v>
      </c>
      <c r="AI4" s="305">
        <f t="shared" si="0"/>
        <v>30</v>
      </c>
      <c r="AJ4" s="305">
        <f t="shared" si="0"/>
        <v>34</v>
      </c>
      <c r="AK4" s="305">
        <f t="shared" si="0"/>
        <v>29</v>
      </c>
      <c r="AL4" s="305">
        <f t="shared" si="0"/>
        <v>30</v>
      </c>
      <c r="AM4" s="305">
        <f t="shared" si="0"/>
        <v>23</v>
      </c>
      <c r="AN4" s="305">
        <f t="shared" si="0"/>
        <v>27</v>
      </c>
      <c r="AO4" s="305">
        <f t="shared" si="0"/>
        <v>32</v>
      </c>
      <c r="AP4" s="305">
        <f t="shared" si="0"/>
        <v>32</v>
      </c>
      <c r="AQ4" s="305">
        <f t="shared" si="0"/>
        <v>32</v>
      </c>
      <c r="AR4" s="313">
        <f>AR50</f>
        <v>27</v>
      </c>
      <c r="AS4" s="292"/>
      <c r="AT4" s="292"/>
      <c r="AU4" s="305">
        <f>SUM(D4:AR4)/2</f>
        <v>643</v>
      </c>
      <c r="AV4" s="296"/>
      <c r="AW4" s="296"/>
      <c r="AX4" s="296"/>
    </row>
    <row r="5" spans="1:50" s="297" customFormat="1" ht="8.25" customHeight="1">
      <c r="A5" s="300"/>
      <c r="B5" s="306"/>
      <c r="C5" s="307"/>
      <c r="D5" s="308"/>
      <c r="E5" s="307"/>
      <c r="F5" s="308"/>
      <c r="G5" s="307"/>
      <c r="H5" s="308"/>
      <c r="I5" s="307"/>
      <c r="J5" s="308"/>
      <c r="K5" s="307"/>
      <c r="L5" s="308"/>
      <c r="M5" s="307"/>
      <c r="N5" s="308"/>
      <c r="O5" s="307"/>
      <c r="P5" s="308"/>
      <c r="Q5" s="307"/>
      <c r="R5" s="308"/>
      <c r="S5" s="307"/>
      <c r="T5" s="308"/>
      <c r="U5" s="307"/>
      <c r="V5" s="308"/>
      <c r="W5" s="307"/>
      <c r="X5" s="308"/>
      <c r="Y5" s="307"/>
      <c r="Z5" s="308"/>
      <c r="AA5" s="307"/>
      <c r="AB5" s="308"/>
      <c r="AC5" s="307"/>
      <c r="AD5" s="308"/>
      <c r="AE5" s="307"/>
      <c r="AF5" s="308"/>
      <c r="AG5" s="307"/>
      <c r="AH5" s="308"/>
      <c r="AI5" s="307"/>
      <c r="AJ5" s="308"/>
      <c r="AK5" s="307"/>
      <c r="AL5" s="308"/>
      <c r="AM5" s="307"/>
      <c r="AN5" s="308"/>
      <c r="AO5" s="307"/>
      <c r="AP5" s="340"/>
      <c r="AQ5" s="340"/>
      <c r="AR5" s="340"/>
      <c r="AS5" s="292"/>
      <c r="AT5" s="303"/>
      <c r="AU5" s="300"/>
      <c r="AV5" s="304"/>
      <c r="AW5" s="304"/>
      <c r="AX5" s="304"/>
    </row>
    <row r="6" spans="1:50">
      <c r="A6" s="301" t="s">
        <v>117</v>
      </c>
      <c r="B6" s="305">
        <f>'Actuele Stand'!$D$53-COUNTBLANK(D6:AR6)</f>
        <v>36</v>
      </c>
      <c r="C6" s="307"/>
      <c r="D6" s="307"/>
      <c r="E6" s="309" t="str">
        <f>IF('Rooster '!F18&gt;0,"",E$3)</f>
        <v/>
      </c>
      <c r="F6" s="309" t="str">
        <f>IF('Rooster '!H18&gt;0,"",F$3)</f>
        <v>appie</v>
      </c>
      <c r="G6" s="309" t="str">
        <f>IF('Rooster '!J18&gt;0,"",G$3)</f>
        <v>arthur</v>
      </c>
      <c r="H6" s="309" t="str">
        <f>IF('Rooster '!L18&gt;0,"",H$3)</f>
        <v>berry</v>
      </c>
      <c r="I6" s="309" t="str">
        <f>IF('Rooster '!N18&gt;0,"",I$3)</f>
        <v>chris</v>
      </c>
      <c r="J6" s="309" t="str">
        <f>IF('Rooster '!P18&gt;0,"",J$3)</f>
        <v>cock</v>
      </c>
      <c r="K6" s="309" t="str">
        <f>IF('Rooster '!R18&gt;0,"",K$3)</f>
        <v>cor</v>
      </c>
      <c r="L6" s="309" t="str">
        <f>IF('Rooster '!T18&gt;0,"",L$3)</f>
        <v>ed</v>
      </c>
      <c r="M6" s="309" t="str">
        <f>IF('Rooster '!V18&gt;0,"",M$3)</f>
        <v>frans</v>
      </c>
      <c r="N6" s="301" t="str">
        <f>IF('Rooster '!X18&gt;0,"",N$3)</f>
        <v>ger d</v>
      </c>
      <c r="O6" s="309" t="str">
        <f>IF('Rooster '!Z18&gt;0,"",O$3)</f>
        <v>ger v</v>
      </c>
      <c r="P6" s="301" t="str">
        <f>IF('Rooster '!AB18&gt;0,"",P$3)</f>
        <v xml:space="preserve">harold B </v>
      </c>
      <c r="Q6" s="309" t="str">
        <f>IF('Rooster '!AD18&gt;0,"",Q$3)</f>
        <v/>
      </c>
      <c r="R6" s="301" t="str">
        <f>IF('Rooster '!AF18&gt;0,"",R$3)</f>
        <v>jaap</v>
      </c>
      <c r="S6" s="309" t="str">
        <f>IF('Rooster '!AH18&gt;0,"",S$3)</f>
        <v>joop</v>
      </c>
      <c r="T6" s="301" t="str">
        <f>IF('Rooster '!AJ18&gt;0,"",T$3)</f>
        <v/>
      </c>
      <c r="U6" s="309" t="str">
        <f>IF('Rooster '!AL18&gt;0,"",U$3)</f>
        <v>mars bo</v>
      </c>
      <c r="V6" s="301" t="str">
        <f>IF('Rooster '!AN18&gt;0,"",V$3)</f>
        <v>mars bu</v>
      </c>
      <c r="W6" s="309" t="str">
        <f>IF('Rooster '!AP18&gt;0,"",W$3)</f>
        <v>mars ma</v>
      </c>
      <c r="X6" s="301" t="str">
        <f>IF('Rooster '!AR18&gt;0,"",X$3)</f>
        <v>mars os</v>
      </c>
      <c r="Y6" s="309" t="str">
        <f>IF('Rooster '!AT18&gt;0,"",Y$3)</f>
        <v>marco</v>
      </c>
      <c r="Z6" s="301" t="str">
        <f>IF('Rooster '!AV18&gt;0,"",Z$3)</f>
        <v>micha</v>
      </c>
      <c r="AA6" s="309" t="str">
        <f>IF('Rooster '!AX18&gt;0,"",AA$3)</f>
        <v>mo</v>
      </c>
      <c r="AB6" s="301" t="str">
        <f>IF('Rooster '!AZ18&gt;0,"",AB$3)</f>
        <v>Patrick</v>
      </c>
      <c r="AC6" s="309" t="str">
        <f>IF('Rooster '!BB18&gt;0,"",AC$3)</f>
        <v>paul</v>
      </c>
      <c r="AD6" s="301" t="str">
        <f>IF('Rooster '!BD18&gt;0,"",AD$3)</f>
        <v>peet g</v>
      </c>
      <c r="AE6" s="309" t="str">
        <f>IF('Rooster '!BF18&gt;0,"",AE$3)</f>
        <v>peet h</v>
      </c>
      <c r="AF6" s="301" t="str">
        <f>IF('Rooster '!BH18&gt;0,"",AF$3)</f>
        <v>peet m</v>
      </c>
      <c r="AG6" s="309" t="str">
        <f>IF('Rooster '!BJ18&gt;0,"",AG$3)</f>
        <v>piet</v>
      </c>
      <c r="AH6" s="301" t="str">
        <f>IF('Rooster '!BL18&gt;0,"",AH$3)</f>
        <v>pleun</v>
      </c>
      <c r="AI6" s="309" t="str">
        <f>IF('Rooster '!BN18&gt;0,"",AI$3)</f>
        <v>rene</v>
      </c>
      <c r="AJ6" s="301" t="str">
        <f>IF('Rooster '!BP18&gt;0,"",AJ$3)</f>
        <v>richard</v>
      </c>
      <c r="AK6" s="309" t="str">
        <f>IF('Rooster '!BR18&gt;0,"",AK$3)</f>
        <v>ronald</v>
      </c>
      <c r="AL6" s="301" t="str">
        <f>IF('Rooster '!BT18&gt;0,"",AL$3)</f>
        <v>ted</v>
      </c>
      <c r="AM6" s="309" t="str">
        <f>IF('Rooster '!BV18&gt;0,"",AM$3)</f>
        <v/>
      </c>
      <c r="AN6" s="301" t="str">
        <f>IF('Rooster '!BX18&gt;0,"",AN$3)</f>
        <v>theo v W</v>
      </c>
      <c r="AO6" s="309" t="str">
        <f>IF('Rooster '!BZ18&gt;0,"",AO$3)</f>
        <v>thijs</v>
      </c>
      <c r="AP6" s="301" t="str">
        <f>IF('Rooster '!CB18&gt;0,"",AP$3)</f>
        <v>Walter</v>
      </c>
      <c r="AQ6" s="309" t="str">
        <f>IF('Rooster '!CD18&gt;0,"",AQ$3)</f>
        <v>wim</v>
      </c>
      <c r="AR6" s="301" t="str">
        <f>IF('Rooster '!CF18&gt;0,"",AR$3)</f>
        <v>wout</v>
      </c>
      <c r="AS6" s="307"/>
      <c r="AT6" s="305">
        <f>'Actuele Stand'!$D$53-COUNTBLANK(D6:AR6)</f>
        <v>36</v>
      </c>
      <c r="AU6" s="301" t="str">
        <f t="shared" ref="AU6:AU46" si="1">A6</f>
        <v>alex r</v>
      </c>
    </row>
    <row r="7" spans="1:50">
      <c r="A7" s="302" t="s">
        <v>116</v>
      </c>
      <c r="B7" s="305">
        <f>'Actuele Stand'!$D$53-COUNTBLANK(D7:AR7)</f>
        <v>21</v>
      </c>
      <c r="C7" s="307"/>
      <c r="D7" s="310" t="str">
        <f>IF('Rooster '!D20&gt;0,"",D$3)</f>
        <v/>
      </c>
      <c r="E7" s="307"/>
      <c r="F7" s="310" t="str">
        <f>IF('Rooster '!H20&gt;0,"",F$3)</f>
        <v/>
      </c>
      <c r="G7" s="302" t="str">
        <f>IF('Rooster '!J20&gt;0,"",G$3)</f>
        <v>arthur</v>
      </c>
      <c r="H7" s="310" t="str">
        <f>IF('Rooster '!L20&gt;0,"",H$3)</f>
        <v>berry</v>
      </c>
      <c r="I7" s="302" t="str">
        <f>IF('Rooster '!N20&gt;0,"",I$3)</f>
        <v/>
      </c>
      <c r="J7" s="310" t="str">
        <f>IF('Rooster '!P20&gt;0,"",J$3)</f>
        <v/>
      </c>
      <c r="K7" s="302" t="str">
        <f>IF('Rooster '!R20&gt;0,"",K$3)</f>
        <v>cor</v>
      </c>
      <c r="L7" s="310" t="str">
        <f>IF('Rooster '!T20&gt;0,"",L$3)</f>
        <v/>
      </c>
      <c r="M7" s="302" t="str">
        <f>IF('Rooster '!V20&gt;0,"",M$3)</f>
        <v/>
      </c>
      <c r="N7" s="310" t="str">
        <f>IF('Rooster '!X20&gt;0,"",N$3)</f>
        <v>ger d</v>
      </c>
      <c r="O7" s="302" t="str">
        <f>IF('Rooster '!Z20&gt;0,"",O$3)</f>
        <v>ger v</v>
      </c>
      <c r="P7" s="310" t="str">
        <f>IF('Rooster '!AB20&gt;0,"",P$3)</f>
        <v/>
      </c>
      <c r="Q7" s="302" t="str">
        <f>IF('Rooster '!AD20&gt;0,"",Q$3)</f>
        <v>harold  N</v>
      </c>
      <c r="R7" s="310" t="str">
        <f>IF('Rooster '!AF20&gt;0,"",R$3)</f>
        <v>jaap</v>
      </c>
      <c r="S7" s="302" t="str">
        <f>IF('Rooster '!AH20&gt;0,"",S$3)</f>
        <v>joop</v>
      </c>
      <c r="T7" s="310" t="str">
        <f>IF('Rooster '!AJ20&gt;0,"",T$3)</f>
        <v/>
      </c>
      <c r="U7" s="302" t="str">
        <f>IF('Rooster '!AL20&gt;0,"",U$3)</f>
        <v/>
      </c>
      <c r="V7" s="310" t="str">
        <f>IF('Rooster '!AN20&gt;0,"",V$3)</f>
        <v>mars bu</v>
      </c>
      <c r="W7" s="302" t="str">
        <f>IF('Rooster '!AP20&gt;0,"",W$3)</f>
        <v>mars ma</v>
      </c>
      <c r="X7" s="310" t="str">
        <f>IF('Rooster '!AR20&gt;0,"",X$3)</f>
        <v>mars os</v>
      </c>
      <c r="Y7" s="302" t="str">
        <f>IF('Rooster '!AT20&gt;0,"",Y$3)</f>
        <v>marco</v>
      </c>
      <c r="Z7" s="310" t="str">
        <f>IF('Rooster '!AV20&gt;0,"",Z$3)</f>
        <v>micha</v>
      </c>
      <c r="AA7" s="302" t="str">
        <f>IF('Rooster '!AX20&gt;0,"",AA$3)</f>
        <v/>
      </c>
      <c r="AB7" s="310" t="str">
        <f>IF('Rooster '!AZ20&gt;0,"",AB$3)</f>
        <v>Patrick</v>
      </c>
      <c r="AC7" s="302" t="str">
        <f>IF('Rooster '!BB20&gt;0,"",AC$3)</f>
        <v>paul</v>
      </c>
      <c r="AD7" s="310" t="str">
        <f>IF('Rooster '!BD20&gt;0,"",AD$3)</f>
        <v/>
      </c>
      <c r="AE7" s="302" t="str">
        <f>IF('Rooster '!BF20&gt;0,"",AE$3)</f>
        <v>peet h</v>
      </c>
      <c r="AF7" s="310" t="str">
        <f>IF('Rooster '!BH20&gt;0,"",AF$3)</f>
        <v>peet m</v>
      </c>
      <c r="AG7" s="302" t="str">
        <f>IF('Rooster '!BJ20&gt;0,"",AG$3)</f>
        <v>piet</v>
      </c>
      <c r="AH7" s="310" t="str">
        <f>IF('Rooster '!BL20&gt;0,"",AH$3)</f>
        <v/>
      </c>
      <c r="AI7" s="302" t="str">
        <f>IF('Rooster '!BN20&gt;0,"",AI$3)</f>
        <v/>
      </c>
      <c r="AJ7" s="310" t="str">
        <f>IF('Rooster '!BP20&gt;0,"",AJ$3)</f>
        <v/>
      </c>
      <c r="AK7" s="302" t="str">
        <f>IF('Rooster '!BR20&gt;0,"",AK$3)</f>
        <v/>
      </c>
      <c r="AL7" s="310" t="str">
        <f>IF('Rooster '!BT20&gt;0,"",AL$3)</f>
        <v>ted</v>
      </c>
      <c r="AM7" s="302" t="str">
        <f>IF('Rooster '!BV20&gt;0,"",AM$3)</f>
        <v/>
      </c>
      <c r="AN7" s="310" t="str">
        <f>IF('Rooster '!BX20&gt;0,"",AN$3)</f>
        <v>theo v W</v>
      </c>
      <c r="AO7" s="302" t="str">
        <f>IF('Rooster '!BZ20&gt;0,"",AO$3)</f>
        <v/>
      </c>
      <c r="AP7" s="310" t="str">
        <f>IF('Rooster '!CB20&gt;0,"",AP$3)</f>
        <v>Walter</v>
      </c>
      <c r="AQ7" s="302" t="str">
        <f>IF('Rooster '!CD20&gt;0,"",AQ$3)</f>
        <v/>
      </c>
      <c r="AR7" s="310" t="str">
        <f>IF('Rooster '!CF20&gt;0,"",AR$3)</f>
        <v/>
      </c>
      <c r="AS7" s="307"/>
      <c r="AT7" s="305">
        <f>'Actuele Stand'!$D$53-COUNTBLANK(D7:AR7)</f>
        <v>21</v>
      </c>
      <c r="AU7" s="302" t="str">
        <f t="shared" si="1"/>
        <v>alex s</v>
      </c>
    </row>
    <row r="8" spans="1:50" ht="15" customHeight="1">
      <c r="A8" s="301" t="s">
        <v>128</v>
      </c>
      <c r="B8" s="305">
        <f>'Actuele Stand'!$D$53-COUNTBLANK(D8:AR8)</f>
        <v>30</v>
      </c>
      <c r="C8" s="307"/>
      <c r="D8" s="301" t="str">
        <f>IF('Rooster '!D22&gt;0,"",D$3)</f>
        <v>alex r</v>
      </c>
      <c r="E8" s="309" t="str">
        <f>IF('Rooster '!F22&gt;0,"",E$3)</f>
        <v/>
      </c>
      <c r="F8" s="307"/>
      <c r="G8" s="309" t="str">
        <f>IF('Rooster '!J22&gt;0,"",G$3)</f>
        <v>arthur</v>
      </c>
      <c r="H8" s="301" t="str">
        <f>IF('Rooster '!L22&gt;0,"",H$3)</f>
        <v>berry</v>
      </c>
      <c r="I8" s="309" t="str">
        <f>IF('Rooster '!N22&gt;0,"",I$3)</f>
        <v>chris</v>
      </c>
      <c r="J8" s="301" t="str">
        <f>IF('Rooster '!P22&gt;0,"",J$3)</f>
        <v/>
      </c>
      <c r="K8" s="309" t="str">
        <f>IF('Rooster '!R22&gt;0,"",K$3)</f>
        <v/>
      </c>
      <c r="L8" s="301" t="str">
        <f>IF('Rooster '!T22&gt;0,"",L$3)</f>
        <v>ed</v>
      </c>
      <c r="M8" s="309" t="str">
        <f>IF('Rooster '!V22&gt;0,"",M$3)</f>
        <v/>
      </c>
      <c r="N8" s="301" t="str">
        <f>IF('Rooster '!X22&gt;0,"",N$3)</f>
        <v>ger d</v>
      </c>
      <c r="O8" s="309" t="str">
        <f>IF('Rooster '!Z22&gt;0,"",O$3)</f>
        <v/>
      </c>
      <c r="P8" s="301" t="str">
        <f>IF('Rooster '!AB22&gt;0,"",P$3)</f>
        <v xml:space="preserve">harold B </v>
      </c>
      <c r="Q8" s="309" t="str">
        <f>IF('Rooster '!AD22&gt;0,"",Q$3)</f>
        <v/>
      </c>
      <c r="R8" s="301" t="str">
        <f>IF('Rooster '!AF22&gt;0,"",R$3)</f>
        <v>jaap</v>
      </c>
      <c r="S8" s="309" t="str">
        <f>IF('Rooster '!AH22&gt;0,"",S$3)</f>
        <v>joop</v>
      </c>
      <c r="T8" s="301" t="str">
        <f>IF('Rooster '!AJ22&gt;0,"",T$3)</f>
        <v>jos</v>
      </c>
      <c r="U8" s="309" t="str">
        <f>IF('Rooster '!AL22&gt;0,"",U$3)</f>
        <v/>
      </c>
      <c r="V8" s="301" t="str">
        <f>IF('Rooster '!AN22&gt;0,"",V$3)</f>
        <v>mars bu</v>
      </c>
      <c r="W8" s="309" t="str">
        <f>IF('Rooster '!AP22&gt;0,"",W$3)</f>
        <v>mars ma</v>
      </c>
      <c r="X8" s="301" t="str">
        <f>IF('Rooster '!AR22&gt;0,"",X$3)</f>
        <v>mars os</v>
      </c>
      <c r="Y8" s="309" t="str">
        <f>IF('Rooster '!AT22&gt;0,"",Y$3)</f>
        <v>marco</v>
      </c>
      <c r="Z8" s="301" t="str">
        <f>IF('Rooster '!AV22&gt;0,"",Z$3)</f>
        <v/>
      </c>
      <c r="AA8" s="309" t="str">
        <f>IF('Rooster '!AX22&gt;0,"",AA$3)</f>
        <v>mo</v>
      </c>
      <c r="AB8" s="301" t="str">
        <f>IF('Rooster '!AZ22&gt;0,"",AB$3)</f>
        <v>Patrick</v>
      </c>
      <c r="AC8" s="309" t="str">
        <f>IF('Rooster '!BB22&gt;0,"",AC$3)</f>
        <v>paul</v>
      </c>
      <c r="AD8" s="301" t="str">
        <f>IF('Rooster '!BD22&gt;0,"",AD$3)</f>
        <v>peet g</v>
      </c>
      <c r="AE8" s="309" t="str">
        <f>IF('Rooster '!BF22&gt;0,"",AE$3)</f>
        <v>peet h</v>
      </c>
      <c r="AF8" s="301" t="str">
        <f>IF('Rooster '!BH22&gt;0,"",AF$3)</f>
        <v>peet m</v>
      </c>
      <c r="AG8" s="309" t="str">
        <f>IF('Rooster '!BJ22&gt;0,"",AG$3)</f>
        <v>piet</v>
      </c>
      <c r="AH8" s="301" t="str">
        <f>IF('Rooster '!BL22&gt;0,"",AH$3)</f>
        <v>pleun</v>
      </c>
      <c r="AI8" s="309" t="str">
        <f>IF('Rooster '!BN22&gt;0,"",AI$3)</f>
        <v>rene</v>
      </c>
      <c r="AJ8" s="301" t="str">
        <f>IF('Rooster '!BP22&gt;0,"",AJ$3)</f>
        <v>richard</v>
      </c>
      <c r="AK8" s="309" t="str">
        <f>IF('Rooster '!BR22&gt;0,"",AK$3)</f>
        <v>ronald</v>
      </c>
      <c r="AL8" s="301" t="str">
        <f>IF('Rooster '!BT22&gt;0,"",AL$3)</f>
        <v/>
      </c>
      <c r="AM8" s="309" t="str">
        <f>IF('Rooster '!BV22&gt;0,"",AM$3)</f>
        <v>theo A</v>
      </c>
      <c r="AN8" s="301" t="str">
        <f>IF('Rooster '!BX22&gt;0,"",AN$3)</f>
        <v/>
      </c>
      <c r="AO8" s="309" t="str">
        <f>IF('Rooster '!BZ22&gt;0,"",AO$3)</f>
        <v>thijs</v>
      </c>
      <c r="AP8" s="301" t="str">
        <f>IF('Rooster '!CB22&gt;0,"",AP$3)</f>
        <v>Walter</v>
      </c>
      <c r="AQ8" s="309" t="str">
        <f>IF('Rooster '!CD22&gt;0,"",AQ$3)</f>
        <v>wim</v>
      </c>
      <c r="AR8" s="301" t="str">
        <f>IF('Rooster '!CF22&gt;0,"",AR$3)</f>
        <v>wout</v>
      </c>
      <c r="AS8" s="307"/>
      <c r="AT8" s="305">
        <f>'Actuele Stand'!$D$53-COUNTBLANK(D8:AR8)</f>
        <v>30</v>
      </c>
      <c r="AU8" s="301" t="str">
        <f t="shared" si="1"/>
        <v>appie</v>
      </c>
    </row>
    <row r="9" spans="1:50">
      <c r="A9" s="302" t="s">
        <v>121</v>
      </c>
      <c r="B9" s="305">
        <f>'Actuele Stand'!$D$53-COUNTBLANK(D9:AR9)</f>
        <v>26</v>
      </c>
      <c r="C9" s="307"/>
      <c r="D9" s="310" t="str">
        <f>IF('Rooster '!D24&gt;0,"",D$3)</f>
        <v>alex r</v>
      </c>
      <c r="E9" s="302" t="str">
        <f>IF('Rooster '!F24&gt;0,"",E$3)</f>
        <v>alex s</v>
      </c>
      <c r="F9" s="310" t="str">
        <f>IF('Rooster '!H24&gt;0,"",F$3)</f>
        <v>appie</v>
      </c>
      <c r="G9" s="307"/>
      <c r="H9" s="310" t="str">
        <f>IF('Rooster '!L24&gt;0,"",H$3)</f>
        <v>berry</v>
      </c>
      <c r="I9" s="302" t="str">
        <f>IF('Rooster '!N24&gt;0,"",I$3)</f>
        <v/>
      </c>
      <c r="J9" s="310" t="str">
        <f>IF('Rooster '!P24&gt;0,"",J$3)</f>
        <v/>
      </c>
      <c r="K9" s="302" t="str">
        <f>IF('Rooster '!R24&gt;0,"",K$3)</f>
        <v>cor</v>
      </c>
      <c r="L9" s="310" t="str">
        <f>IF('Rooster '!T24&gt;0,"",L$3)</f>
        <v/>
      </c>
      <c r="M9" s="302" t="str">
        <f>IF('Rooster '!V24&gt;0,"",M$3)</f>
        <v/>
      </c>
      <c r="N9" s="310" t="str">
        <f>IF('Rooster '!X24&gt;0,"",N$3)</f>
        <v>ger d</v>
      </c>
      <c r="O9" s="302" t="str">
        <f>IF('Rooster '!Z24&gt;0,"",O$3)</f>
        <v/>
      </c>
      <c r="P9" s="310" t="str">
        <f>IF('Rooster '!AB24&gt;0,"",P$3)</f>
        <v/>
      </c>
      <c r="Q9" s="302" t="str">
        <f>IF('Rooster '!AD24&gt;0,"",Q$3)</f>
        <v>harold  N</v>
      </c>
      <c r="R9" s="310" t="str">
        <f>IF('Rooster '!AF24&gt;0,"",R$3)</f>
        <v>jaap</v>
      </c>
      <c r="S9" s="302" t="str">
        <f>IF('Rooster '!AH24&gt;0,"",S$3)</f>
        <v>joop</v>
      </c>
      <c r="T9" s="310" t="str">
        <f>IF('Rooster '!AJ24&gt;0,"",T$3)</f>
        <v>jos</v>
      </c>
      <c r="U9" s="302" t="str">
        <f>IF('Rooster '!AL24&gt;0,"",U$3)</f>
        <v/>
      </c>
      <c r="V9" s="310" t="str">
        <f>IF('Rooster '!AN24&gt;0,"",V$3)</f>
        <v>mars bu</v>
      </c>
      <c r="W9" s="302" t="str">
        <f>IF('Rooster '!AP24&gt;0,"",W$3)</f>
        <v>mars ma</v>
      </c>
      <c r="X9" s="310" t="str">
        <f>IF('Rooster '!AR24&gt;0,"",X$3)</f>
        <v>mars os</v>
      </c>
      <c r="Y9" s="302" t="str">
        <f>IF('Rooster '!AT24&gt;0,"",Y$3)</f>
        <v/>
      </c>
      <c r="Z9" s="310" t="str">
        <f>IF('Rooster '!AV24&gt;0,"",Z$3)</f>
        <v>micha</v>
      </c>
      <c r="AA9" s="302" t="str">
        <f>IF('Rooster '!AX24&gt;0,"",AA$3)</f>
        <v/>
      </c>
      <c r="AB9" s="310" t="str">
        <f>IF('Rooster '!AZ24&gt;0,"",AB$3)</f>
        <v/>
      </c>
      <c r="AC9" s="302" t="str">
        <f>IF('Rooster '!BB24&gt;0,"",AC$3)</f>
        <v>paul</v>
      </c>
      <c r="AD9" s="310" t="str">
        <f>IF('Rooster '!BD24&gt;0,"",AD$3)</f>
        <v>peet g</v>
      </c>
      <c r="AE9" s="302" t="str">
        <f>IF('Rooster '!BF24&gt;0,"",AE$3)</f>
        <v/>
      </c>
      <c r="AF9" s="310" t="str">
        <f>IF('Rooster '!BH24&gt;0,"",AF$3)</f>
        <v>peet m</v>
      </c>
      <c r="AG9" s="302" t="str">
        <f>IF('Rooster '!BJ24&gt;0,"",AG$3)</f>
        <v>piet</v>
      </c>
      <c r="AH9" s="310" t="str">
        <f>IF('Rooster '!BL24&gt;0,"",AH$3)</f>
        <v>pleun</v>
      </c>
      <c r="AI9" s="302" t="str">
        <f>IF('Rooster '!BN24&gt;0,"",AI$3)</f>
        <v/>
      </c>
      <c r="AJ9" s="310" t="str">
        <f>IF('Rooster '!BP24&gt;0,"",AJ$3)</f>
        <v>richard</v>
      </c>
      <c r="AK9" s="302" t="str">
        <f>IF('Rooster '!BR24&gt;0,"",AK$3)</f>
        <v>ronald</v>
      </c>
      <c r="AL9" s="310" t="str">
        <f>IF('Rooster '!BT24&gt;0,"",AL$3)</f>
        <v>ted</v>
      </c>
      <c r="AM9" s="302" t="str">
        <f>IF('Rooster '!BV24&gt;0,"",AM$3)</f>
        <v>theo A</v>
      </c>
      <c r="AN9" s="310" t="str">
        <f>IF('Rooster '!BX24&gt;0,"",AN$3)</f>
        <v>theo v W</v>
      </c>
      <c r="AO9" s="302" t="str">
        <f>IF('Rooster '!BZ24&gt;0,"",AO$3)</f>
        <v>thijs</v>
      </c>
      <c r="AP9" s="310" t="str">
        <f>IF('Rooster '!CB24&gt;0,"",AP$3)</f>
        <v/>
      </c>
      <c r="AQ9" s="302" t="str">
        <f>IF('Rooster '!CD24&gt;0,"",AQ$3)</f>
        <v>wim</v>
      </c>
      <c r="AR9" s="310" t="str">
        <f>IF('Rooster '!CF24&gt;0,"",AR$3)</f>
        <v/>
      </c>
      <c r="AS9" s="307"/>
      <c r="AT9" s="305">
        <f>'Actuele Stand'!$D$53-COUNTBLANK(D9:AR9)</f>
        <v>26</v>
      </c>
      <c r="AU9" s="302" t="str">
        <f t="shared" si="1"/>
        <v>arthur</v>
      </c>
    </row>
    <row r="10" spans="1:50">
      <c r="A10" s="301" t="s">
        <v>129</v>
      </c>
      <c r="B10" s="305">
        <f>'Actuele Stand'!$D$53-COUNTBLANK(D10:AR10)</f>
        <v>30</v>
      </c>
      <c r="C10" s="307"/>
      <c r="D10" s="301" t="str">
        <f>IF('Rooster '!D26&gt;0,"",D$3)</f>
        <v>alex r</v>
      </c>
      <c r="E10" s="309" t="str">
        <f>IF('Rooster '!F26&gt;0,"",E$3)</f>
        <v>alex s</v>
      </c>
      <c r="F10" s="301" t="str">
        <f>IF('Rooster '!H26&gt;0,"",F$3)</f>
        <v>appie</v>
      </c>
      <c r="G10" s="309" t="str">
        <f>IF('Rooster '!J26&gt;0,"",G$3)</f>
        <v>arthur</v>
      </c>
      <c r="H10" s="307"/>
      <c r="I10" s="309" t="str">
        <f>IF('Rooster '!N26&gt;0,"",I$3)</f>
        <v>chris</v>
      </c>
      <c r="J10" s="301" t="str">
        <f>IF('Rooster '!P26&gt;0,"",J$3)</f>
        <v/>
      </c>
      <c r="K10" s="309" t="str">
        <f>IF('Rooster '!R26&gt;0,"",K$3)</f>
        <v/>
      </c>
      <c r="L10" s="301" t="str">
        <f>IF('Rooster '!T26&gt;0,"",L$3)</f>
        <v/>
      </c>
      <c r="M10" s="309" t="str">
        <f>IF('Rooster '!V26&gt;0,"",M$3)</f>
        <v/>
      </c>
      <c r="N10" s="301" t="str">
        <f>IF('Rooster '!X26&gt;0,"",N$3)</f>
        <v>ger d</v>
      </c>
      <c r="O10" s="309" t="str">
        <f>IF('Rooster '!Z26&gt;0,"",O$3)</f>
        <v>ger v</v>
      </c>
      <c r="P10" s="301" t="str">
        <f>IF('Rooster '!AB26&gt;0,"",P$3)</f>
        <v xml:space="preserve">harold B </v>
      </c>
      <c r="Q10" s="309" t="str">
        <f>IF('Rooster '!AD26&gt;0,"",Q$3)</f>
        <v/>
      </c>
      <c r="R10" s="301" t="str">
        <f>IF('Rooster '!AF26&gt;0,"",R$3)</f>
        <v>jaap</v>
      </c>
      <c r="S10" s="309" t="str">
        <f>IF('Rooster '!AH26&gt;0,"",S$3)</f>
        <v>joop</v>
      </c>
      <c r="T10" s="301" t="str">
        <f>IF('Rooster '!AJ26&gt;0,"",T$3)</f>
        <v>jos</v>
      </c>
      <c r="U10" s="309" t="str">
        <f>IF('Rooster '!AL26&gt;0,"",U$3)</f>
        <v>mars bo</v>
      </c>
      <c r="V10" s="301" t="str">
        <f>IF('Rooster '!AN26&gt;0,"",V$3)</f>
        <v>mars bu</v>
      </c>
      <c r="W10" s="309" t="str">
        <f>IF('Rooster '!AP26&gt;0,"",W$3)</f>
        <v>mars ma</v>
      </c>
      <c r="X10" s="301" t="str">
        <f>IF('Rooster '!AR26&gt;0,"",X$3)</f>
        <v>mars os</v>
      </c>
      <c r="Y10" s="309" t="str">
        <f>IF('Rooster '!AT26&gt;0,"",Y$3)</f>
        <v>marco</v>
      </c>
      <c r="Z10" s="301" t="str">
        <f>IF('Rooster '!AV26&gt;0,"",Z$3)</f>
        <v/>
      </c>
      <c r="AA10" s="309" t="str">
        <f>IF('Rooster '!AX26&gt;0,"",AA$3)</f>
        <v>mo</v>
      </c>
      <c r="AB10" s="301" t="str">
        <f>IF('Rooster '!AZ26&gt;0,"",AB$3)</f>
        <v>Patrick</v>
      </c>
      <c r="AC10" s="309" t="str">
        <f>IF('Rooster '!BB26&gt;0,"",AC$3)</f>
        <v>paul</v>
      </c>
      <c r="AD10" s="301" t="str">
        <f>IF('Rooster '!BD26&gt;0,"",AD$3)</f>
        <v/>
      </c>
      <c r="AE10" s="309" t="str">
        <f>IF('Rooster '!BF26&gt;0,"",AE$3)</f>
        <v>peet h</v>
      </c>
      <c r="AF10" s="301" t="str">
        <f>IF('Rooster '!BH26&gt;0,"",AF$3)</f>
        <v>peet m</v>
      </c>
      <c r="AG10" s="309" t="str">
        <f>IF('Rooster '!BJ26&gt;0,"",AG$3)</f>
        <v>piet</v>
      </c>
      <c r="AH10" s="301" t="str">
        <f>IF('Rooster '!BL26&gt;0,"",AH$3)</f>
        <v/>
      </c>
      <c r="AI10" s="309" t="str">
        <f>IF('Rooster '!BN26&gt;0,"",AI$3)</f>
        <v>rene</v>
      </c>
      <c r="AJ10" s="301" t="str">
        <f>IF('Rooster '!BP26&gt;0,"",AJ$3)</f>
        <v/>
      </c>
      <c r="AK10" s="309" t="str">
        <f>IF('Rooster '!BR26&gt;0,"",AK$3)</f>
        <v>ronald</v>
      </c>
      <c r="AL10" s="301" t="str">
        <f>IF('Rooster '!BT26&gt;0,"",AL$3)</f>
        <v/>
      </c>
      <c r="AM10" s="309" t="str">
        <f>IF('Rooster '!BV26&gt;0,"",AM$3)</f>
        <v>theo A</v>
      </c>
      <c r="AN10" s="301" t="str">
        <f>IF('Rooster '!BX26&gt;0,"",AN$3)</f>
        <v>theo v W</v>
      </c>
      <c r="AO10" s="309" t="str">
        <f>IF('Rooster '!BZ26&gt;0,"",AO$3)</f>
        <v>thijs</v>
      </c>
      <c r="AP10" s="301" t="str">
        <f>IF('Rooster '!CB26&gt;0,"",AP$3)</f>
        <v>Walter</v>
      </c>
      <c r="AQ10" s="309" t="str">
        <f>IF('Rooster '!CD26&gt;0,"",AQ$3)</f>
        <v>wim</v>
      </c>
      <c r="AR10" s="301" t="str">
        <f>IF('Rooster '!CF26&gt;0,"",AR$3)</f>
        <v>wout</v>
      </c>
      <c r="AS10" s="307"/>
      <c r="AT10" s="305">
        <f>'Actuele Stand'!$D$53-COUNTBLANK(D10:AR10)</f>
        <v>30</v>
      </c>
      <c r="AU10" s="301" t="str">
        <f t="shared" si="1"/>
        <v>berry</v>
      </c>
    </row>
    <row r="11" spans="1:50">
      <c r="A11" s="302" t="s">
        <v>113</v>
      </c>
      <c r="B11" s="305">
        <f>'Actuele Stand'!$D$53-COUNTBLANK(D11:AR11)</f>
        <v>35</v>
      </c>
      <c r="C11" s="307"/>
      <c r="D11" s="310" t="str">
        <f>IF('Rooster '!D28&gt;0,"",D$3)</f>
        <v>alex r</v>
      </c>
      <c r="E11" s="302" t="str">
        <f>IF('Rooster '!F28&gt;0,"",E$3)</f>
        <v/>
      </c>
      <c r="F11" s="310" t="str">
        <f>IF('Rooster '!H28&gt;0,"",F$3)</f>
        <v>appie</v>
      </c>
      <c r="G11" s="302" t="str">
        <f>IF('Rooster '!J28&gt;0,"",G$3)</f>
        <v/>
      </c>
      <c r="H11" s="310" t="str">
        <f>IF('Rooster '!L28&gt;0,"",H$3)</f>
        <v>berry</v>
      </c>
      <c r="I11" s="307"/>
      <c r="J11" s="310" t="str">
        <f>IF('Rooster '!P28&gt;0,"",J$3)</f>
        <v>cock</v>
      </c>
      <c r="K11" s="302" t="str">
        <f>IF('Rooster '!R28&gt;0,"",K$3)</f>
        <v>cor</v>
      </c>
      <c r="L11" s="310" t="str">
        <f>IF('Rooster '!T28&gt;0,"",L$3)</f>
        <v>ed</v>
      </c>
      <c r="M11" s="302" t="str">
        <f>IF('Rooster '!V28&gt;0,"",M$3)</f>
        <v>frans</v>
      </c>
      <c r="N11" s="310" t="str">
        <f>IF('Rooster '!X28&gt;0,"",N$3)</f>
        <v>ger d</v>
      </c>
      <c r="O11" s="302" t="str">
        <f>IF('Rooster '!Z28&gt;0,"",O$3)</f>
        <v>ger v</v>
      </c>
      <c r="P11" s="310" t="str">
        <f>IF('Rooster '!AB28&gt;0,"",P$3)</f>
        <v xml:space="preserve">harold B </v>
      </c>
      <c r="Q11" s="302" t="str">
        <f>IF('Rooster '!AD28&gt;0,"",Q$3)</f>
        <v>harold  N</v>
      </c>
      <c r="R11" s="310" t="str">
        <f>IF('Rooster '!AF28&gt;0,"",R$3)</f>
        <v>jaap</v>
      </c>
      <c r="S11" s="302" t="str">
        <f>IF('Rooster '!AH28&gt;0,"",S$3)</f>
        <v>joop</v>
      </c>
      <c r="T11" s="310" t="str">
        <f>IF('Rooster '!AJ28&gt;0,"",T$3)</f>
        <v>jos</v>
      </c>
      <c r="U11" s="302" t="str">
        <f>IF('Rooster '!AL28&gt;0,"",U$3)</f>
        <v>mars bo</v>
      </c>
      <c r="V11" s="310" t="str">
        <f>IF('Rooster '!AN28&gt;0,"",V$3)</f>
        <v>mars bu</v>
      </c>
      <c r="W11" s="302" t="str">
        <f>IF('Rooster '!AP28&gt;0,"",W$3)</f>
        <v>mars ma</v>
      </c>
      <c r="X11" s="310" t="str">
        <f>IF('Rooster '!AR28&gt;0,"",X$3)</f>
        <v>mars os</v>
      </c>
      <c r="Y11" s="302" t="str">
        <f>IF('Rooster '!AT28&gt;0,"",Y$3)</f>
        <v>marco</v>
      </c>
      <c r="Z11" s="310" t="str">
        <f>IF('Rooster '!AV28&gt;0,"",Z$3)</f>
        <v>micha</v>
      </c>
      <c r="AA11" s="302" t="str">
        <f>IF('Rooster '!AX28&gt;0,"",AA$3)</f>
        <v>mo</v>
      </c>
      <c r="AB11" s="310" t="str">
        <f>IF('Rooster '!AZ28&gt;0,"",AB$3)</f>
        <v/>
      </c>
      <c r="AC11" s="302" t="str">
        <f>IF('Rooster '!BB28&gt;0,"",AC$3)</f>
        <v>paul</v>
      </c>
      <c r="AD11" s="310" t="str">
        <f>IF('Rooster '!BD28&gt;0,"",AD$3)</f>
        <v>peet g</v>
      </c>
      <c r="AE11" s="302" t="str">
        <f>IF('Rooster '!BF28&gt;0,"",AE$3)</f>
        <v>peet h</v>
      </c>
      <c r="AF11" s="310" t="str">
        <f>IF('Rooster '!BH28&gt;0,"",AF$3)</f>
        <v>peet m</v>
      </c>
      <c r="AG11" s="302" t="str">
        <f>IF('Rooster '!BJ28&gt;0,"",AG$3)</f>
        <v>piet</v>
      </c>
      <c r="AH11" s="310" t="str">
        <f>IF('Rooster '!BL28&gt;0,"",AH$3)</f>
        <v>pleun</v>
      </c>
      <c r="AI11" s="302" t="str">
        <f>IF('Rooster '!BN28&gt;0,"",AI$3)</f>
        <v/>
      </c>
      <c r="AJ11" s="310" t="str">
        <f>IF('Rooster '!BP28&gt;0,"",AJ$3)</f>
        <v>richard</v>
      </c>
      <c r="AK11" s="302" t="str">
        <f>IF('Rooster '!BR28&gt;0,"",AK$3)</f>
        <v>ronald</v>
      </c>
      <c r="AL11" s="310" t="str">
        <f>IF('Rooster '!BT28&gt;0,"",AL$3)</f>
        <v>ted</v>
      </c>
      <c r="AM11" s="302" t="str">
        <f>IF('Rooster '!BV28&gt;0,"",AM$3)</f>
        <v>theo A</v>
      </c>
      <c r="AN11" s="310" t="str">
        <f>IF('Rooster '!BX28&gt;0,"",AN$3)</f>
        <v>theo v W</v>
      </c>
      <c r="AO11" s="302" t="str">
        <f>IF('Rooster '!BZ28&gt;0,"",AO$3)</f>
        <v>thijs</v>
      </c>
      <c r="AP11" s="310" t="str">
        <f>IF('Rooster '!CB28&gt;0,"",AP$3)</f>
        <v>Walter</v>
      </c>
      <c r="AQ11" s="302" t="str">
        <f>IF('Rooster '!CD28&gt;0,"",AQ$3)</f>
        <v/>
      </c>
      <c r="AR11" s="310" t="str">
        <f>IF('Rooster '!CF28&gt;0,"",AR$3)</f>
        <v>wout</v>
      </c>
      <c r="AS11" s="307"/>
      <c r="AT11" s="305">
        <f>'Actuele Stand'!$D$53-COUNTBLANK(D11:AR11)</f>
        <v>35</v>
      </c>
      <c r="AU11" s="302" t="str">
        <f t="shared" si="1"/>
        <v>chris</v>
      </c>
    </row>
    <row r="12" spans="1:50">
      <c r="A12" s="301" t="s">
        <v>82</v>
      </c>
      <c r="B12" s="305">
        <f>'Actuele Stand'!$D$53-COUNTBLANK(D12:AR12)</f>
        <v>27</v>
      </c>
      <c r="C12" s="307"/>
      <c r="D12" s="301" t="str">
        <f>IF('Rooster '!D30&gt;0,"",D$3)</f>
        <v>alex r</v>
      </c>
      <c r="E12" s="309" t="str">
        <f>IF('Rooster '!F30&gt;0,"",E$3)</f>
        <v/>
      </c>
      <c r="F12" s="301" t="str">
        <f>IF('Rooster '!H30&gt;0,"",F$3)</f>
        <v/>
      </c>
      <c r="G12" s="309" t="str">
        <f>IF('Rooster '!J30&gt;0,"",G$3)</f>
        <v/>
      </c>
      <c r="H12" s="301" t="str">
        <f>IF('Rooster '!L30&gt;0,"",H$3)</f>
        <v/>
      </c>
      <c r="I12" s="309" t="str">
        <f>IF('Rooster '!N30&gt;0,"",I$3)</f>
        <v>chris</v>
      </c>
      <c r="J12" s="307"/>
      <c r="K12" s="309" t="str">
        <f>IF('Rooster '!R30&gt;0,"",K$3)</f>
        <v>cor</v>
      </c>
      <c r="L12" s="301" t="str">
        <f>IF('Rooster '!T30&gt;0,"",L$3)</f>
        <v/>
      </c>
      <c r="M12" s="309" t="str">
        <f>IF('Rooster '!V30&gt;0,"",M$3)</f>
        <v>frans</v>
      </c>
      <c r="N12" s="301" t="str">
        <f>IF('Rooster '!X30&gt;0,"",N$3)</f>
        <v>ger d</v>
      </c>
      <c r="O12" s="309" t="str">
        <f>IF('Rooster '!Z30&gt;0,"",O$3)</f>
        <v>ger v</v>
      </c>
      <c r="P12" s="301" t="str">
        <f>IF('Rooster '!AB30&gt;0,"",P$3)</f>
        <v xml:space="preserve">harold B </v>
      </c>
      <c r="Q12" s="309" t="str">
        <f>IF('Rooster '!AD30&gt;0,"",Q$3)</f>
        <v>harold  N</v>
      </c>
      <c r="R12" s="301" t="str">
        <f>IF('Rooster '!AF30&gt;0,"",R$3)</f>
        <v>jaap</v>
      </c>
      <c r="S12" s="309" t="str">
        <f>IF('Rooster '!AH30&gt;0,"",S$3)</f>
        <v>joop</v>
      </c>
      <c r="T12" s="301" t="str">
        <f>IF('Rooster '!AJ30&gt;0,"",T$3)</f>
        <v>jos</v>
      </c>
      <c r="U12" s="309" t="str">
        <f>IF('Rooster '!AL30&gt;0,"",U$3)</f>
        <v>mars bo</v>
      </c>
      <c r="V12" s="301" t="str">
        <f>IF('Rooster '!AN30&gt;0,"",V$3)</f>
        <v/>
      </c>
      <c r="W12" s="309" t="str">
        <f>IF('Rooster '!AP30&gt;0,"",W$3)</f>
        <v>mars ma</v>
      </c>
      <c r="X12" s="301" t="str">
        <f>IF('Rooster '!AR30&gt;0,"",X$3)</f>
        <v>mars os</v>
      </c>
      <c r="Y12" s="309" t="str">
        <f>IF('Rooster '!AT30&gt;0,"",Y$3)</f>
        <v>marco</v>
      </c>
      <c r="Z12" s="301" t="str">
        <f>IF('Rooster '!AV30&gt;0,"",Z$3)</f>
        <v/>
      </c>
      <c r="AA12" s="309" t="str">
        <f>IF('Rooster '!AX30&gt;0,"",AA$3)</f>
        <v>mo</v>
      </c>
      <c r="AB12" s="301" t="str">
        <f>IF('Rooster '!AZ30&gt;0,"",AB$3)</f>
        <v>Patrick</v>
      </c>
      <c r="AC12" s="309" t="str">
        <f>IF('Rooster '!BB30&gt;0,"",AC$3)</f>
        <v/>
      </c>
      <c r="AD12" s="301" t="str">
        <f>IF('Rooster '!BD30&gt;0,"",AD$3)</f>
        <v>peet g</v>
      </c>
      <c r="AE12" s="309" t="str">
        <f>IF('Rooster '!BF30&gt;0,"",AE$3)</f>
        <v/>
      </c>
      <c r="AF12" s="301" t="str">
        <f>IF('Rooster '!BH30&gt;0,"",AF$3)</f>
        <v>peet m</v>
      </c>
      <c r="AG12" s="309" t="str">
        <f>IF('Rooster '!BJ30&gt;0,"",AG$3)</f>
        <v>piet</v>
      </c>
      <c r="AH12" s="301" t="str">
        <f>IF('Rooster '!BL30&gt;0,"",AH$3)</f>
        <v/>
      </c>
      <c r="AI12" s="309" t="str">
        <f>IF('Rooster '!BN30&gt;0,"",AI$3)</f>
        <v>rene</v>
      </c>
      <c r="AJ12" s="301" t="str">
        <f>IF('Rooster '!BP30&gt;0,"",AJ$3)</f>
        <v>richard</v>
      </c>
      <c r="AK12" s="309" t="str">
        <f>IF('Rooster '!BR30&gt;0,"",AK$3)</f>
        <v>ronald</v>
      </c>
      <c r="AL12" s="301" t="str">
        <f>IF('Rooster '!BT30&gt;0,"",AL$3)</f>
        <v>ted</v>
      </c>
      <c r="AM12" s="309" t="str">
        <f>IF('Rooster '!BV30&gt;0,"",AM$3)</f>
        <v/>
      </c>
      <c r="AN12" s="301" t="str">
        <f>IF('Rooster '!BX30&gt;0,"",AN$3)</f>
        <v/>
      </c>
      <c r="AO12" s="309" t="str">
        <f>IF('Rooster '!BZ30&gt;0,"",AO$3)</f>
        <v>thijs</v>
      </c>
      <c r="AP12" s="301" t="str">
        <f>IF('Rooster '!CB30&gt;0,"",AP$3)</f>
        <v>Walter</v>
      </c>
      <c r="AQ12" s="309" t="str">
        <f>IF('Rooster '!CD30&gt;0,"",AQ$3)</f>
        <v>wim</v>
      </c>
      <c r="AR12" s="301" t="str">
        <f>IF('Rooster '!CF30&gt;0,"",AR$3)</f>
        <v/>
      </c>
      <c r="AS12" s="307"/>
      <c r="AT12" s="305">
        <f>'Actuele Stand'!$D$53-COUNTBLANK(D12:AR12)</f>
        <v>27</v>
      </c>
      <c r="AU12" s="301" t="str">
        <f t="shared" si="1"/>
        <v>cock</v>
      </c>
    </row>
    <row r="13" spans="1:50">
      <c r="A13" s="302" t="s">
        <v>79</v>
      </c>
      <c r="B13" s="305">
        <f>'Actuele Stand'!$D$53-COUNTBLANK(D13:AR13)</f>
        <v>31</v>
      </c>
      <c r="C13" s="307"/>
      <c r="D13" s="310" t="str">
        <f>IF('Rooster '!D32&gt;0,"",D$3)</f>
        <v>alex r</v>
      </c>
      <c r="E13" s="302" t="str">
        <f>IF('Rooster '!F32&gt;0,"",E$3)</f>
        <v>alex s</v>
      </c>
      <c r="F13" s="310" t="str">
        <f>IF('Rooster '!H32&gt;0,"",F$3)</f>
        <v/>
      </c>
      <c r="G13" s="302" t="str">
        <f>IF('Rooster '!J32&gt;0,"",G$3)</f>
        <v>arthur</v>
      </c>
      <c r="H13" s="310" t="str">
        <f>IF('Rooster '!L32&gt;0,"",H$3)</f>
        <v/>
      </c>
      <c r="I13" s="302" t="str">
        <f>IF('Rooster '!N32&gt;0,"",I$3)</f>
        <v>chris</v>
      </c>
      <c r="J13" s="310" t="str">
        <f>IF('Rooster '!P32&gt;0,"",J$3)</f>
        <v>cock</v>
      </c>
      <c r="K13" s="307"/>
      <c r="L13" s="310" t="str">
        <f>IF('Rooster '!T32&gt;0,"",L$3)</f>
        <v>ed</v>
      </c>
      <c r="M13" s="302" t="str">
        <f>IF('Rooster '!V32&gt;0,"",M$3)</f>
        <v/>
      </c>
      <c r="N13" s="310" t="str">
        <f>IF('Rooster '!X32&gt;0,"",N$3)</f>
        <v>ger d</v>
      </c>
      <c r="O13" s="302" t="str">
        <f>IF('Rooster '!Z32&gt;0,"",O$3)</f>
        <v>ger v</v>
      </c>
      <c r="P13" s="310" t="str">
        <f>IF('Rooster '!AB32&gt;0,"",P$3)</f>
        <v xml:space="preserve">harold B </v>
      </c>
      <c r="Q13" s="302" t="str">
        <f>IF('Rooster '!AD32&gt;0,"",Q$3)</f>
        <v/>
      </c>
      <c r="R13" s="310" t="str">
        <f>IF('Rooster '!AF32&gt;0,"",R$3)</f>
        <v>jaap</v>
      </c>
      <c r="S13" s="302" t="str">
        <f>IF('Rooster '!AH32&gt;0,"",S$3)</f>
        <v>joop</v>
      </c>
      <c r="T13" s="310" t="str">
        <f>IF('Rooster '!AJ32&gt;0,"",T$3)</f>
        <v>jos</v>
      </c>
      <c r="U13" s="302" t="str">
        <f>IF('Rooster '!AL32&gt;0,"",U$3)</f>
        <v>mars bo</v>
      </c>
      <c r="V13" s="310" t="str">
        <f>IF('Rooster '!AN32&gt;0,"",V$3)</f>
        <v>mars bu</v>
      </c>
      <c r="W13" s="302" t="str">
        <f>IF('Rooster '!AP32&gt;0,"",W$3)</f>
        <v>mars ma</v>
      </c>
      <c r="X13" s="310" t="str">
        <f>IF('Rooster '!AR32&gt;0,"",X$3)</f>
        <v>mars os</v>
      </c>
      <c r="Y13" s="302" t="str">
        <f>IF('Rooster '!AT32&gt;0,"",Y$3)</f>
        <v/>
      </c>
      <c r="Z13" s="310" t="str">
        <f>IF('Rooster '!AV32&gt;0,"",Z$3)</f>
        <v>micha</v>
      </c>
      <c r="AA13" s="302" t="str">
        <f>IF('Rooster '!AX32&gt;0,"",AA$3)</f>
        <v>mo</v>
      </c>
      <c r="AB13" s="310" t="str">
        <f>IF('Rooster '!AZ32&gt;0,"",AB$3)</f>
        <v>Patrick</v>
      </c>
      <c r="AC13" s="302" t="str">
        <f>IF('Rooster '!BB32&gt;0,"",AC$3)</f>
        <v>paul</v>
      </c>
      <c r="AD13" s="310" t="str">
        <f>IF('Rooster '!BD32&gt;0,"",AD$3)</f>
        <v/>
      </c>
      <c r="AE13" s="302" t="str">
        <f>IF('Rooster '!BF32&gt;0,"",AE$3)</f>
        <v>peet h</v>
      </c>
      <c r="AF13" s="310" t="str">
        <f>IF('Rooster '!BH32&gt;0,"",AF$3)</f>
        <v>peet m</v>
      </c>
      <c r="AG13" s="302" t="str">
        <f>IF('Rooster '!BJ32&gt;0,"",AG$3)</f>
        <v>piet</v>
      </c>
      <c r="AH13" s="310" t="str">
        <f>IF('Rooster '!BL32&gt;0,"",AH$3)</f>
        <v>pleun</v>
      </c>
      <c r="AI13" s="302" t="str">
        <f>IF('Rooster '!BN32&gt;0,"",AI$3)</f>
        <v>rene</v>
      </c>
      <c r="AJ13" s="310" t="str">
        <f>IF('Rooster '!BP32&gt;0,"",AJ$3)</f>
        <v/>
      </c>
      <c r="AK13" s="302" t="str">
        <f>IF('Rooster '!BR32&gt;0,"",AK$3)</f>
        <v>ronald</v>
      </c>
      <c r="AL13" s="310" t="str">
        <f>IF('Rooster '!BT32&gt;0,"",AL$3)</f>
        <v/>
      </c>
      <c r="AM13" s="302" t="str">
        <f>IF('Rooster '!BV32&gt;0,"",AM$3)</f>
        <v>theo A</v>
      </c>
      <c r="AN13" s="310" t="str">
        <f>IF('Rooster '!BX32&gt;0,"",AN$3)</f>
        <v/>
      </c>
      <c r="AO13" s="302" t="str">
        <f>IF('Rooster '!BZ32&gt;0,"",AO$3)</f>
        <v>thijs</v>
      </c>
      <c r="AP13" s="310" t="str">
        <f>IF('Rooster '!CB32&gt;0,"",AP$3)</f>
        <v>Walter</v>
      </c>
      <c r="AQ13" s="302" t="str">
        <f>IF('Rooster '!CD32&gt;0,"",AQ$3)</f>
        <v>wim</v>
      </c>
      <c r="AR13" s="310" t="str">
        <f>IF('Rooster '!CF32&gt;0,"",AR$3)</f>
        <v>wout</v>
      </c>
      <c r="AS13" s="307"/>
      <c r="AT13" s="305">
        <f>'Actuele Stand'!$D$53-COUNTBLANK(D13:AR13)</f>
        <v>31</v>
      </c>
      <c r="AU13" s="302" t="str">
        <f t="shared" si="1"/>
        <v>cor</v>
      </c>
    </row>
    <row r="14" spans="1:50">
      <c r="A14" s="301" t="s">
        <v>89</v>
      </c>
      <c r="B14" s="305">
        <f>'Actuele Stand'!$D$53-COUNTBLANK(D14:AR14)</f>
        <v>30</v>
      </c>
      <c r="C14" s="307"/>
      <c r="D14" s="301" t="str">
        <f>IF('Rooster '!D34&gt;0,"",D$3)</f>
        <v>alex r</v>
      </c>
      <c r="E14" s="309" t="str">
        <f>IF('Rooster '!F34&gt;0,"",E$3)</f>
        <v/>
      </c>
      <c r="F14" s="301" t="str">
        <f>IF('Rooster '!H34&gt;0,"",F$3)</f>
        <v>appie</v>
      </c>
      <c r="G14" s="309" t="str">
        <f>IF('Rooster '!J34&gt;0,"",G$3)</f>
        <v/>
      </c>
      <c r="H14" s="301" t="str">
        <f>IF('Rooster '!L34&gt;0,"",H$3)</f>
        <v/>
      </c>
      <c r="I14" s="309" t="str">
        <f>IF('Rooster '!N34&gt;0,"",I$3)</f>
        <v>chris</v>
      </c>
      <c r="J14" s="301" t="str">
        <f>IF('Rooster '!P34&gt;0,"",J$3)</f>
        <v/>
      </c>
      <c r="K14" s="309" t="str">
        <f>IF('Rooster '!R34&gt;0,"",K$3)</f>
        <v>cor</v>
      </c>
      <c r="L14" s="307"/>
      <c r="M14" s="309" t="str">
        <f>IF('Rooster '!V34&gt;0,"",M$3)</f>
        <v>frans</v>
      </c>
      <c r="N14" s="301" t="str">
        <f>IF('Rooster '!X34&gt;0,"",N$3)</f>
        <v/>
      </c>
      <c r="O14" s="309" t="str">
        <f>IF('Rooster '!Z34&gt;0,"",O$3)</f>
        <v>ger v</v>
      </c>
      <c r="P14" s="301" t="str">
        <f>IF('Rooster '!AB34&gt;0,"",P$3)</f>
        <v xml:space="preserve">harold B </v>
      </c>
      <c r="Q14" s="309" t="str">
        <f>IF('Rooster '!AD34&gt;0,"",Q$3)</f>
        <v>harold  N</v>
      </c>
      <c r="R14" s="301" t="str">
        <f>IF('Rooster '!AF34&gt;0,"",R$3)</f>
        <v>jaap</v>
      </c>
      <c r="S14" s="309" t="str">
        <f>IF('Rooster '!AH34&gt;0,"",S$3)</f>
        <v>joop</v>
      </c>
      <c r="T14" s="301" t="str">
        <f>IF('Rooster '!AJ34&gt;0,"",T$3)</f>
        <v>jos</v>
      </c>
      <c r="U14" s="309" t="str">
        <f>IF('Rooster '!AL34&gt;0,"",U$3)</f>
        <v>mars bo</v>
      </c>
      <c r="V14" s="301" t="str">
        <f>IF('Rooster '!AN34&gt;0,"",V$3)</f>
        <v/>
      </c>
      <c r="W14" s="309" t="str">
        <f>IF('Rooster '!AP34&gt;0,"",W$3)</f>
        <v>mars ma</v>
      </c>
      <c r="X14" s="301" t="str">
        <f>IF('Rooster '!AR34&gt;0,"",X$3)</f>
        <v>mars os</v>
      </c>
      <c r="Y14" s="309" t="str">
        <f>IF('Rooster '!AT34&gt;0,"",Y$3)</f>
        <v>marco</v>
      </c>
      <c r="Z14" s="301" t="str">
        <f>IF('Rooster '!AV34&gt;0,"",Z$3)</f>
        <v/>
      </c>
      <c r="AA14" s="309" t="str">
        <f>IF('Rooster '!AX34&gt;0,"",AA$3)</f>
        <v>mo</v>
      </c>
      <c r="AB14" s="301" t="str">
        <f>IF('Rooster '!AZ34&gt;0,"",AB$3)</f>
        <v>Patrick</v>
      </c>
      <c r="AC14" s="309" t="str">
        <f>IF('Rooster '!BB34&gt;0,"",AC$3)</f>
        <v>paul</v>
      </c>
      <c r="AD14" s="301" t="str">
        <f>IF('Rooster '!BD34&gt;0,"",AD$3)</f>
        <v>peet g</v>
      </c>
      <c r="AE14" s="309" t="str">
        <f>IF('Rooster '!BF34&gt;0,"",AE$3)</f>
        <v>peet h</v>
      </c>
      <c r="AF14" s="301" t="str">
        <f>IF('Rooster '!BH34&gt;0,"",AF$3)</f>
        <v>peet m</v>
      </c>
      <c r="AG14" s="309" t="str">
        <f>IF('Rooster '!BJ34&gt;0,"",AG$3)</f>
        <v/>
      </c>
      <c r="AH14" s="301" t="str">
        <f>IF('Rooster '!BL34&gt;0,"",AH$3)</f>
        <v>pleun</v>
      </c>
      <c r="AI14" s="309" t="str">
        <f>IF('Rooster '!BN34&gt;0,"",AI$3)</f>
        <v>rene</v>
      </c>
      <c r="AJ14" s="301" t="str">
        <f>IF('Rooster '!BP34&gt;0,"",AJ$3)</f>
        <v>richard</v>
      </c>
      <c r="AK14" s="309" t="str">
        <f>IF('Rooster '!BR34&gt;0,"",AK$3)</f>
        <v>ronald</v>
      </c>
      <c r="AL14" s="301" t="str">
        <f>IF('Rooster '!BT34&gt;0,"",AL$3)</f>
        <v/>
      </c>
      <c r="AM14" s="309" t="str">
        <f>IF('Rooster '!BV34&gt;0,"",AM$3)</f>
        <v/>
      </c>
      <c r="AN14" s="301" t="str">
        <f>IF('Rooster '!BX34&gt;0,"",AN$3)</f>
        <v>theo v W</v>
      </c>
      <c r="AO14" s="309" t="str">
        <f>IF('Rooster '!BZ34&gt;0,"",AO$3)</f>
        <v>thijs</v>
      </c>
      <c r="AP14" s="301" t="str">
        <f>IF('Rooster '!CB34&gt;0,"",AP$3)</f>
        <v>Walter</v>
      </c>
      <c r="AQ14" s="309" t="str">
        <f>IF('Rooster '!CD34&gt;0,"",AQ$3)</f>
        <v>wim</v>
      </c>
      <c r="AR14" s="301" t="str">
        <f>IF('Rooster '!CF34&gt;0,"",AR$3)</f>
        <v>wout</v>
      </c>
      <c r="AS14" s="307"/>
      <c r="AT14" s="305">
        <f>'Actuele Stand'!$D$53-COUNTBLANK(D14:AR14)</f>
        <v>30</v>
      </c>
      <c r="AU14" s="301" t="str">
        <f t="shared" si="1"/>
        <v>ed</v>
      </c>
    </row>
    <row r="15" spans="1:50">
      <c r="A15" s="302" t="s">
        <v>124</v>
      </c>
      <c r="B15" s="305">
        <f>'Actuele Stand'!$D$53-COUNTBLANK(D15:AR15)</f>
        <v>27</v>
      </c>
      <c r="C15" s="307"/>
      <c r="D15" s="310" t="str">
        <f>IF('Rooster '!D36&gt;0,"",D$3)</f>
        <v>alex r</v>
      </c>
      <c r="E15" s="302" t="str">
        <f>IF('Rooster '!F36&gt;0,"",E$3)</f>
        <v/>
      </c>
      <c r="F15" s="310" t="str">
        <f>IF('Rooster '!H36&gt;0,"",F$3)</f>
        <v/>
      </c>
      <c r="G15" s="302" t="str">
        <f>IF('Rooster '!J36&gt;0,"",G$3)</f>
        <v/>
      </c>
      <c r="H15" s="310" t="str">
        <f>IF('Rooster '!L36&gt;0,"",H$3)</f>
        <v/>
      </c>
      <c r="I15" s="302" t="str">
        <f>IF('Rooster '!N36&gt;0,"",I$3)</f>
        <v>chris</v>
      </c>
      <c r="J15" s="310" t="str">
        <f>IF('Rooster '!P36&gt;0,"",J$3)</f>
        <v>cock</v>
      </c>
      <c r="K15" s="302" t="str">
        <f>IF('Rooster '!R36&gt;0,"",K$3)</f>
        <v/>
      </c>
      <c r="L15" s="310" t="str">
        <f>IF('Rooster '!T36&gt;0,"",L$3)</f>
        <v>ed</v>
      </c>
      <c r="M15" s="307"/>
      <c r="N15" s="310" t="str">
        <f>IF('Rooster '!X36&gt;0,"",N$3)</f>
        <v>ger d</v>
      </c>
      <c r="O15" s="302" t="str">
        <f>IF('Rooster '!Z36&gt;0,"",O$3)</f>
        <v>ger v</v>
      </c>
      <c r="P15" s="310" t="str">
        <f>IF('Rooster '!AB36&gt;0,"",P$3)</f>
        <v xml:space="preserve">harold B </v>
      </c>
      <c r="Q15" s="302" t="str">
        <f>IF('Rooster '!AD36&gt;0,"",Q$3)</f>
        <v/>
      </c>
      <c r="R15" s="310" t="str">
        <f>IF('Rooster '!AF36&gt;0,"",R$3)</f>
        <v>jaap</v>
      </c>
      <c r="S15" s="302" t="str">
        <f>IF('Rooster '!AH36&gt;0,"",S$3)</f>
        <v/>
      </c>
      <c r="T15" s="310" t="str">
        <f>IF('Rooster '!AJ36&gt;0,"",T$3)</f>
        <v>jos</v>
      </c>
      <c r="U15" s="302" t="str">
        <f>IF('Rooster '!AL36&gt;0,"",U$3)</f>
        <v>mars bo</v>
      </c>
      <c r="V15" s="310" t="str">
        <f>IF('Rooster '!AN36&gt;0,"",V$3)</f>
        <v>mars bu</v>
      </c>
      <c r="W15" s="302" t="str">
        <f>IF('Rooster '!AP36&gt;0,"",W$3)</f>
        <v>mars ma</v>
      </c>
      <c r="X15" s="310" t="str">
        <f>IF('Rooster '!AR36&gt;0,"",X$3)</f>
        <v>mars os</v>
      </c>
      <c r="Y15" s="302" t="str">
        <f>IF('Rooster '!AT36&gt;0,"",Y$3)</f>
        <v>marco</v>
      </c>
      <c r="Z15" s="310" t="str">
        <f>IF('Rooster '!AV36&gt;0,"",Z$3)</f>
        <v/>
      </c>
      <c r="AA15" s="302" t="str">
        <f>IF('Rooster '!AX36&gt;0,"",AA$3)</f>
        <v/>
      </c>
      <c r="AB15" s="310" t="str">
        <f>IF('Rooster '!AZ36&gt;0,"",AB$3)</f>
        <v>Patrick</v>
      </c>
      <c r="AC15" s="302" t="str">
        <f>IF('Rooster '!BB36&gt;0,"",AC$3)</f>
        <v>paul</v>
      </c>
      <c r="AD15" s="310" t="str">
        <f>IF('Rooster '!BD36&gt;0,"",AD$3)</f>
        <v/>
      </c>
      <c r="AE15" s="302" t="str">
        <f>IF('Rooster '!BF36&gt;0,"",AE$3)</f>
        <v>peet h</v>
      </c>
      <c r="AF15" s="310" t="str">
        <f>IF('Rooster '!BH36&gt;0,"",AF$3)</f>
        <v>peet m</v>
      </c>
      <c r="AG15" s="302" t="str">
        <f>IF('Rooster '!BJ36&gt;0,"",AG$3)</f>
        <v>piet</v>
      </c>
      <c r="AH15" s="310" t="str">
        <f>IF('Rooster '!BL36&gt;0,"",AH$3)</f>
        <v>pleun</v>
      </c>
      <c r="AI15" s="302" t="str">
        <f>IF('Rooster '!BN36&gt;0,"",AI$3)</f>
        <v>rene</v>
      </c>
      <c r="AJ15" s="310" t="str">
        <f>IF('Rooster '!BP36&gt;0,"",AJ$3)</f>
        <v>richard</v>
      </c>
      <c r="AK15" s="302" t="str">
        <f>IF('Rooster '!BR36&gt;0,"",AK$3)</f>
        <v>ronald</v>
      </c>
      <c r="AL15" s="310" t="str">
        <f>IF('Rooster '!BT36&gt;0,"",AL$3)</f>
        <v/>
      </c>
      <c r="AM15" s="302" t="str">
        <f>IF('Rooster '!BV36&gt;0,"",AM$3)</f>
        <v>theo A</v>
      </c>
      <c r="AN15" s="310" t="str">
        <f>IF('Rooster '!BX36&gt;0,"",AN$3)</f>
        <v>theo v W</v>
      </c>
      <c r="AO15" s="302" t="str">
        <f>IF('Rooster '!BZ36&gt;0,"",AO$3)</f>
        <v>thijs</v>
      </c>
      <c r="AP15" s="310" t="str">
        <f>IF('Rooster '!CB36&gt;0,"",AP$3)</f>
        <v>Walter</v>
      </c>
      <c r="AQ15" s="302" t="str">
        <f>IF('Rooster '!CD36&gt;0,"",AQ$3)</f>
        <v/>
      </c>
      <c r="AR15" s="310" t="str">
        <f>IF('Rooster '!CF36&gt;0,"",AR$3)</f>
        <v/>
      </c>
      <c r="AS15" s="307"/>
      <c r="AT15" s="305">
        <f>'Actuele Stand'!$D$53-COUNTBLANK(D15:AR15)</f>
        <v>27</v>
      </c>
      <c r="AU15" s="302" t="str">
        <f t="shared" si="1"/>
        <v>frans</v>
      </c>
    </row>
    <row r="16" spans="1:50">
      <c r="A16" s="301" t="s">
        <v>118</v>
      </c>
      <c r="B16" s="305">
        <f>'Actuele Stand'!$D$53-COUNTBLANK(D16:AR16)</f>
        <v>31</v>
      </c>
      <c r="C16" s="307"/>
      <c r="D16" s="301" t="str">
        <f>IF('Rooster '!D38&gt;0,"",D$3)</f>
        <v>alex r</v>
      </c>
      <c r="E16" s="309" t="str">
        <f>IF('Rooster '!F38&gt;0,"",E$3)</f>
        <v>alex s</v>
      </c>
      <c r="F16" s="301" t="str">
        <f>IF('Rooster '!H38&gt;0,"",F$3)</f>
        <v>appie</v>
      </c>
      <c r="G16" s="309" t="str">
        <f>IF('Rooster '!J38&gt;0,"",G$3)</f>
        <v>arthur</v>
      </c>
      <c r="H16" s="301" t="str">
        <f>IF('Rooster '!L38&gt;0,"",H$3)</f>
        <v>berry</v>
      </c>
      <c r="I16" s="309" t="str">
        <f>IF('Rooster '!N38&gt;0,"",I$3)</f>
        <v>chris</v>
      </c>
      <c r="J16" s="301" t="str">
        <f>IF('Rooster '!P38&gt;0,"",J$3)</f>
        <v>cock</v>
      </c>
      <c r="K16" s="309" t="str">
        <f>IF('Rooster '!R38&gt;0,"",K$3)</f>
        <v>cor</v>
      </c>
      <c r="L16" s="301" t="str">
        <f>IF('Rooster '!T38&gt;0,"",L$3)</f>
        <v/>
      </c>
      <c r="M16" s="309" t="str">
        <f>IF('Rooster '!V38&gt;0,"",M$3)</f>
        <v>frans</v>
      </c>
      <c r="N16" s="307"/>
      <c r="O16" s="309" t="str">
        <f>IF('Rooster '!Z38&gt;0,"",O$3)</f>
        <v/>
      </c>
      <c r="P16" s="301" t="str">
        <f>IF('Rooster '!AB38&gt;0,"",P$3)</f>
        <v xml:space="preserve">harold B </v>
      </c>
      <c r="Q16" s="309" t="str">
        <f>IF('Rooster '!AD38&gt;0,"",Q$3)</f>
        <v>harold  N</v>
      </c>
      <c r="R16" s="301" t="str">
        <f>IF('Rooster '!AF38&gt;0,"",R$3)</f>
        <v>jaap</v>
      </c>
      <c r="S16" s="309" t="str">
        <f>IF('Rooster '!AH38&gt;0,"",S$3)</f>
        <v>joop</v>
      </c>
      <c r="T16" s="301" t="str">
        <f>IF('Rooster '!AJ38&gt;0,"",T$3)</f>
        <v>jos</v>
      </c>
      <c r="U16" s="309" t="str">
        <f>IF('Rooster '!AL38&gt;0,"",U$3)</f>
        <v>mars bo</v>
      </c>
      <c r="V16" s="301" t="str">
        <f>IF('Rooster '!AN38&gt;0,"",V$3)</f>
        <v>mars bu</v>
      </c>
      <c r="W16" s="309" t="str">
        <f>IF('Rooster '!AP38&gt;0,"",W$3)</f>
        <v>mars ma</v>
      </c>
      <c r="X16" s="301" t="str">
        <f>IF('Rooster '!AR38&gt;0,"",X$3)</f>
        <v>mars os</v>
      </c>
      <c r="Y16" s="309" t="str">
        <f>IF('Rooster '!AT38&gt;0,"",Y$3)</f>
        <v>marco</v>
      </c>
      <c r="Z16" s="301" t="str">
        <f>IF('Rooster '!AV38&gt;0,"",Z$3)</f>
        <v/>
      </c>
      <c r="AA16" s="309" t="str">
        <f>IF('Rooster '!AX38&gt;0,"",AA$3)</f>
        <v>mo</v>
      </c>
      <c r="AB16" s="301" t="str">
        <f>IF('Rooster '!AZ38&gt;0,"",AB$3)</f>
        <v>Patrick</v>
      </c>
      <c r="AC16" s="309" t="str">
        <f>IF('Rooster '!BB38&gt;0,"",AC$3)</f>
        <v>paul</v>
      </c>
      <c r="AD16" s="301" t="str">
        <f>IF('Rooster '!BD38&gt;0,"",AD$3)</f>
        <v/>
      </c>
      <c r="AE16" s="309" t="str">
        <f>IF('Rooster '!BF38&gt;0,"",AE$3)</f>
        <v/>
      </c>
      <c r="AF16" s="301" t="str">
        <f>IF('Rooster '!BH38&gt;0,"",AF$3)</f>
        <v>peet m</v>
      </c>
      <c r="AG16" s="309" t="str">
        <f>IF('Rooster '!BJ38&gt;0,"",AG$3)</f>
        <v/>
      </c>
      <c r="AH16" s="301" t="str">
        <f>IF('Rooster '!BL38&gt;0,"",AH$3)</f>
        <v>pleun</v>
      </c>
      <c r="AI16" s="309" t="str">
        <f>IF('Rooster '!BN38&gt;0,"",AI$3)</f>
        <v>rene</v>
      </c>
      <c r="AJ16" s="301" t="str">
        <f>IF('Rooster '!BP38&gt;0,"",AJ$3)</f>
        <v>richard</v>
      </c>
      <c r="AK16" s="309" t="str">
        <f>IF('Rooster '!BR38&gt;0,"",AK$3)</f>
        <v/>
      </c>
      <c r="AL16" s="301" t="str">
        <f>IF('Rooster '!BT38&gt;0,"",AL$3)</f>
        <v>ted</v>
      </c>
      <c r="AM16" s="309" t="str">
        <f>IF('Rooster '!BV38&gt;0,"",AM$3)</f>
        <v/>
      </c>
      <c r="AN16" s="301" t="str">
        <f>IF('Rooster '!BX38&gt;0,"",AN$3)</f>
        <v>theo v W</v>
      </c>
      <c r="AO16" s="309" t="str">
        <f>IF('Rooster '!BZ38&gt;0,"",AO$3)</f>
        <v>thijs</v>
      </c>
      <c r="AP16" s="301" t="str">
        <f>IF('Rooster '!CB38&gt;0,"",AP$3)</f>
        <v/>
      </c>
      <c r="AQ16" s="309" t="str">
        <f>IF('Rooster '!CD38&gt;0,"",AQ$3)</f>
        <v>wim</v>
      </c>
      <c r="AR16" s="301" t="str">
        <f>IF('Rooster '!CF38&gt;0,"",AR$3)</f>
        <v>wout</v>
      </c>
      <c r="AS16" s="307"/>
      <c r="AT16" s="305">
        <f>'Actuele Stand'!$D$53-COUNTBLANK(D16:AR16)</f>
        <v>31</v>
      </c>
      <c r="AU16" s="301" t="str">
        <f t="shared" si="1"/>
        <v>ger d</v>
      </c>
    </row>
    <row r="17" spans="1:47" s="299" customFormat="1">
      <c r="A17" s="302" t="s">
        <v>126</v>
      </c>
      <c r="B17" s="305">
        <f>'Actuele Stand'!$D$53-COUNTBLANK(D17:AR17)</f>
        <v>28</v>
      </c>
      <c r="C17" s="307"/>
      <c r="D17" s="310" t="str">
        <f>IF('Rooster '!D40&gt;0,"",D$3)</f>
        <v>alex r</v>
      </c>
      <c r="E17" s="302" t="str">
        <f>IF('Rooster '!F40&gt;0,"",E$3)</f>
        <v>alex s</v>
      </c>
      <c r="F17" s="310" t="str">
        <f>IF('Rooster '!H40&gt;0,"",F$3)</f>
        <v/>
      </c>
      <c r="G17" s="302" t="str">
        <f>IF('Rooster '!J40&gt;0,"",G$3)</f>
        <v/>
      </c>
      <c r="H17" s="310" t="str">
        <f>IF('Rooster '!L40&gt;0,"",H$3)</f>
        <v>berry</v>
      </c>
      <c r="I17" s="302" t="str">
        <f>IF('Rooster '!N40&gt;0,"",I$3)</f>
        <v>chris</v>
      </c>
      <c r="J17" s="310" t="str">
        <f>IF('Rooster '!P40&gt;0,"",J$3)</f>
        <v>cock</v>
      </c>
      <c r="K17" s="302" t="str">
        <f>IF('Rooster '!R40&gt;0,"",K$3)</f>
        <v>cor</v>
      </c>
      <c r="L17" s="310" t="str">
        <f>IF('Rooster '!T40&gt;0,"",L$3)</f>
        <v>ed</v>
      </c>
      <c r="M17" s="302" t="str">
        <f>IF('Rooster '!V40&gt;0,"",M$3)</f>
        <v>frans</v>
      </c>
      <c r="N17" s="310" t="str">
        <f>IF('Rooster '!X40&gt;0,"",N$3)</f>
        <v/>
      </c>
      <c r="O17" s="307"/>
      <c r="P17" s="310" t="str">
        <f>IF('Rooster '!AB40&gt;0,"",P$3)</f>
        <v/>
      </c>
      <c r="Q17" s="302" t="str">
        <f>IF('Rooster '!AD40&gt;0,"",Q$3)</f>
        <v>harold  N</v>
      </c>
      <c r="R17" s="310" t="str">
        <f>IF('Rooster '!AF40&gt;0,"",R$3)</f>
        <v>jaap</v>
      </c>
      <c r="S17" s="302" t="str">
        <f>IF('Rooster '!AH40&gt;0,"",S$3)</f>
        <v>joop</v>
      </c>
      <c r="T17" s="310" t="str">
        <f>IF('Rooster '!AJ40&gt;0,"",T$3)</f>
        <v>jos</v>
      </c>
      <c r="U17" s="302" t="str">
        <f>IF('Rooster '!AL40&gt;0,"",U$3)</f>
        <v>mars bo</v>
      </c>
      <c r="V17" s="310" t="str">
        <f>IF('Rooster '!AN40&gt;0,"",V$3)</f>
        <v>mars bu</v>
      </c>
      <c r="W17" s="302" t="str">
        <f>IF('Rooster '!AP40&gt;0,"",W$3)</f>
        <v>mars ma</v>
      </c>
      <c r="X17" s="310" t="str">
        <f>IF('Rooster '!AR40&gt;0,"",X$3)</f>
        <v>mars os</v>
      </c>
      <c r="Y17" s="302" t="str">
        <f>IF('Rooster '!AT40&gt;0,"",Y$3)</f>
        <v/>
      </c>
      <c r="Z17" s="310" t="str">
        <f>IF('Rooster '!AV40&gt;0,"",Z$3)</f>
        <v/>
      </c>
      <c r="AA17" s="302" t="str">
        <f>IF('Rooster '!AX40&gt;0,"",AA$3)</f>
        <v>mo</v>
      </c>
      <c r="AB17" s="310" t="str">
        <f>IF('Rooster '!AZ40&gt;0,"",AB$3)</f>
        <v/>
      </c>
      <c r="AC17" s="302" t="str">
        <f>IF('Rooster '!BB40&gt;0,"",AC$3)</f>
        <v>paul</v>
      </c>
      <c r="AD17" s="310" t="str">
        <f>IF('Rooster '!BD40&gt;0,"",AD$3)</f>
        <v/>
      </c>
      <c r="AE17" s="302" t="str">
        <f>IF('Rooster '!BF40&gt;0,"",AE$3)</f>
        <v/>
      </c>
      <c r="AF17" s="310" t="str">
        <f>IF('Rooster '!BH40&gt;0,"",AF$3)</f>
        <v>peet m</v>
      </c>
      <c r="AG17" s="302" t="str">
        <f>IF('Rooster '!BJ40&gt;0,"",AG$3)</f>
        <v>piet</v>
      </c>
      <c r="AH17" s="310" t="str">
        <f>IF('Rooster '!BL40&gt;0,"",AH$3)</f>
        <v>pleun</v>
      </c>
      <c r="AI17" s="302" t="str">
        <f>IF('Rooster '!BN40&gt;0,"",AI$3)</f>
        <v/>
      </c>
      <c r="AJ17" s="310" t="str">
        <f>IF('Rooster '!BP40&gt;0,"",AJ$3)</f>
        <v>richard</v>
      </c>
      <c r="AK17" s="302" t="str">
        <f>IF('Rooster '!BR40&gt;0,"",AK$3)</f>
        <v/>
      </c>
      <c r="AL17" s="310" t="str">
        <f>IF('Rooster '!BT40&gt;0,"",AL$3)</f>
        <v>ted</v>
      </c>
      <c r="AM17" s="302" t="str">
        <f>IF('Rooster '!BV40&gt;0,"",AM$3)</f>
        <v>theo A</v>
      </c>
      <c r="AN17" s="310" t="str">
        <f>IF('Rooster '!BX40&gt;0,"",AN$3)</f>
        <v/>
      </c>
      <c r="AO17" s="302" t="str">
        <f>IF('Rooster '!BZ40&gt;0,"",AO$3)</f>
        <v>thijs</v>
      </c>
      <c r="AP17" s="310" t="str">
        <f>IF('Rooster '!CB40&gt;0,"",AP$3)</f>
        <v>Walter</v>
      </c>
      <c r="AQ17" s="302" t="str">
        <f>IF('Rooster '!CD40&gt;0,"",AQ$3)</f>
        <v>wim</v>
      </c>
      <c r="AR17" s="310" t="str">
        <f>IF('Rooster '!CF40&gt;0,"",AR$3)</f>
        <v>wout</v>
      </c>
      <c r="AS17" s="307"/>
      <c r="AT17" s="305">
        <f>'Actuele Stand'!$D$53-COUNTBLANK(D17:AR17)</f>
        <v>28</v>
      </c>
      <c r="AU17" s="302" t="str">
        <f t="shared" si="1"/>
        <v>ger v</v>
      </c>
    </row>
    <row r="18" spans="1:47" s="299" customFormat="1">
      <c r="A18" s="301" t="s">
        <v>231</v>
      </c>
      <c r="B18" s="305">
        <f>'Actuele Stand'!$D$53-COUNTBLANK(D18:AR18)</f>
        <v>31</v>
      </c>
      <c r="C18" s="307"/>
      <c r="D18" s="301" t="str">
        <f>IF('Rooster '!D42&gt;0,"",D$3)</f>
        <v>alex r</v>
      </c>
      <c r="E18" s="309" t="str">
        <f>IF('Rooster '!F42&gt;0,"",E$3)</f>
        <v/>
      </c>
      <c r="F18" s="301" t="str">
        <f>IF('Rooster '!H42&gt;0,"",F$3)</f>
        <v>appie</v>
      </c>
      <c r="G18" s="309" t="str">
        <f>IF('Rooster '!J42&gt;0,"",G$3)</f>
        <v/>
      </c>
      <c r="H18" s="301" t="str">
        <f>IF('Rooster '!L42&gt;0,"",H$3)</f>
        <v>berry</v>
      </c>
      <c r="I18" s="309" t="str">
        <f>IF('Rooster '!N42&gt;0,"",I$3)</f>
        <v>chris</v>
      </c>
      <c r="J18" s="301" t="str">
        <f>IF('Rooster '!P42&gt;0,"",J$3)</f>
        <v>cock</v>
      </c>
      <c r="K18" s="309" t="str">
        <f>IF('Rooster '!R42&gt;0,"",K$3)</f>
        <v>cor</v>
      </c>
      <c r="L18" s="301" t="str">
        <f>IF('Rooster '!T42&gt;0,"",L$3)</f>
        <v>ed</v>
      </c>
      <c r="M18" s="309" t="str">
        <f>IF('Rooster '!V42&gt;0,"",M$3)</f>
        <v>frans</v>
      </c>
      <c r="N18" s="301" t="str">
        <f>IF('Rooster '!X42&gt;0,"",N$3)</f>
        <v>ger d</v>
      </c>
      <c r="O18" s="309" t="str">
        <f>IF('Rooster '!Z42&gt;0,"",O$3)</f>
        <v/>
      </c>
      <c r="P18" s="307"/>
      <c r="Q18" s="309" t="str">
        <f>IF('Rooster '!AD42&gt;0,"",Q$3)</f>
        <v/>
      </c>
      <c r="R18" s="301" t="str">
        <f>IF('Rooster '!AF42&gt;0,"",R$3)</f>
        <v>jaap</v>
      </c>
      <c r="S18" s="309" t="str">
        <f>IF('Rooster '!AH42&gt;0,"",S$3)</f>
        <v>joop</v>
      </c>
      <c r="T18" s="301" t="str">
        <f>IF('Rooster '!AJ42&gt;0,"",T$3)</f>
        <v>jos</v>
      </c>
      <c r="U18" s="309" t="str">
        <f>IF('Rooster '!AL42&gt;0,"",U$3)</f>
        <v>mars bo</v>
      </c>
      <c r="V18" s="301" t="str">
        <f>IF('Rooster '!AN42&gt;0,"",V$3)</f>
        <v>mars bu</v>
      </c>
      <c r="W18" s="309" t="str">
        <f>IF('Rooster '!AP42&gt;0,"",W$3)</f>
        <v>mars ma</v>
      </c>
      <c r="X18" s="301" t="str">
        <f>IF('Rooster '!AR42&gt;0,"",X$3)</f>
        <v>mars os</v>
      </c>
      <c r="Y18" s="309" t="str">
        <f>IF('Rooster '!AT42&gt;0,"",Y$3)</f>
        <v/>
      </c>
      <c r="Z18" s="301" t="str">
        <f>IF('Rooster '!AV42&gt;0,"",Z$3)</f>
        <v/>
      </c>
      <c r="AA18" s="309" t="str">
        <f>IF('Rooster '!AX42&gt;0,"",AA$3)</f>
        <v>mo</v>
      </c>
      <c r="AB18" s="301" t="str">
        <f>IF('Rooster '!AZ42&gt;0,"",AB$3)</f>
        <v>Patrick</v>
      </c>
      <c r="AC18" s="309" t="str">
        <f>IF('Rooster '!BB42&gt;0,"",AC$3)</f>
        <v>paul</v>
      </c>
      <c r="AD18" s="301" t="str">
        <f>IF('Rooster '!BD42&gt;0,"",AD$3)</f>
        <v>peet g</v>
      </c>
      <c r="AE18" s="309" t="str">
        <f>IF('Rooster '!BF42&gt;0,"",AE$3)</f>
        <v>peet h</v>
      </c>
      <c r="AF18" s="301" t="str">
        <f>IF('Rooster '!BH42&gt;0,"",AF$3)</f>
        <v>peet m</v>
      </c>
      <c r="AG18" s="309" t="str">
        <f>IF('Rooster '!BJ42&gt;0,"",AG$3)</f>
        <v/>
      </c>
      <c r="AH18" s="301" t="str">
        <f>IF('Rooster '!BL42&gt;0,"",AH$3)</f>
        <v>pleun</v>
      </c>
      <c r="AI18" s="309" t="str">
        <f>IF('Rooster '!BN42&gt;0,"",AI$3)</f>
        <v>rene</v>
      </c>
      <c r="AJ18" s="301" t="str">
        <f>IF('Rooster '!BP42&gt;0,"",AJ$3)</f>
        <v>richard</v>
      </c>
      <c r="AK18" s="309" t="str">
        <f>IF('Rooster '!BR42&gt;0,"",AK$3)</f>
        <v>ronald</v>
      </c>
      <c r="AL18" s="301" t="str">
        <f>IF('Rooster '!BT42&gt;0,"",AL$3)</f>
        <v>ted</v>
      </c>
      <c r="AM18" s="309" t="str">
        <f>IF('Rooster '!BV42&gt;0,"",AM$3)</f>
        <v>theo A</v>
      </c>
      <c r="AN18" s="301" t="str">
        <f>IF('Rooster '!BX42&gt;0,"",AN$3)</f>
        <v/>
      </c>
      <c r="AO18" s="309" t="str">
        <f>IF('Rooster '!BZ42&gt;0,"",AO$3)</f>
        <v>thijs</v>
      </c>
      <c r="AP18" s="301" t="str">
        <f>IF('Rooster '!CB42&gt;0,"",AP$3)</f>
        <v>Walter</v>
      </c>
      <c r="AQ18" s="309" t="str">
        <f>IF('Rooster '!CD42&gt;0,"",AQ$3)</f>
        <v/>
      </c>
      <c r="AR18" s="301" t="str">
        <f>IF('Rooster '!CF42&gt;0,"",AR$3)</f>
        <v>wout</v>
      </c>
      <c r="AS18" s="307"/>
      <c r="AT18" s="305">
        <f>'Actuele Stand'!$D$53-COUNTBLANK(D18:AR18)</f>
        <v>31</v>
      </c>
      <c r="AU18" s="301" t="str">
        <f t="shared" si="1"/>
        <v xml:space="preserve">harold B </v>
      </c>
    </row>
    <row r="19" spans="1:47" s="299" customFormat="1">
      <c r="A19" s="378" t="s">
        <v>241</v>
      </c>
      <c r="B19" s="305">
        <f>'Actuele Stand'!$D$53-COUNTBLANK(D19:AR19)</f>
        <v>28</v>
      </c>
      <c r="C19" s="307"/>
      <c r="D19" s="310" t="str">
        <f>IF('Rooster '!D44&gt;0,"",D$3)</f>
        <v/>
      </c>
      <c r="E19" s="302" t="str">
        <f>IF('Rooster '!F44&gt;0,"",E$3)</f>
        <v>alex s</v>
      </c>
      <c r="F19" s="310" t="str">
        <f>IF('Rooster '!H44&gt;0,"",F$3)</f>
        <v/>
      </c>
      <c r="G19" s="302" t="str">
        <f>IF('Rooster '!J44&gt;0,"",G$3)</f>
        <v>arthur</v>
      </c>
      <c r="H19" s="310" t="str">
        <f>IF('Rooster '!L44&gt;0,"",H$3)</f>
        <v/>
      </c>
      <c r="I19" s="302" t="str">
        <f>IF('Rooster '!N44&gt;0,"",I$3)</f>
        <v>chris</v>
      </c>
      <c r="J19" s="310" t="str">
        <f>IF('Rooster '!P44&gt;0,"",J$3)</f>
        <v>cock</v>
      </c>
      <c r="K19" s="302" t="str">
        <f>IF('Rooster '!R44&gt;0,"",K$3)</f>
        <v/>
      </c>
      <c r="L19" s="310" t="str">
        <f>IF('Rooster '!T44&gt;0,"",L$3)</f>
        <v>ed</v>
      </c>
      <c r="M19" s="302" t="str">
        <f>IF('Rooster '!V44&gt;0,"",M$3)</f>
        <v/>
      </c>
      <c r="N19" s="310" t="str">
        <f>IF('Rooster '!X44&gt;0,"",N$3)</f>
        <v>ger d</v>
      </c>
      <c r="O19" s="302" t="str">
        <f>IF('Rooster '!Z44&gt;0,"",O$3)</f>
        <v>ger v</v>
      </c>
      <c r="P19" s="310" t="str">
        <f>IF('Rooster '!AB44&gt;0,"",P$3)</f>
        <v/>
      </c>
      <c r="Q19" s="307"/>
      <c r="R19" s="310" t="str">
        <f>IF('Rooster '!AF44&gt;0,"",R$3)</f>
        <v>jaap</v>
      </c>
      <c r="S19" s="302" t="str">
        <f>IF('Rooster '!AH44&gt;0,"",S$3)</f>
        <v/>
      </c>
      <c r="T19" s="310" t="str">
        <f>IF('Rooster '!AJ44&gt;0,"",T$3)</f>
        <v>jos</v>
      </c>
      <c r="U19" s="302" t="str">
        <f>IF('Rooster '!AL44&gt;0,"",U$3)</f>
        <v>mars bo</v>
      </c>
      <c r="V19" s="310" t="str">
        <f>IF('Rooster '!AN44&gt;0,"",V$3)</f>
        <v>mars bu</v>
      </c>
      <c r="W19" s="302" t="str">
        <f>IF('Rooster '!AP44&gt;0,"",W$3)</f>
        <v>mars ma</v>
      </c>
      <c r="X19" s="310" t="str">
        <f>IF('Rooster '!AR44&gt;0,"",X$3)</f>
        <v>mars os</v>
      </c>
      <c r="Y19" s="302" t="str">
        <f>IF('Rooster '!AT44&gt;0,"",Y$3)</f>
        <v>marco</v>
      </c>
      <c r="Z19" s="310" t="str">
        <f>IF('Rooster '!AV44&gt;0,"",Z$3)</f>
        <v/>
      </c>
      <c r="AA19" s="302" t="str">
        <f>IF('Rooster '!AX44&gt;0,"",AA$3)</f>
        <v>mo</v>
      </c>
      <c r="AB19" s="310" t="str">
        <f>IF('Rooster '!AZ44&gt;0,"",AB$3)</f>
        <v>Patrick</v>
      </c>
      <c r="AC19" s="302" t="str">
        <f>IF('Rooster '!BB44&gt;0,"",AC$3)</f>
        <v>paul</v>
      </c>
      <c r="AD19" s="310" t="str">
        <f>IF('Rooster '!BD44&gt;0,"",AD$3)</f>
        <v>peet g</v>
      </c>
      <c r="AE19" s="302" t="str">
        <f>IF('Rooster '!BF44&gt;0,"",AE$3)</f>
        <v>peet h</v>
      </c>
      <c r="AF19" s="310" t="str">
        <f>IF('Rooster '!BH44&gt;0,"",AF$3)</f>
        <v>peet m</v>
      </c>
      <c r="AG19" s="302" t="str">
        <f>IF('Rooster '!BJ44&gt;0,"",AG$3)</f>
        <v>piet</v>
      </c>
      <c r="AH19" s="310" t="str">
        <f>IF('Rooster '!BL44&gt;0,"",AH$3)</f>
        <v>pleun</v>
      </c>
      <c r="AI19" s="302" t="str">
        <f>IF('Rooster '!BN44&gt;0,"",AI$3)</f>
        <v>rene</v>
      </c>
      <c r="AJ19" s="310" t="str">
        <f>IF('Rooster '!BP44&gt;0,"",AJ$3)</f>
        <v>richard</v>
      </c>
      <c r="AK19" s="302" t="str">
        <f>IF('Rooster '!BR44&gt;0,"",AK$3)</f>
        <v>ronald</v>
      </c>
      <c r="AL19" s="310" t="str">
        <f>IF('Rooster '!BT44&gt;0,"",AL$3)</f>
        <v>ted</v>
      </c>
      <c r="AM19" s="302" t="str">
        <f>IF('Rooster '!BV44&gt;0,"",AM$3)</f>
        <v/>
      </c>
      <c r="AN19" s="310" t="str">
        <f>IF('Rooster '!BX44&gt;0,"",AN$3)</f>
        <v/>
      </c>
      <c r="AO19" s="302" t="str">
        <f>IF('Rooster '!BZ44&gt;0,"",AO$3)</f>
        <v/>
      </c>
      <c r="AP19" s="310" t="str">
        <f>IF('Rooster '!CB44&gt;0,"",AP$3)</f>
        <v>Walter</v>
      </c>
      <c r="AQ19" s="302" t="str">
        <f>IF('Rooster '!CD44&gt;0,"",AQ$3)</f>
        <v/>
      </c>
      <c r="AR19" s="310" t="str">
        <f>IF('Rooster '!CF44&gt;0,"",AR$3)</f>
        <v>wout</v>
      </c>
      <c r="AS19" s="307"/>
      <c r="AT19" s="305">
        <f>'Actuele Stand'!$D$53-COUNTBLANK(D19:AR19)</f>
        <v>28</v>
      </c>
      <c r="AU19" s="302" t="str">
        <f t="shared" si="1"/>
        <v>harold  N</v>
      </c>
    </row>
    <row r="20" spans="1:47" s="299" customFormat="1">
      <c r="A20" s="301" t="s">
        <v>85</v>
      </c>
      <c r="B20" s="305">
        <f>'Actuele Stand'!$D$53-COUNTBLANK(D20:AR20)</f>
        <v>40</v>
      </c>
      <c r="C20" s="307"/>
      <c r="D20" s="301" t="str">
        <f>IF('Rooster '!D46&gt;0,"",D$3)</f>
        <v>alex r</v>
      </c>
      <c r="E20" s="309" t="str">
        <f>IF('Rooster '!F46&gt;0,"",E$3)</f>
        <v>alex s</v>
      </c>
      <c r="F20" s="301" t="str">
        <f>IF('Rooster '!H46&gt;0,"",F$3)</f>
        <v>appie</v>
      </c>
      <c r="G20" s="309" t="str">
        <f>IF('Rooster '!J46&gt;0,"",G$3)</f>
        <v>arthur</v>
      </c>
      <c r="H20" s="301" t="str">
        <f>IF('Rooster '!L46&gt;0,"",H$3)</f>
        <v>berry</v>
      </c>
      <c r="I20" s="309" t="str">
        <f>IF('Rooster '!N46&gt;0,"",I$3)</f>
        <v>chris</v>
      </c>
      <c r="J20" s="301" t="str">
        <f>IF('Rooster '!P46&gt;0,"",J$3)</f>
        <v>cock</v>
      </c>
      <c r="K20" s="309" t="str">
        <f>IF('Rooster '!R46&gt;0,"",K$3)</f>
        <v>cor</v>
      </c>
      <c r="L20" s="301" t="str">
        <f>IF('Rooster '!T46&gt;0,"",L$3)</f>
        <v>ed</v>
      </c>
      <c r="M20" s="309" t="str">
        <f>IF('Rooster '!V46&gt;0,"",M$3)</f>
        <v>frans</v>
      </c>
      <c r="N20" s="301" t="str">
        <f>IF('Rooster '!X46&gt;0,"",N$3)</f>
        <v>ger d</v>
      </c>
      <c r="O20" s="309" t="str">
        <f>IF('Rooster '!Z46&gt;0,"",O$3)</f>
        <v>ger v</v>
      </c>
      <c r="P20" s="301" t="str">
        <f>IF('Rooster '!AB46&gt;0,"",P$3)</f>
        <v xml:space="preserve">harold B </v>
      </c>
      <c r="Q20" s="309" t="str">
        <f>IF('Rooster '!AD46&gt;0,"",Q$3)</f>
        <v>harold  N</v>
      </c>
      <c r="R20" s="307"/>
      <c r="S20" s="309" t="str">
        <f>IF('Rooster '!AH46&gt;0,"",S$3)</f>
        <v>joop</v>
      </c>
      <c r="T20" s="301" t="str">
        <f>IF('Rooster '!AJ46&gt;0,"",T$3)</f>
        <v>jos</v>
      </c>
      <c r="U20" s="309" t="str">
        <f>IF('Rooster '!AL46&gt;0,"",U$3)</f>
        <v>mars bo</v>
      </c>
      <c r="V20" s="301" t="str">
        <f>IF('Rooster '!AN46&gt;0,"",V$3)</f>
        <v>mars bu</v>
      </c>
      <c r="W20" s="309" t="str">
        <f>IF('Rooster '!AP46&gt;0,"",W$3)</f>
        <v>mars ma</v>
      </c>
      <c r="X20" s="301" t="str">
        <f>IF('Rooster '!AR46&gt;0,"",X$3)</f>
        <v>mars os</v>
      </c>
      <c r="Y20" s="309" t="str">
        <f>IF('Rooster '!AT46&gt;0,"",Y$3)</f>
        <v>marco</v>
      </c>
      <c r="Z20" s="301" t="str">
        <f>IF('Rooster '!AV46&gt;0,"",Z$3)</f>
        <v>micha</v>
      </c>
      <c r="AA20" s="309" t="str">
        <f>IF('Rooster '!AX46&gt;0,"",AA$3)</f>
        <v>mo</v>
      </c>
      <c r="AB20" s="301" t="str">
        <f>IF('Rooster '!AZ46&gt;0,"",AB$3)</f>
        <v>Patrick</v>
      </c>
      <c r="AC20" s="309" t="str">
        <f>IF('Rooster '!BB46&gt;0,"",AC$3)</f>
        <v>paul</v>
      </c>
      <c r="AD20" s="301" t="str">
        <f>IF('Rooster '!BD46&gt;0,"",AD$3)</f>
        <v>peet g</v>
      </c>
      <c r="AE20" s="309" t="str">
        <f>IF('Rooster '!BF46&gt;0,"",AE$3)</f>
        <v>peet h</v>
      </c>
      <c r="AF20" s="301" t="str">
        <f>IF('Rooster '!BH46&gt;0,"",AF$3)</f>
        <v>peet m</v>
      </c>
      <c r="AG20" s="309" t="str">
        <f>IF('Rooster '!BJ46&gt;0,"",AG$3)</f>
        <v>piet</v>
      </c>
      <c r="AH20" s="301" t="str">
        <f>IF('Rooster '!BL46&gt;0,"",AH$3)</f>
        <v>pleun</v>
      </c>
      <c r="AI20" s="309" t="str">
        <f>IF('Rooster '!BN46&gt;0,"",AI$3)</f>
        <v>rene</v>
      </c>
      <c r="AJ20" s="301" t="str">
        <f>IF('Rooster '!BP46&gt;0,"",AJ$3)</f>
        <v>richard</v>
      </c>
      <c r="AK20" s="309" t="str">
        <f>IF('Rooster '!BR46&gt;0,"",AK$3)</f>
        <v>ronald</v>
      </c>
      <c r="AL20" s="301" t="str">
        <f>IF('Rooster '!BT46&gt;0,"",AL$3)</f>
        <v>ted</v>
      </c>
      <c r="AM20" s="309" t="str">
        <f>IF('Rooster '!BV46&gt;0,"",AM$3)</f>
        <v>theo A</v>
      </c>
      <c r="AN20" s="301" t="str">
        <f>IF('Rooster '!BX46&gt;0,"",AN$3)</f>
        <v>theo v W</v>
      </c>
      <c r="AO20" s="309" t="str">
        <f>IF('Rooster '!BZ46&gt;0,"",AO$3)</f>
        <v>thijs</v>
      </c>
      <c r="AP20" s="301" t="str">
        <f>IF('Rooster '!CB46&gt;0,"",AP$3)</f>
        <v>Walter</v>
      </c>
      <c r="AQ20" s="309" t="str">
        <f>IF('Rooster '!CD46&gt;0,"",AQ$3)</f>
        <v>wim</v>
      </c>
      <c r="AR20" s="301" t="str">
        <f>IF('Rooster '!CF46&gt;0,"",AR$3)</f>
        <v>wout</v>
      </c>
      <c r="AS20" s="307"/>
      <c r="AT20" s="305">
        <f>'Actuele Stand'!$D$53-COUNTBLANK(D20:AR20)</f>
        <v>40</v>
      </c>
      <c r="AU20" s="301" t="str">
        <f t="shared" si="1"/>
        <v>jaap</v>
      </c>
    </row>
    <row r="21" spans="1:47" s="299" customFormat="1">
      <c r="A21" s="378" t="s">
        <v>88</v>
      </c>
      <c r="B21" s="305">
        <f>'Actuele Stand'!$D$53-COUNTBLANK(D21:AR21)</f>
        <v>33</v>
      </c>
      <c r="C21" s="307"/>
      <c r="D21" s="310" t="str">
        <f>IF('Rooster '!D48&gt;0,"",D$3)</f>
        <v>alex r</v>
      </c>
      <c r="E21" s="302" t="str">
        <f>IF('Rooster '!F48&gt;0,"",E$3)</f>
        <v>alex s</v>
      </c>
      <c r="F21" s="310" t="str">
        <f>IF('Rooster '!H48&gt;0,"",F$3)</f>
        <v>appie</v>
      </c>
      <c r="G21" s="302" t="str">
        <f>IF('Rooster '!J48&gt;0,"",G$3)</f>
        <v>arthur</v>
      </c>
      <c r="H21" s="310" t="str">
        <f>IF('Rooster '!L48&gt;0,"",H$3)</f>
        <v>berry</v>
      </c>
      <c r="I21" s="302" t="str">
        <f>IF('Rooster '!N48&gt;0,"",I$3)</f>
        <v>chris</v>
      </c>
      <c r="J21" s="310" t="str">
        <f>IF('Rooster '!P48&gt;0,"",J$3)</f>
        <v>cock</v>
      </c>
      <c r="K21" s="302" t="str">
        <f>IF('Rooster '!R48&gt;0,"",K$3)</f>
        <v>cor</v>
      </c>
      <c r="L21" s="310" t="str">
        <f>IF('Rooster '!T48&gt;0,"",L$3)</f>
        <v>ed</v>
      </c>
      <c r="M21" s="302" t="str">
        <f>IF('Rooster '!V48&gt;0,"",M$3)</f>
        <v/>
      </c>
      <c r="N21" s="310" t="str">
        <f>IF('Rooster '!X48&gt;0,"",N$3)</f>
        <v>ger d</v>
      </c>
      <c r="O21" s="302" t="str">
        <f>IF('Rooster '!Z48&gt;0,"",O$3)</f>
        <v>ger v</v>
      </c>
      <c r="P21" s="310" t="str">
        <f>IF('Rooster '!AB48&gt;0,"",P$3)</f>
        <v xml:space="preserve">harold B </v>
      </c>
      <c r="Q21" s="302" t="str">
        <f>IF('Rooster '!AD48&gt;0,"",Q$3)</f>
        <v/>
      </c>
      <c r="R21" s="310" t="str">
        <f>IF('Rooster '!AF48&gt;0,"",R$3)</f>
        <v>jaap</v>
      </c>
      <c r="S21" s="307"/>
      <c r="T21" s="310" t="str">
        <f>IF('Rooster '!AJ48&gt;0,"",T$3)</f>
        <v/>
      </c>
      <c r="U21" s="302" t="str">
        <f>IF('Rooster '!AL48&gt;0,"",U$3)</f>
        <v>mars bo</v>
      </c>
      <c r="V21" s="310" t="str">
        <f>IF('Rooster '!AN48&gt;0,"",V$3)</f>
        <v>mars bu</v>
      </c>
      <c r="W21" s="302" t="str">
        <f>IF('Rooster '!AP48&gt;0,"",W$3)</f>
        <v>mars ma</v>
      </c>
      <c r="X21" s="310" t="str">
        <f>IF('Rooster '!AR48&gt;0,"",X$3)</f>
        <v>mars os</v>
      </c>
      <c r="Y21" s="302" t="str">
        <f>IF('Rooster '!AT48&gt;0,"",Y$3)</f>
        <v>marco</v>
      </c>
      <c r="Z21" s="310" t="str">
        <f>IF('Rooster '!AV48&gt;0,"",Z$3)</f>
        <v/>
      </c>
      <c r="AA21" s="302" t="str">
        <f>IF('Rooster '!AX48&gt;0,"",AA$3)</f>
        <v>mo</v>
      </c>
      <c r="AB21" s="310" t="str">
        <f>IF('Rooster '!AZ48&gt;0,"",AB$3)</f>
        <v>Patrick</v>
      </c>
      <c r="AC21" s="302" t="str">
        <f>IF('Rooster '!BB48&gt;0,"",AC$3)</f>
        <v>paul</v>
      </c>
      <c r="AD21" s="310" t="str">
        <f>IF('Rooster '!BD48&gt;0,"",AD$3)</f>
        <v>peet g</v>
      </c>
      <c r="AE21" s="302" t="str">
        <f>IF('Rooster '!BF48&gt;0,"",AE$3)</f>
        <v>peet h</v>
      </c>
      <c r="AF21" s="310" t="str">
        <f>IF('Rooster '!BH48&gt;0,"",AF$3)</f>
        <v>peet m</v>
      </c>
      <c r="AG21" s="302" t="str">
        <f>IF('Rooster '!BJ48&gt;0,"",AG$3)</f>
        <v>piet</v>
      </c>
      <c r="AH21" s="310" t="str">
        <f>IF('Rooster '!BL48&gt;0,"",AH$3)</f>
        <v>pleun</v>
      </c>
      <c r="AI21" s="302" t="str">
        <f>IF('Rooster '!BN48&gt;0,"",AI$3)</f>
        <v>rene</v>
      </c>
      <c r="AJ21" s="310" t="str">
        <f>IF('Rooster '!BP48&gt;0,"",AJ$3)</f>
        <v/>
      </c>
      <c r="AK21" s="302" t="str">
        <f>IF('Rooster '!BR48&gt;0,"",AK$3)</f>
        <v>ronald</v>
      </c>
      <c r="AL21" s="310" t="str">
        <f>IF('Rooster '!BT48&gt;0,"",AL$3)</f>
        <v>ted</v>
      </c>
      <c r="AM21" s="302" t="str">
        <f>IF('Rooster '!BV48&gt;0,"",AM$3)</f>
        <v>theo A</v>
      </c>
      <c r="AN21" s="310" t="str">
        <f>IF('Rooster '!BX48&gt;0,"",AN$3)</f>
        <v/>
      </c>
      <c r="AO21" s="302" t="str">
        <f>IF('Rooster '!BZ48&gt;0,"",AO$3)</f>
        <v/>
      </c>
      <c r="AP21" s="310" t="str">
        <f>IF('Rooster '!CB48&gt;0,"",AP$3)</f>
        <v>Walter</v>
      </c>
      <c r="AQ21" s="302" t="str">
        <f>IF('Rooster '!CD48&gt;0,"",AQ$3)</f>
        <v>wim</v>
      </c>
      <c r="AR21" s="310" t="str">
        <f>IF('Rooster '!CF48&gt;0,"",AR$3)</f>
        <v>wout</v>
      </c>
      <c r="AS21" s="307"/>
      <c r="AT21" s="305">
        <f>'Actuele Stand'!$D$53-COUNTBLANK(D21:AR21)</f>
        <v>33</v>
      </c>
      <c r="AU21" s="302" t="str">
        <f t="shared" si="1"/>
        <v>joop</v>
      </c>
    </row>
    <row r="22" spans="1:47" s="299" customFormat="1">
      <c r="A22" s="301" t="s">
        <v>80</v>
      </c>
      <c r="B22" s="305">
        <f>'Actuele Stand'!$D$53-COUNTBLANK(D22:AR22)</f>
        <v>35</v>
      </c>
      <c r="C22" s="307"/>
      <c r="D22" s="301" t="str">
        <f>IF('Rooster '!D50&gt;0,"",D$3)</f>
        <v/>
      </c>
      <c r="E22" s="309" t="str">
        <f>IF('Rooster '!F50&gt;0,"",E$3)</f>
        <v/>
      </c>
      <c r="F22" s="301" t="str">
        <f>IF('Rooster '!H50&gt;0,"",F$3)</f>
        <v>appie</v>
      </c>
      <c r="G22" s="309" t="str">
        <f>IF('Rooster '!J50&gt;0,"",G$3)</f>
        <v>arthur</v>
      </c>
      <c r="H22" s="301" t="str">
        <f>IF('Rooster '!L50&gt;0,"",H$3)</f>
        <v>berry</v>
      </c>
      <c r="I22" s="309" t="str">
        <f>IF('Rooster '!N50&gt;0,"",I$3)</f>
        <v>chris</v>
      </c>
      <c r="J22" s="301" t="str">
        <f>IF('Rooster '!P50&gt;0,"",J$3)</f>
        <v>cock</v>
      </c>
      <c r="K22" s="309" t="str">
        <f>IF('Rooster '!R50&gt;0,"",K$3)</f>
        <v>cor</v>
      </c>
      <c r="L22" s="301" t="str">
        <f>IF('Rooster '!T50&gt;0,"",L$3)</f>
        <v>ed</v>
      </c>
      <c r="M22" s="309" t="str">
        <f>IF('Rooster '!V50&gt;0,"",M$3)</f>
        <v>frans</v>
      </c>
      <c r="N22" s="301" t="str">
        <f>IF('Rooster '!X50&gt;0,"",N$3)</f>
        <v>ger d</v>
      </c>
      <c r="O22" s="309" t="str">
        <f>IF('Rooster '!Z50&gt;0,"",O$3)</f>
        <v>ger v</v>
      </c>
      <c r="P22" s="301" t="str">
        <f>IF('Rooster '!AB50&gt;0,"",P$3)</f>
        <v xml:space="preserve">harold B </v>
      </c>
      <c r="Q22" s="309" t="str">
        <f>IF('Rooster '!AD50&gt;0,"",Q$3)</f>
        <v>harold  N</v>
      </c>
      <c r="R22" s="301" t="str">
        <f>IF('Rooster '!AF50&gt;0,"",R$3)</f>
        <v>jaap</v>
      </c>
      <c r="S22" s="309" t="str">
        <f>IF('Rooster '!AH50&gt;0,"",S$3)</f>
        <v/>
      </c>
      <c r="T22" s="307"/>
      <c r="U22" s="309" t="str">
        <f>IF('Rooster '!AL50&gt;0,"",U$3)</f>
        <v>mars bo</v>
      </c>
      <c r="V22" s="301" t="str">
        <f>IF('Rooster '!AN50&gt;0,"",V$3)</f>
        <v>mars bu</v>
      </c>
      <c r="W22" s="309" t="str">
        <f>IF('Rooster '!AP50&gt;0,"",W$3)</f>
        <v>mars ma</v>
      </c>
      <c r="X22" s="301" t="str">
        <f>IF('Rooster '!AR50&gt;0,"",X$3)</f>
        <v>mars os</v>
      </c>
      <c r="Y22" s="309" t="str">
        <f>IF('Rooster '!AT50&gt;0,"",Y$3)</f>
        <v>marco</v>
      </c>
      <c r="Z22" s="301" t="str">
        <f>IF('Rooster '!AV50&gt;0,"",Z$3)</f>
        <v>micha</v>
      </c>
      <c r="AA22" s="309" t="str">
        <f>IF('Rooster '!AX50&gt;0,"",AA$3)</f>
        <v/>
      </c>
      <c r="AB22" s="301" t="str">
        <f>IF('Rooster '!AZ50&gt;0,"",AB$3)</f>
        <v>Patrick</v>
      </c>
      <c r="AC22" s="309" t="str">
        <f>IF('Rooster '!BB50&gt;0,"",AC$3)</f>
        <v>paul</v>
      </c>
      <c r="AD22" s="301" t="str">
        <f>IF('Rooster '!BD50&gt;0,"",AD$3)</f>
        <v>peet g</v>
      </c>
      <c r="AE22" s="309" t="str">
        <f>IF('Rooster '!BF50&gt;0,"",AE$3)</f>
        <v/>
      </c>
      <c r="AF22" s="301" t="str">
        <f>IF('Rooster '!BH50&gt;0,"",AF$3)</f>
        <v>peet m</v>
      </c>
      <c r="AG22" s="309" t="str">
        <f>IF('Rooster '!BJ50&gt;0,"",AG$3)</f>
        <v>piet</v>
      </c>
      <c r="AH22" s="301" t="str">
        <f>IF('Rooster '!BL50&gt;0,"",AH$3)</f>
        <v>pleun</v>
      </c>
      <c r="AI22" s="309" t="str">
        <f>IF('Rooster '!BN50&gt;0,"",AI$3)</f>
        <v>rene</v>
      </c>
      <c r="AJ22" s="301" t="str">
        <f>IF('Rooster '!BP50&gt;0,"",AJ$3)</f>
        <v>richard</v>
      </c>
      <c r="AK22" s="309" t="str">
        <f>IF('Rooster '!BR50&gt;0,"",AK$3)</f>
        <v>ronald</v>
      </c>
      <c r="AL22" s="301" t="str">
        <f>IF('Rooster '!BT50&gt;0,"",AL$3)</f>
        <v>ted</v>
      </c>
      <c r="AM22" s="309" t="str">
        <f>IF('Rooster '!BV50&gt;0,"",AM$3)</f>
        <v>theo A</v>
      </c>
      <c r="AN22" s="301" t="str">
        <f>IF('Rooster '!BX50&gt;0,"",AN$3)</f>
        <v>theo v W</v>
      </c>
      <c r="AO22" s="309" t="str">
        <f>IF('Rooster '!BZ50&gt;0,"",AO$3)</f>
        <v>thijs</v>
      </c>
      <c r="AP22" s="301" t="str">
        <f>IF('Rooster '!CB50&gt;0,"",AP$3)</f>
        <v>Walter</v>
      </c>
      <c r="AQ22" s="309" t="str">
        <f>IF('Rooster '!CD50&gt;0,"",AQ$3)</f>
        <v>wim</v>
      </c>
      <c r="AR22" s="301" t="str">
        <f>IF('Rooster '!CF50&gt;0,"",AR$3)</f>
        <v>wout</v>
      </c>
      <c r="AS22" s="307"/>
      <c r="AT22" s="305">
        <f>'Actuele Stand'!$D$53-COUNTBLANK(D22:AR22)</f>
        <v>35</v>
      </c>
      <c r="AU22" s="301" t="str">
        <f t="shared" si="1"/>
        <v>jos</v>
      </c>
    </row>
    <row r="23" spans="1:47" s="299" customFormat="1">
      <c r="A23" s="378" t="s">
        <v>146</v>
      </c>
      <c r="B23" s="305">
        <f>'Actuele Stand'!$D$53-COUNTBLANK(D23:AR23)</f>
        <v>31</v>
      </c>
      <c r="C23" s="307"/>
      <c r="D23" s="310" t="str">
        <f>IF('Rooster '!D52&gt;0,"",D$3)</f>
        <v>alex r</v>
      </c>
      <c r="E23" s="302" t="str">
        <f>IF('Rooster '!F52&gt;0,"",E$3)</f>
        <v/>
      </c>
      <c r="F23" s="310" t="str">
        <f>IF('Rooster '!H52&gt;0,"",F$3)</f>
        <v/>
      </c>
      <c r="G23" s="302" t="str">
        <f>IF('Rooster '!J52&gt;0,"",G$3)</f>
        <v/>
      </c>
      <c r="H23" s="310" t="str">
        <f>IF('Rooster '!L52&gt;0,"",H$3)</f>
        <v>berry</v>
      </c>
      <c r="I23" s="302" t="str">
        <f>IF('Rooster '!N52&gt;0,"",I$3)</f>
        <v>chris</v>
      </c>
      <c r="J23" s="310" t="str">
        <f>IF('Rooster '!P52&gt;0,"",J$3)</f>
        <v>cock</v>
      </c>
      <c r="K23" s="302" t="str">
        <f>IF('Rooster '!R52&gt;0,"",K$3)</f>
        <v>cor</v>
      </c>
      <c r="L23" s="310" t="str">
        <f>IF('Rooster '!T52&gt;0,"",L$3)</f>
        <v>ed</v>
      </c>
      <c r="M23" s="302" t="str">
        <f>IF('Rooster '!V52&gt;0,"",M$3)</f>
        <v>frans</v>
      </c>
      <c r="N23" s="310" t="str">
        <f>IF('Rooster '!X52&gt;0,"",N$3)</f>
        <v>ger d</v>
      </c>
      <c r="O23" s="302" t="str">
        <f>IF('Rooster '!Z52&gt;0,"",O$3)</f>
        <v>ger v</v>
      </c>
      <c r="P23" s="310" t="str">
        <f>IF('Rooster '!AB52&gt;0,"",P$3)</f>
        <v xml:space="preserve">harold B </v>
      </c>
      <c r="Q23" s="302" t="str">
        <f>IF('Rooster '!AD52&gt;0,"",Q$3)</f>
        <v>harold  N</v>
      </c>
      <c r="R23" s="310" t="str">
        <f>IF('Rooster '!AF52&gt;0,"",R$3)</f>
        <v>jaap</v>
      </c>
      <c r="S23" s="302" t="str">
        <f>IF('Rooster '!AH52&gt;0,"",S$3)</f>
        <v>joop</v>
      </c>
      <c r="T23" s="310" t="str">
        <f>IF('Rooster '!AJ52&gt;0,"",T$3)</f>
        <v>jos</v>
      </c>
      <c r="U23" s="307"/>
      <c r="V23" s="310" t="str">
        <f>IF('Rooster '!AN52&gt;0,"",V$3)</f>
        <v>mars bu</v>
      </c>
      <c r="W23" s="302" t="str">
        <f>IF('Rooster '!AP52&gt;0,"",W$3)</f>
        <v>mars ma</v>
      </c>
      <c r="X23" s="310" t="str">
        <f>IF('Rooster '!AR52&gt;0,"",X$3)</f>
        <v>mars os</v>
      </c>
      <c r="Y23" s="302" t="str">
        <f>IF('Rooster '!AT52&gt;0,"",Y$3)</f>
        <v>marco</v>
      </c>
      <c r="Z23" s="310" t="str">
        <f>IF('Rooster '!AV52&gt;0,"",Z$3)</f>
        <v>micha</v>
      </c>
      <c r="AA23" s="302" t="str">
        <f>IF('Rooster '!AX52&gt;0,"",AA$3)</f>
        <v>mo</v>
      </c>
      <c r="AB23" s="310" t="str">
        <f>IF('Rooster '!AZ52&gt;0,"",AB$3)</f>
        <v/>
      </c>
      <c r="AC23" s="302" t="str">
        <f>IF('Rooster '!BB52&gt;0,"",AC$3)</f>
        <v>paul</v>
      </c>
      <c r="AD23" s="310" t="str">
        <f>IF('Rooster '!BD52&gt;0,"",AD$3)</f>
        <v>peet g</v>
      </c>
      <c r="AE23" s="302" t="str">
        <f>IF('Rooster '!BF52&gt;0,"",AE$3)</f>
        <v/>
      </c>
      <c r="AF23" s="310" t="str">
        <f>IF('Rooster '!BH52&gt;0,"",AF$3)</f>
        <v>peet m</v>
      </c>
      <c r="AG23" s="302" t="str">
        <f>IF('Rooster '!BJ52&gt;0,"",AG$3)</f>
        <v>piet</v>
      </c>
      <c r="AH23" s="310" t="str">
        <f>IF('Rooster '!BL52&gt;0,"",AH$3)</f>
        <v/>
      </c>
      <c r="AI23" s="302" t="str">
        <f>IF('Rooster '!BN52&gt;0,"",AI$3)</f>
        <v>rene</v>
      </c>
      <c r="AJ23" s="310" t="str">
        <f>IF('Rooster '!BP52&gt;0,"",AJ$3)</f>
        <v>richard</v>
      </c>
      <c r="AK23" s="302" t="str">
        <f>IF('Rooster '!BR52&gt;0,"",AK$3)</f>
        <v/>
      </c>
      <c r="AL23" s="310" t="str">
        <f>IF('Rooster '!BT52&gt;0,"",AL$3)</f>
        <v>ted</v>
      </c>
      <c r="AM23" s="302" t="str">
        <f>IF('Rooster '!BV52&gt;0,"",AM$3)</f>
        <v/>
      </c>
      <c r="AN23" s="310" t="str">
        <f>IF('Rooster '!BX52&gt;0,"",AN$3)</f>
        <v>theo v W</v>
      </c>
      <c r="AO23" s="302" t="str">
        <f>IF('Rooster '!BZ52&gt;0,"",AO$3)</f>
        <v>thijs</v>
      </c>
      <c r="AP23" s="310" t="str">
        <f>IF('Rooster '!CB52&gt;0,"",AP$3)</f>
        <v>Walter</v>
      </c>
      <c r="AQ23" s="302" t="str">
        <f>IF('Rooster '!CD52&gt;0,"",AQ$3)</f>
        <v>wim</v>
      </c>
      <c r="AR23" s="310" t="str">
        <f>IF('Rooster '!CF52&gt;0,"",AR$3)</f>
        <v/>
      </c>
      <c r="AS23" s="307"/>
      <c r="AT23" s="305">
        <f>'Actuele Stand'!$D$53-COUNTBLANK(D23:AR23)</f>
        <v>31</v>
      </c>
      <c r="AU23" s="302" t="str">
        <f t="shared" si="1"/>
        <v>mars bo</v>
      </c>
    </row>
    <row r="24" spans="1:47" s="299" customFormat="1">
      <c r="A24" s="301" t="s">
        <v>147</v>
      </c>
      <c r="B24" s="305">
        <f>'Actuele Stand'!$D$53-COUNTBLANK(D24:AR24)</f>
        <v>38</v>
      </c>
      <c r="C24" s="307"/>
      <c r="D24" s="301" t="str">
        <f>IF('Rooster '!D54&gt;0,"",D$3)</f>
        <v>alex r</v>
      </c>
      <c r="E24" s="309" t="str">
        <f>IF('Rooster '!F54&gt;0,"",E$3)</f>
        <v>alex s</v>
      </c>
      <c r="F24" s="301" t="str">
        <f>IF('Rooster '!H54&gt;0,"",F$3)</f>
        <v>appie</v>
      </c>
      <c r="G24" s="309" t="str">
        <f>IF('Rooster '!J54&gt;0,"",G$3)</f>
        <v>arthur</v>
      </c>
      <c r="H24" s="301" t="str">
        <f>IF('Rooster '!L54&gt;0,"",H$3)</f>
        <v>berry</v>
      </c>
      <c r="I24" s="309" t="str">
        <f>IF('Rooster '!N54&gt;0,"",I$3)</f>
        <v>chris</v>
      </c>
      <c r="J24" s="301" t="str">
        <f>IF('Rooster '!P54&gt;0,"",J$3)</f>
        <v/>
      </c>
      <c r="K24" s="309" t="str">
        <f>IF('Rooster '!R54&gt;0,"",K$3)</f>
        <v>cor</v>
      </c>
      <c r="L24" s="301" t="str">
        <f>IF('Rooster '!T54&gt;0,"",L$3)</f>
        <v/>
      </c>
      <c r="M24" s="309" t="str">
        <f>IF('Rooster '!V54&gt;0,"",M$3)</f>
        <v>frans</v>
      </c>
      <c r="N24" s="301" t="str">
        <f>IF('Rooster '!X54&gt;0,"",N$3)</f>
        <v>ger d</v>
      </c>
      <c r="O24" s="309" t="str">
        <f>IF('Rooster '!Z54&gt;0,"",O$3)</f>
        <v>ger v</v>
      </c>
      <c r="P24" s="301" t="str">
        <f>IF('Rooster '!AB54&gt;0,"",P$3)</f>
        <v xml:space="preserve">harold B </v>
      </c>
      <c r="Q24" s="309" t="str">
        <f>IF('Rooster '!AD54&gt;0,"",Q$3)</f>
        <v>harold  N</v>
      </c>
      <c r="R24" s="301" t="str">
        <f>IF('Rooster '!AF54&gt;0,"",R$3)</f>
        <v>jaap</v>
      </c>
      <c r="S24" s="309" t="str">
        <f>IF('Rooster '!AH54&gt;0,"",S$3)</f>
        <v>joop</v>
      </c>
      <c r="T24" s="301" t="str">
        <f>IF('Rooster '!AJ54&gt;0,"",T$3)</f>
        <v>jos</v>
      </c>
      <c r="U24" s="309" t="str">
        <f>IF('Rooster '!AL54&gt;0,"",U$3)</f>
        <v>mars bo</v>
      </c>
      <c r="V24" s="307"/>
      <c r="W24" s="309" t="str">
        <f>IF('Rooster '!AP54&gt;0,"",W$3)</f>
        <v>mars ma</v>
      </c>
      <c r="X24" s="301" t="str">
        <f>IF('Rooster '!AR54&gt;0,"",X$3)</f>
        <v>mars os</v>
      </c>
      <c r="Y24" s="309" t="str">
        <f>IF('Rooster '!AT54&gt;0,"",Y$3)</f>
        <v>marco</v>
      </c>
      <c r="Z24" s="301" t="str">
        <f>IF('Rooster '!AV54&gt;0,"",Z$3)</f>
        <v>micha</v>
      </c>
      <c r="AA24" s="309" t="str">
        <f>IF('Rooster '!AX54&gt;0,"",AA$3)</f>
        <v>mo</v>
      </c>
      <c r="AB24" s="301" t="str">
        <f>IF('Rooster '!AZ54&gt;0,"",AB$3)</f>
        <v>Patrick</v>
      </c>
      <c r="AC24" s="309" t="str">
        <f>IF('Rooster '!BB54&gt;0,"",AC$3)</f>
        <v>paul</v>
      </c>
      <c r="AD24" s="301" t="str">
        <f>IF('Rooster '!BD54&gt;0,"",AD$3)</f>
        <v>peet g</v>
      </c>
      <c r="AE24" s="309" t="str">
        <f>IF('Rooster '!BF54&gt;0,"",AE$3)</f>
        <v>peet h</v>
      </c>
      <c r="AF24" s="301" t="str">
        <f>IF('Rooster '!BH54&gt;0,"",AF$3)</f>
        <v>peet m</v>
      </c>
      <c r="AG24" s="309" t="str">
        <f>IF('Rooster '!BJ54&gt;0,"",AG$3)</f>
        <v>piet</v>
      </c>
      <c r="AH24" s="301" t="str">
        <f>IF('Rooster '!BL54&gt;0,"",AH$3)</f>
        <v>pleun</v>
      </c>
      <c r="AI24" s="309" t="str">
        <f>IF('Rooster '!BN54&gt;0,"",AI$3)</f>
        <v>rene</v>
      </c>
      <c r="AJ24" s="301" t="str">
        <f>IF('Rooster '!BP54&gt;0,"",AJ$3)</f>
        <v>richard</v>
      </c>
      <c r="AK24" s="309" t="str">
        <f>IF('Rooster '!BR54&gt;0,"",AK$3)</f>
        <v>ronald</v>
      </c>
      <c r="AL24" s="301" t="str">
        <f>IF('Rooster '!BT54&gt;0,"",AL$3)</f>
        <v>ted</v>
      </c>
      <c r="AM24" s="309" t="str">
        <f>IF('Rooster '!BV54&gt;0,"",AM$3)</f>
        <v>theo A</v>
      </c>
      <c r="AN24" s="301" t="str">
        <f>IF('Rooster '!BX54&gt;0,"",AN$3)</f>
        <v>theo v W</v>
      </c>
      <c r="AO24" s="309" t="str">
        <f>IF('Rooster '!BZ54&gt;0,"",AO$3)</f>
        <v>thijs</v>
      </c>
      <c r="AP24" s="301" t="str">
        <f>IF('Rooster '!CB54&gt;0,"",AP$3)</f>
        <v>Walter</v>
      </c>
      <c r="AQ24" s="309" t="str">
        <f>IF('Rooster '!CD54&gt;0,"",AQ$3)</f>
        <v>wim</v>
      </c>
      <c r="AR24" s="301" t="str">
        <f>IF('Rooster '!CF54&gt;0,"",AR$3)</f>
        <v>wout</v>
      </c>
      <c r="AS24" s="307"/>
      <c r="AT24" s="305">
        <f>'Actuele Stand'!$D$53-COUNTBLANK(D24:AR24)</f>
        <v>38</v>
      </c>
      <c r="AU24" s="301" t="str">
        <f t="shared" si="1"/>
        <v>mars bu</v>
      </c>
    </row>
    <row r="25" spans="1:47" s="299" customFormat="1">
      <c r="A25" s="378" t="s">
        <v>148</v>
      </c>
      <c r="B25" s="305">
        <f>'Actuele Stand'!$D$53-COUNTBLANK(D25:AR25)</f>
        <v>40</v>
      </c>
      <c r="C25" s="307"/>
      <c r="D25" s="310" t="str">
        <f>IF('Rooster '!D56&gt;0,"",D$3)</f>
        <v>alex r</v>
      </c>
      <c r="E25" s="302" t="str">
        <f>IF('Rooster '!F56&gt;0,"",E$3)</f>
        <v>alex s</v>
      </c>
      <c r="F25" s="310" t="str">
        <f>IF('Rooster '!H56&gt;0,"",F$3)</f>
        <v>appie</v>
      </c>
      <c r="G25" s="302" t="str">
        <f>IF('Rooster '!J56&gt;0,"",G$3)</f>
        <v>arthur</v>
      </c>
      <c r="H25" s="310" t="str">
        <f>IF('Rooster '!L56&gt;0,"",H$3)</f>
        <v>berry</v>
      </c>
      <c r="I25" s="302" t="str">
        <f>IF('Rooster '!N56&gt;0,"",I$3)</f>
        <v>chris</v>
      </c>
      <c r="J25" s="310" t="str">
        <f>IF('Rooster '!P56&gt;0,"",J$3)</f>
        <v>cock</v>
      </c>
      <c r="K25" s="302" t="str">
        <f>IF('Rooster '!R56&gt;0,"",K$3)</f>
        <v>cor</v>
      </c>
      <c r="L25" s="310" t="str">
        <f>IF('Rooster '!T56&gt;0,"",L$3)</f>
        <v>ed</v>
      </c>
      <c r="M25" s="302" t="str">
        <f>IF('Rooster '!V56&gt;0,"",M$3)</f>
        <v>frans</v>
      </c>
      <c r="N25" s="310" t="str">
        <f>IF('Rooster '!X56&gt;0,"",N$3)</f>
        <v>ger d</v>
      </c>
      <c r="O25" s="302" t="str">
        <f>IF('Rooster '!Z56&gt;0,"",O$3)</f>
        <v>ger v</v>
      </c>
      <c r="P25" s="310" t="str">
        <f>IF('Rooster '!AB56&gt;0,"",P$3)</f>
        <v xml:space="preserve">harold B </v>
      </c>
      <c r="Q25" s="302" t="str">
        <f>IF('Rooster '!AD56&gt;0,"",Q$3)</f>
        <v>harold  N</v>
      </c>
      <c r="R25" s="310" t="str">
        <f>IF('Rooster '!AF56&gt;0,"",R$3)</f>
        <v>jaap</v>
      </c>
      <c r="S25" s="302" t="str">
        <f>IF('Rooster '!AH56&gt;0,"",S$3)</f>
        <v>joop</v>
      </c>
      <c r="T25" s="310" t="str">
        <f>IF('Rooster '!AJ56&gt;0,"",T$3)</f>
        <v>jos</v>
      </c>
      <c r="U25" s="302" t="str">
        <f>IF('Rooster '!AL56&gt;0,"",U$3)</f>
        <v>mars bo</v>
      </c>
      <c r="V25" s="310" t="str">
        <f>IF('Rooster '!AN56&gt;0,"",V$3)</f>
        <v>mars bu</v>
      </c>
      <c r="W25" s="307"/>
      <c r="X25" s="310" t="str">
        <f>IF('Rooster '!AR56&gt;0,"",X$3)</f>
        <v>mars os</v>
      </c>
      <c r="Y25" s="302" t="str">
        <f>IF('Rooster '!AT56&gt;0,"",Y$3)</f>
        <v>marco</v>
      </c>
      <c r="Z25" s="310" t="str">
        <f>IF('Rooster '!AV56&gt;0,"",Z$3)</f>
        <v>micha</v>
      </c>
      <c r="AA25" s="302" t="str">
        <f>IF('Rooster '!AX56&gt;0,"",AA$3)</f>
        <v>mo</v>
      </c>
      <c r="AB25" s="310" t="str">
        <f>IF('Rooster '!AZ56&gt;0,"",AB$3)</f>
        <v>Patrick</v>
      </c>
      <c r="AC25" s="302" t="str">
        <f>IF('Rooster '!BB56&gt;0,"",AC$3)</f>
        <v>paul</v>
      </c>
      <c r="AD25" s="310" t="str">
        <f>IF('Rooster '!BD56&gt;0,"",AD$3)</f>
        <v>peet g</v>
      </c>
      <c r="AE25" s="302" t="str">
        <f>IF('Rooster '!BF56&gt;0,"",AE$3)</f>
        <v>peet h</v>
      </c>
      <c r="AF25" s="310" t="str">
        <f>IF('Rooster '!BH56&gt;0,"",AF$3)</f>
        <v>peet m</v>
      </c>
      <c r="AG25" s="302" t="str">
        <f>IF('Rooster '!BJ56&gt;0,"",AG$3)</f>
        <v>piet</v>
      </c>
      <c r="AH25" s="310" t="str">
        <f>IF('Rooster '!BL56&gt;0,"",AH$3)</f>
        <v>pleun</v>
      </c>
      <c r="AI25" s="302" t="str">
        <f>IF('Rooster '!BN56&gt;0,"",AI$3)</f>
        <v>rene</v>
      </c>
      <c r="AJ25" s="310" t="str">
        <f>IF('Rooster '!BP56&gt;0,"",AJ$3)</f>
        <v>richard</v>
      </c>
      <c r="AK25" s="302" t="str">
        <f>IF('Rooster '!BR56&gt;0,"",AK$3)</f>
        <v>ronald</v>
      </c>
      <c r="AL25" s="310" t="str">
        <f>IF('Rooster '!BT56&gt;0,"",AL$3)</f>
        <v>ted</v>
      </c>
      <c r="AM25" s="302" t="str">
        <f>IF('Rooster '!BV56&gt;0,"",AM$3)</f>
        <v>theo A</v>
      </c>
      <c r="AN25" s="310" t="str">
        <f>IF('Rooster '!BX56&gt;0,"",AN$3)</f>
        <v>theo v W</v>
      </c>
      <c r="AO25" s="302" t="str">
        <f>IF('Rooster '!BZ56&gt;0,"",AO$3)</f>
        <v>thijs</v>
      </c>
      <c r="AP25" s="310" t="str">
        <f>IF('Rooster '!CB56&gt;0,"",AP$3)</f>
        <v>Walter</v>
      </c>
      <c r="AQ25" s="302" t="str">
        <f>IF('Rooster '!CD56&gt;0,"",AQ$3)</f>
        <v>wim</v>
      </c>
      <c r="AR25" s="310" t="str">
        <f>IF('Rooster '!CF56&gt;0,"",AR$3)</f>
        <v>wout</v>
      </c>
      <c r="AS25" s="307"/>
      <c r="AT25" s="305">
        <f>'Actuele Stand'!$D$53-COUNTBLANK(D25:AR25)</f>
        <v>40</v>
      </c>
      <c r="AU25" s="302" t="str">
        <f t="shared" si="1"/>
        <v>mars ma</v>
      </c>
    </row>
    <row r="26" spans="1:47" s="299" customFormat="1">
      <c r="A26" s="301" t="s">
        <v>149</v>
      </c>
      <c r="B26" s="305">
        <f>'Actuele Stand'!$D$53-COUNTBLANK(D26:AR26)</f>
        <v>40</v>
      </c>
      <c r="C26" s="307"/>
      <c r="D26" s="301" t="str">
        <f>IF('Rooster '!D58&gt;0,"",D$3)</f>
        <v>alex r</v>
      </c>
      <c r="E26" s="309" t="str">
        <f>IF('Rooster '!F58&gt;0,"",E$3)</f>
        <v>alex s</v>
      </c>
      <c r="F26" s="301" t="str">
        <f>IF('Rooster '!H58&gt;0,"",F$3)</f>
        <v>appie</v>
      </c>
      <c r="G26" s="309" t="str">
        <f>IF('Rooster '!J58&gt;0,"",G$3)</f>
        <v>arthur</v>
      </c>
      <c r="H26" s="301" t="str">
        <f>IF('Rooster '!L58&gt;0,"",H$3)</f>
        <v>berry</v>
      </c>
      <c r="I26" s="309" t="str">
        <f>IF('Rooster '!N58&gt;0,"",I$3)</f>
        <v>chris</v>
      </c>
      <c r="J26" s="301" t="str">
        <f>IF('Rooster '!P58&gt;0,"",J$3)</f>
        <v>cock</v>
      </c>
      <c r="K26" s="309" t="str">
        <f>IF('Rooster '!R58&gt;0,"",K$3)</f>
        <v>cor</v>
      </c>
      <c r="L26" s="301" t="str">
        <f>IF('Rooster '!T58&gt;0,"",L$3)</f>
        <v>ed</v>
      </c>
      <c r="M26" s="309" t="str">
        <f>IF('Rooster '!V58&gt;0,"",M$3)</f>
        <v>frans</v>
      </c>
      <c r="N26" s="301" t="str">
        <f>IF('Rooster '!X58&gt;0,"",N$3)</f>
        <v>ger d</v>
      </c>
      <c r="O26" s="309" t="str">
        <f>IF('Rooster '!Z58&gt;0,"",O$3)</f>
        <v>ger v</v>
      </c>
      <c r="P26" s="301" t="str">
        <f>IF('Rooster '!AB58&gt;0,"",P$3)</f>
        <v xml:space="preserve">harold B </v>
      </c>
      <c r="Q26" s="309" t="str">
        <f>IF('Rooster '!AD58&gt;0,"",Q$3)</f>
        <v>harold  N</v>
      </c>
      <c r="R26" s="301" t="str">
        <f>IF('Rooster '!AF58&gt;0,"",R$3)</f>
        <v>jaap</v>
      </c>
      <c r="S26" s="309" t="str">
        <f>IF('Rooster '!AH58&gt;0,"",S$3)</f>
        <v>joop</v>
      </c>
      <c r="T26" s="301" t="str">
        <f>IF('Rooster '!AJ58&gt;0,"",T$3)</f>
        <v>jos</v>
      </c>
      <c r="U26" s="309" t="str">
        <f>IF('Rooster '!AL58&gt;0,"",U$3)</f>
        <v>mars bo</v>
      </c>
      <c r="V26" s="301" t="str">
        <f>IF('Rooster '!AN58&gt;0,"",V$3)</f>
        <v>mars bu</v>
      </c>
      <c r="W26" s="309" t="str">
        <f>IF('Rooster '!AP58&gt;0,"",W$3)</f>
        <v>mars ma</v>
      </c>
      <c r="X26" s="307"/>
      <c r="Y26" s="309" t="str">
        <f>IF('Rooster '!AT58&gt;0,"",Y$3)</f>
        <v>marco</v>
      </c>
      <c r="Z26" s="301" t="str">
        <f>IF('Rooster '!AV58&gt;0,"",Z$3)</f>
        <v>micha</v>
      </c>
      <c r="AA26" s="309" t="str">
        <f>IF('Rooster '!AX58&gt;0,"",AA$3)</f>
        <v>mo</v>
      </c>
      <c r="AB26" s="301" t="str">
        <f>IF('Rooster '!AZ58&gt;0,"",AB$3)</f>
        <v>Patrick</v>
      </c>
      <c r="AC26" s="309" t="str">
        <f>IF('Rooster '!BB58&gt;0,"",AC$3)</f>
        <v>paul</v>
      </c>
      <c r="AD26" s="301" t="str">
        <f>IF('Rooster '!BD58&gt;0,"",AD$3)</f>
        <v>peet g</v>
      </c>
      <c r="AE26" s="309" t="str">
        <f>IF('Rooster '!BF58&gt;0,"",AE$3)</f>
        <v>peet h</v>
      </c>
      <c r="AF26" s="301" t="str">
        <f>IF('Rooster '!BH58&gt;0,"",AF$3)</f>
        <v>peet m</v>
      </c>
      <c r="AG26" s="309" t="str">
        <f>IF('Rooster '!BJ58&gt;0,"",AG$3)</f>
        <v>piet</v>
      </c>
      <c r="AH26" s="301" t="str">
        <f>IF('Rooster '!BL58&gt;0,"",AH$3)</f>
        <v>pleun</v>
      </c>
      <c r="AI26" s="309" t="str">
        <f>IF('Rooster '!BN58&gt;0,"",AI$3)</f>
        <v>rene</v>
      </c>
      <c r="AJ26" s="301" t="str">
        <f>IF('Rooster '!BP58&gt;0,"",AJ$3)</f>
        <v>richard</v>
      </c>
      <c r="AK26" s="309" t="str">
        <f>IF('Rooster '!BR58&gt;0,"",AK$3)</f>
        <v>ronald</v>
      </c>
      <c r="AL26" s="301" t="str">
        <f>IF('Rooster '!BT58&gt;0,"",AL$3)</f>
        <v>ted</v>
      </c>
      <c r="AM26" s="309" t="str">
        <f>IF('Rooster '!BV58&gt;0,"",AM$3)</f>
        <v>theo A</v>
      </c>
      <c r="AN26" s="301" t="str">
        <f>IF('Rooster '!BX58&gt;0,"",AN$3)</f>
        <v>theo v W</v>
      </c>
      <c r="AO26" s="309" t="str">
        <f>IF('Rooster '!BZ58&gt;0,"",AO$3)</f>
        <v>thijs</v>
      </c>
      <c r="AP26" s="301" t="str">
        <f>IF('Rooster '!CB58&gt;0,"",AP$3)</f>
        <v>Walter</v>
      </c>
      <c r="AQ26" s="309" t="str">
        <f>IF('Rooster '!CD58&gt;0,"",AQ$3)</f>
        <v>wim</v>
      </c>
      <c r="AR26" s="301" t="str">
        <f>IF('Rooster '!CF58&gt;0,"",AR$3)</f>
        <v>wout</v>
      </c>
      <c r="AS26" s="307"/>
      <c r="AT26" s="305">
        <f>'Actuele Stand'!$D$53-COUNTBLANK(D26:AR26)</f>
        <v>40</v>
      </c>
      <c r="AU26" s="301" t="str">
        <f t="shared" si="1"/>
        <v>mars os</v>
      </c>
    </row>
    <row r="27" spans="1:47" s="299" customFormat="1">
      <c r="A27" s="378" t="s">
        <v>120</v>
      </c>
      <c r="B27" s="305">
        <f>'Actuele Stand'!$D$53-COUNTBLANK(D27:AR27)</f>
        <v>33</v>
      </c>
      <c r="C27" s="307"/>
      <c r="D27" s="310" t="str">
        <f>IF('Rooster '!D60&gt;0,"",D$3)</f>
        <v>alex r</v>
      </c>
      <c r="E27" s="302" t="str">
        <f>IF('Rooster '!F60&gt;0,"",E$3)</f>
        <v>alex s</v>
      </c>
      <c r="F27" s="310" t="str">
        <f>IF('Rooster '!H60&gt;0,"",F$3)</f>
        <v>appie</v>
      </c>
      <c r="G27" s="302" t="str">
        <f>IF('Rooster '!J60&gt;0,"",G$3)</f>
        <v/>
      </c>
      <c r="H27" s="310" t="str">
        <f>IF('Rooster '!L60&gt;0,"",H$3)</f>
        <v>berry</v>
      </c>
      <c r="I27" s="302" t="str">
        <f>IF('Rooster '!N60&gt;0,"",I$3)</f>
        <v>chris</v>
      </c>
      <c r="J27" s="310" t="str">
        <f>IF('Rooster '!P60&gt;0,"",J$3)</f>
        <v>cock</v>
      </c>
      <c r="K27" s="302" t="str">
        <f>IF('Rooster '!R60&gt;0,"",K$3)</f>
        <v/>
      </c>
      <c r="L27" s="310" t="str">
        <f>IF('Rooster '!T60&gt;0,"",L$3)</f>
        <v>ed</v>
      </c>
      <c r="M27" s="302" t="str">
        <f>IF('Rooster '!V60&gt;0,"",M$3)</f>
        <v>frans</v>
      </c>
      <c r="N27" s="310" t="str">
        <f>IF('Rooster '!X60&gt;0,"",N$3)</f>
        <v>ger d</v>
      </c>
      <c r="O27" s="302" t="str">
        <f>IF('Rooster '!Z60&gt;0,"",O$3)</f>
        <v/>
      </c>
      <c r="P27" s="310" t="str">
        <f>IF('Rooster '!AB60&gt;0,"",P$3)</f>
        <v/>
      </c>
      <c r="Q27" s="302" t="str">
        <f>IF('Rooster '!AD60&gt;0,"",Q$3)</f>
        <v>harold  N</v>
      </c>
      <c r="R27" s="310" t="str">
        <f>IF('Rooster '!AF60&gt;0,"",R$3)</f>
        <v>jaap</v>
      </c>
      <c r="S27" s="302" t="str">
        <f>IF('Rooster '!AH60&gt;0,"",S$3)</f>
        <v>joop</v>
      </c>
      <c r="T27" s="310" t="str">
        <f>IF('Rooster '!AJ60&gt;0,"",T$3)</f>
        <v>jos</v>
      </c>
      <c r="U27" s="302" t="str">
        <f>IF('Rooster '!AL60&gt;0,"",U$3)</f>
        <v>mars bo</v>
      </c>
      <c r="V27" s="310" t="str">
        <f>IF('Rooster '!AN60&gt;0,"",V$3)</f>
        <v>mars bu</v>
      </c>
      <c r="W27" s="302" t="str">
        <f>IF('Rooster '!AP60&gt;0,"",W$3)</f>
        <v>mars ma</v>
      </c>
      <c r="X27" s="310" t="str">
        <f>IF('Rooster '!AR60&gt;0,"",X$3)</f>
        <v>mars os</v>
      </c>
      <c r="Y27" s="307"/>
      <c r="Z27" s="310" t="str">
        <f>IF('Rooster '!AV60&gt;0,"",Z$3)</f>
        <v>micha</v>
      </c>
      <c r="AA27" s="302" t="str">
        <f>IF('Rooster '!AX60&gt;0,"",AA$3)</f>
        <v>mo</v>
      </c>
      <c r="AB27" s="310" t="str">
        <f>IF('Rooster '!AZ60&gt;0,"",AB$3)</f>
        <v>Patrick</v>
      </c>
      <c r="AC27" s="302" t="str">
        <f>IF('Rooster '!BB60&gt;0,"",AC$3)</f>
        <v>paul</v>
      </c>
      <c r="AD27" s="310" t="str">
        <f>IF('Rooster '!BD60&gt;0,"",AD$3)</f>
        <v>peet g</v>
      </c>
      <c r="AE27" s="302" t="str">
        <f>IF('Rooster '!BF60&gt;0,"",AE$3)</f>
        <v>peet h</v>
      </c>
      <c r="AF27" s="310" t="str">
        <f>IF('Rooster '!BH60&gt;0,"",AF$3)</f>
        <v>peet m</v>
      </c>
      <c r="AG27" s="302" t="str">
        <f>IF('Rooster '!BJ60&gt;0,"",AG$3)</f>
        <v/>
      </c>
      <c r="AH27" s="310" t="str">
        <f>IF('Rooster '!BL60&gt;0,"",AH$3)</f>
        <v>pleun</v>
      </c>
      <c r="AI27" s="302" t="str">
        <f>IF('Rooster '!BN60&gt;0,"",AI$3)</f>
        <v>rene</v>
      </c>
      <c r="AJ27" s="310" t="str">
        <f>IF('Rooster '!BP60&gt;0,"",AJ$3)</f>
        <v>richard</v>
      </c>
      <c r="AK27" s="302" t="str">
        <f>IF('Rooster '!BR60&gt;0,"",AK$3)</f>
        <v/>
      </c>
      <c r="AL27" s="310" t="str">
        <f>IF('Rooster '!BT60&gt;0,"",AL$3)</f>
        <v>ted</v>
      </c>
      <c r="AM27" s="302" t="str">
        <f>IF('Rooster '!BV60&gt;0,"",AM$3)</f>
        <v/>
      </c>
      <c r="AN27" s="310" t="str">
        <f>IF('Rooster '!BX60&gt;0,"",AN$3)</f>
        <v>theo v W</v>
      </c>
      <c r="AO27" s="302" t="str">
        <f>IF('Rooster '!BZ60&gt;0,"",AO$3)</f>
        <v>thijs</v>
      </c>
      <c r="AP27" s="310" t="str">
        <f>IF('Rooster '!CB60&gt;0,"",AP$3)</f>
        <v>Walter</v>
      </c>
      <c r="AQ27" s="302" t="str">
        <f>IF('Rooster '!CD60&gt;0,"",AQ$3)</f>
        <v>wim</v>
      </c>
      <c r="AR27" s="310" t="str">
        <f>IF('Rooster '!CF60&gt;0,"",AR$3)</f>
        <v>wout</v>
      </c>
      <c r="AS27" s="307"/>
      <c r="AT27" s="305">
        <f>'Actuele Stand'!$D$53-COUNTBLANK(D27:AR27)</f>
        <v>33</v>
      </c>
      <c r="AU27" s="302" t="str">
        <f t="shared" si="1"/>
        <v>marco</v>
      </c>
    </row>
    <row r="28" spans="1:47" s="299" customFormat="1">
      <c r="A28" s="301" t="s">
        <v>125</v>
      </c>
      <c r="B28" s="305">
        <f>'Actuele Stand'!$D$53-COUNTBLANK(D28:AR28)</f>
        <v>26</v>
      </c>
      <c r="C28" s="307"/>
      <c r="D28" s="301" t="str">
        <f>IF('Rooster '!D62&gt;0,"",D$3)</f>
        <v>alex r</v>
      </c>
      <c r="E28" s="309" t="str">
        <f>IF('Rooster '!F62&gt;0,"",E$3)</f>
        <v>alex s</v>
      </c>
      <c r="F28" s="301" t="str">
        <f>IF('Rooster '!H62&gt;0,"",F$3)</f>
        <v/>
      </c>
      <c r="G28" s="309" t="str">
        <f>IF('Rooster '!J62&gt;0,"",G$3)</f>
        <v>arthur</v>
      </c>
      <c r="H28" s="301" t="str">
        <f>IF('Rooster '!L62&gt;0,"",H$3)</f>
        <v/>
      </c>
      <c r="I28" s="309" t="str">
        <f>IF('Rooster '!N62&gt;0,"",I$3)</f>
        <v>chris</v>
      </c>
      <c r="J28" s="301" t="str">
        <f>IF('Rooster '!P62&gt;0,"",J$3)</f>
        <v/>
      </c>
      <c r="K28" s="309" t="str">
        <f>IF('Rooster '!R62&gt;0,"",K$3)</f>
        <v>cor</v>
      </c>
      <c r="L28" s="301" t="str">
        <f>IF('Rooster '!T62&gt;0,"",L$3)</f>
        <v/>
      </c>
      <c r="M28" s="309" t="str">
        <f>IF('Rooster '!V62&gt;0,"",M$3)</f>
        <v/>
      </c>
      <c r="N28" s="301" t="str">
        <f>IF('Rooster '!X62&gt;0,"",N$3)</f>
        <v/>
      </c>
      <c r="O28" s="309" t="str">
        <f>IF('Rooster '!Z62&gt;0,"",O$3)</f>
        <v/>
      </c>
      <c r="P28" s="301" t="str">
        <f>IF('Rooster '!AB62&gt;0,"",P$3)</f>
        <v/>
      </c>
      <c r="Q28" s="309" t="str">
        <f>IF('Rooster '!AD62&gt;0,"",Q$3)</f>
        <v/>
      </c>
      <c r="R28" s="301" t="str">
        <f>IF('Rooster '!AF62&gt;0,"",R$3)</f>
        <v>jaap</v>
      </c>
      <c r="S28" s="309" t="str">
        <f>IF('Rooster '!AH62&gt;0,"",S$3)</f>
        <v/>
      </c>
      <c r="T28" s="301" t="str">
        <f>IF('Rooster '!AJ62&gt;0,"",T$3)</f>
        <v>jos</v>
      </c>
      <c r="U28" s="309" t="str">
        <f>IF('Rooster '!AL62&gt;0,"",U$3)</f>
        <v>mars bo</v>
      </c>
      <c r="V28" s="301" t="str">
        <f>IF('Rooster '!AN62&gt;0,"",V$3)</f>
        <v>mars bu</v>
      </c>
      <c r="W28" s="309" t="str">
        <f>IF('Rooster '!AP62&gt;0,"",W$3)</f>
        <v>mars ma</v>
      </c>
      <c r="X28" s="301" t="str">
        <f>IF('Rooster '!AR62&gt;0,"",X$3)</f>
        <v>mars os</v>
      </c>
      <c r="Y28" s="309" t="str">
        <f>IF('Rooster '!AT62&gt;0,"",Y$3)</f>
        <v>marco</v>
      </c>
      <c r="Z28" s="307"/>
      <c r="AA28" s="309" t="str">
        <f>IF('Rooster '!AX62&gt;0,"",AA$3)</f>
        <v>mo</v>
      </c>
      <c r="AB28" s="301" t="str">
        <f>IF('Rooster '!AZ62&gt;0,"",AB$3)</f>
        <v>Patrick</v>
      </c>
      <c r="AC28" s="309" t="str">
        <f>IF('Rooster '!BB62&gt;0,"",AC$3)</f>
        <v/>
      </c>
      <c r="AD28" s="301" t="str">
        <f>IF('Rooster '!BD62&gt;0,"",AD$3)</f>
        <v>peet g</v>
      </c>
      <c r="AE28" s="309" t="str">
        <f>IF('Rooster '!BF62&gt;0,"",AE$3)</f>
        <v>peet h</v>
      </c>
      <c r="AF28" s="301" t="str">
        <f>IF('Rooster '!BH62&gt;0,"",AF$3)</f>
        <v>peet m</v>
      </c>
      <c r="AG28" s="309" t="str">
        <f>IF('Rooster '!BJ62&gt;0,"",AG$3)</f>
        <v>piet</v>
      </c>
      <c r="AH28" s="301" t="str">
        <f>IF('Rooster '!BL62&gt;0,"",AH$3)</f>
        <v>pleun</v>
      </c>
      <c r="AI28" s="309" t="str">
        <f>IF('Rooster '!BN62&gt;0,"",AI$3)</f>
        <v>rene</v>
      </c>
      <c r="AJ28" s="301" t="str">
        <f>IF('Rooster '!BP62&gt;0,"",AJ$3)</f>
        <v>richard</v>
      </c>
      <c r="AK28" s="309" t="str">
        <f>IF('Rooster '!BR62&gt;0,"",AK$3)</f>
        <v>ronald</v>
      </c>
      <c r="AL28" s="301" t="str">
        <f>IF('Rooster '!BT62&gt;0,"",AL$3)</f>
        <v>ted</v>
      </c>
      <c r="AM28" s="309" t="str">
        <f>IF('Rooster '!BV62&gt;0,"",AM$3)</f>
        <v/>
      </c>
      <c r="AN28" s="301" t="str">
        <f>IF('Rooster '!BX62&gt;0,"",AN$3)</f>
        <v>theo v W</v>
      </c>
      <c r="AO28" s="309" t="str">
        <f>IF('Rooster '!BZ62&gt;0,"",AO$3)</f>
        <v>thijs</v>
      </c>
      <c r="AP28" s="301" t="str">
        <f>IF('Rooster '!CB62&gt;0,"",AP$3)</f>
        <v>Walter</v>
      </c>
      <c r="AQ28" s="309" t="str">
        <f>IF('Rooster '!CD62&gt;0,"",AQ$3)</f>
        <v/>
      </c>
      <c r="AR28" s="301" t="str">
        <f>IF('Rooster '!CF62&gt;0,"",AR$3)</f>
        <v/>
      </c>
      <c r="AS28" s="307"/>
      <c r="AT28" s="305">
        <f>'Actuele Stand'!$D$53-COUNTBLANK(D28:AR28)</f>
        <v>26</v>
      </c>
      <c r="AU28" s="301" t="str">
        <f t="shared" si="1"/>
        <v>micha</v>
      </c>
    </row>
    <row r="29" spans="1:47" s="299" customFormat="1">
      <c r="A29" s="378" t="s">
        <v>81</v>
      </c>
      <c r="B29" s="305">
        <f>'Actuele Stand'!$D$53-COUNTBLANK(D29:AR29)</f>
        <v>33</v>
      </c>
      <c r="C29" s="307"/>
      <c r="D29" s="310" t="str">
        <f>IF('Rooster '!D64&gt;0,"",D$3)</f>
        <v>alex r</v>
      </c>
      <c r="E29" s="302" t="str">
        <f>IF('Rooster '!F64&gt;0,"",E$3)</f>
        <v/>
      </c>
      <c r="F29" s="310" t="str">
        <f>IF('Rooster '!H64&gt;0,"",F$3)</f>
        <v>appie</v>
      </c>
      <c r="G29" s="302" t="str">
        <f>IF('Rooster '!J64&gt;0,"",G$3)</f>
        <v/>
      </c>
      <c r="H29" s="310" t="str">
        <f>IF('Rooster '!L64&gt;0,"",H$3)</f>
        <v>berry</v>
      </c>
      <c r="I29" s="302" t="str">
        <f>IF('Rooster '!N64&gt;0,"",I$3)</f>
        <v>chris</v>
      </c>
      <c r="J29" s="310" t="str">
        <f>IF('Rooster '!P64&gt;0,"",J$3)</f>
        <v>cock</v>
      </c>
      <c r="K29" s="302" t="str">
        <f>IF('Rooster '!R64&gt;0,"",K$3)</f>
        <v>cor</v>
      </c>
      <c r="L29" s="310" t="str">
        <f>IF('Rooster '!T64&gt;0,"",L$3)</f>
        <v>ed</v>
      </c>
      <c r="M29" s="302" t="str">
        <f>IF('Rooster '!V64&gt;0,"",M$3)</f>
        <v/>
      </c>
      <c r="N29" s="310" t="str">
        <f>IF('Rooster '!X64&gt;0,"",N$3)</f>
        <v>ger d</v>
      </c>
      <c r="O29" s="302" t="str">
        <f>IF('Rooster '!Z64&gt;0,"",O$3)</f>
        <v>ger v</v>
      </c>
      <c r="P29" s="310" t="str">
        <f>IF('Rooster '!AB64&gt;0,"",P$3)</f>
        <v xml:space="preserve">harold B </v>
      </c>
      <c r="Q29" s="302" t="str">
        <f>IF('Rooster '!AD64&gt;0,"",Q$3)</f>
        <v>harold  N</v>
      </c>
      <c r="R29" s="310" t="str">
        <f>IF('Rooster '!AF64&gt;0,"",R$3)</f>
        <v>jaap</v>
      </c>
      <c r="S29" s="302" t="str">
        <f>IF('Rooster '!AH64&gt;0,"",S$3)</f>
        <v>joop</v>
      </c>
      <c r="T29" s="310" t="str">
        <f>IF('Rooster '!AJ64&gt;0,"",T$3)</f>
        <v/>
      </c>
      <c r="U29" s="302" t="str">
        <f>IF('Rooster '!AL64&gt;0,"",U$3)</f>
        <v>mars bo</v>
      </c>
      <c r="V29" s="310" t="str">
        <f>IF('Rooster '!AN64&gt;0,"",V$3)</f>
        <v>mars bu</v>
      </c>
      <c r="W29" s="302" t="str">
        <f>IF('Rooster '!AP64&gt;0,"",W$3)</f>
        <v>mars ma</v>
      </c>
      <c r="X29" s="310" t="str">
        <f>IF('Rooster '!AR64&gt;0,"",X$3)</f>
        <v>mars os</v>
      </c>
      <c r="Y29" s="302" t="str">
        <f>IF('Rooster '!AT64&gt;0,"",Y$3)</f>
        <v>marco</v>
      </c>
      <c r="Z29" s="310" t="str">
        <f>IF('Rooster '!AV64&gt;0,"",Z$3)</f>
        <v>micha</v>
      </c>
      <c r="AA29" s="307"/>
      <c r="AB29" s="310" t="str">
        <f>IF('Rooster '!AZ64&gt;0,"",AB$3)</f>
        <v>Patrick</v>
      </c>
      <c r="AC29" s="302" t="str">
        <f>IF('Rooster '!BB64&gt;0,"",AC$3)</f>
        <v>paul</v>
      </c>
      <c r="AD29" s="310" t="str">
        <f>IF('Rooster '!BD64&gt;0,"",AD$3)</f>
        <v>peet g</v>
      </c>
      <c r="AE29" s="302" t="str">
        <f>IF('Rooster '!BF64&gt;0,"",AE$3)</f>
        <v>peet h</v>
      </c>
      <c r="AF29" s="310" t="str">
        <f>IF('Rooster '!BH64&gt;0,"",AF$3)</f>
        <v>peet m</v>
      </c>
      <c r="AG29" s="302" t="str">
        <f>IF('Rooster '!BJ64&gt;0,"",AG$3)</f>
        <v>piet</v>
      </c>
      <c r="AH29" s="310" t="str">
        <f>IF('Rooster '!BL64&gt;0,"",AH$3)</f>
        <v>pleun</v>
      </c>
      <c r="AI29" s="302" t="str">
        <f>IF('Rooster '!BN64&gt;0,"",AI$3)</f>
        <v>rene</v>
      </c>
      <c r="AJ29" s="310" t="str">
        <f>IF('Rooster '!BP64&gt;0,"",AJ$3)</f>
        <v>richard</v>
      </c>
      <c r="AK29" s="302" t="str">
        <f>IF('Rooster '!BR64&gt;0,"",AK$3)</f>
        <v>ronald</v>
      </c>
      <c r="AL29" s="310" t="str">
        <f>IF('Rooster '!BT64&gt;0,"",AL$3)</f>
        <v>ted</v>
      </c>
      <c r="AM29" s="302" t="str">
        <f>IF('Rooster '!BV64&gt;0,"",AM$3)</f>
        <v>theo A</v>
      </c>
      <c r="AN29" s="310" t="str">
        <f>IF('Rooster '!BX64&gt;0,"",AN$3)</f>
        <v/>
      </c>
      <c r="AO29" s="302" t="str">
        <f>IF('Rooster '!BZ64&gt;0,"",AO$3)</f>
        <v>thijs</v>
      </c>
      <c r="AP29" s="310" t="str">
        <f>IF('Rooster '!CA64&gt;0,"",AP$3)</f>
        <v>Walter</v>
      </c>
      <c r="AQ29" s="302" t="str">
        <f>IF('Rooster '!CD64&gt;0,"",AQ$3)</f>
        <v/>
      </c>
      <c r="AR29" s="310" t="str">
        <f>IF('Rooster '!CF64&gt;0,"",AR$3)</f>
        <v/>
      </c>
      <c r="AS29" s="307"/>
      <c r="AT29" s="305">
        <f>'Actuele Stand'!$D$53-COUNTBLANK(D29:AR29)</f>
        <v>33</v>
      </c>
      <c r="AU29" s="302" t="str">
        <f t="shared" si="1"/>
        <v>mo</v>
      </c>
    </row>
    <row r="30" spans="1:47" s="299" customFormat="1">
      <c r="A30" s="301" t="s">
        <v>232</v>
      </c>
      <c r="B30" s="305">
        <f>'Actuele Stand'!$D$53-COUNTBLANK(D30:AR30)</f>
        <v>33</v>
      </c>
      <c r="C30" s="307"/>
      <c r="D30" s="301" t="str">
        <f>IF('Rooster '!D66&gt;0,"",D$3)</f>
        <v>alex r</v>
      </c>
      <c r="E30" s="309" t="str">
        <f>IF('Rooster '!F66&gt;0,"",E$3)</f>
        <v>alex s</v>
      </c>
      <c r="F30" s="301" t="str">
        <f>IF('Rooster '!H66&gt;0,"",F$3)</f>
        <v>appie</v>
      </c>
      <c r="G30" s="309" t="str">
        <f>IF('Rooster '!J66&gt;0,"",G$3)</f>
        <v/>
      </c>
      <c r="H30" s="301" t="str">
        <f>IF('Rooster '!L66&gt;0,"",H$3)</f>
        <v>berry</v>
      </c>
      <c r="I30" s="309" t="str">
        <f>IF('Rooster '!N66&gt;0,"",I$3)</f>
        <v/>
      </c>
      <c r="J30" s="301" t="str">
        <f>IF('Rooster '!P66&gt;0,"",J$3)</f>
        <v>cock</v>
      </c>
      <c r="K30" s="309" t="str">
        <f>IF('Rooster '!R66&gt;0,"",K$3)</f>
        <v>cor</v>
      </c>
      <c r="L30" s="301" t="str">
        <f>IF('Rooster '!T66&gt;0,"",L$3)</f>
        <v>ed</v>
      </c>
      <c r="M30" s="309" t="str">
        <f>IF('Rooster '!V66&gt;0,"",M$3)</f>
        <v>frans</v>
      </c>
      <c r="N30" s="301" t="str">
        <f>IF('Rooster '!X66&gt;0,"",N$3)</f>
        <v>ger d</v>
      </c>
      <c r="O30" s="309" t="str">
        <f>IF('Rooster '!Z66&gt;0,"",O$3)</f>
        <v/>
      </c>
      <c r="P30" s="301" t="str">
        <f>IF('Rooster '!AB66&gt;0,"",P$3)</f>
        <v xml:space="preserve">harold B </v>
      </c>
      <c r="Q30" s="309" t="str">
        <f>IF('Rooster '!AD66&gt;0,"",Q$3)</f>
        <v>harold  N</v>
      </c>
      <c r="R30" s="301" t="str">
        <f>IF('Rooster '!AF66&gt;0,"",R$3)</f>
        <v>jaap</v>
      </c>
      <c r="S30" s="309" t="str">
        <f>IF('Rooster '!AH66&gt;0,"",S$3)</f>
        <v>joop</v>
      </c>
      <c r="T30" s="301" t="str">
        <f>IF('Rooster '!AJ66&gt;0,"",T$3)</f>
        <v>jos</v>
      </c>
      <c r="U30" s="309" t="str">
        <f>IF('Rooster '!AL66&gt;0,"",U$3)</f>
        <v/>
      </c>
      <c r="V30" s="301" t="str">
        <f>IF('Rooster '!AN66&gt;0,"",V$3)</f>
        <v>mars bu</v>
      </c>
      <c r="W30" s="309" t="str">
        <f>IF('Rooster '!AP66&gt;0,"",W$3)</f>
        <v>mars ma</v>
      </c>
      <c r="X30" s="301" t="str">
        <f>IF('Rooster '!AR66&gt;0,"",X$3)</f>
        <v>mars os</v>
      </c>
      <c r="Y30" s="309" t="str">
        <f>IF('Rooster '!AT66&gt;0,"",Y$3)</f>
        <v>marco</v>
      </c>
      <c r="Z30" s="301" t="str">
        <f>IF('Rooster '!AV66&gt;0,"",Z$3)</f>
        <v>micha</v>
      </c>
      <c r="AA30" s="309" t="str">
        <f>IF('Rooster '!AX66&gt;0,"",AA$3)</f>
        <v>mo</v>
      </c>
      <c r="AB30" s="307"/>
      <c r="AC30" s="309" t="str">
        <f>IF('Rooster '!BB66&gt;0,"",AC$3)</f>
        <v>paul</v>
      </c>
      <c r="AD30" s="301" t="str">
        <f>IF('Rooster '!BD66&gt;0,"",AD$3)</f>
        <v>peet g</v>
      </c>
      <c r="AE30" s="309" t="str">
        <f>IF('Rooster '!BF66&gt;0,"",AE$3)</f>
        <v>peet h</v>
      </c>
      <c r="AF30" s="301" t="str">
        <f>IF('Rooster '!BH66&gt;0,"",AF$3)</f>
        <v>peet m</v>
      </c>
      <c r="AG30" s="309" t="str">
        <f>IF('Rooster '!BJ66&gt;0,"",AG$3)</f>
        <v>piet</v>
      </c>
      <c r="AH30" s="301" t="str">
        <f>IF('Rooster '!BL66&gt;0,"",AH$3)</f>
        <v>pleun</v>
      </c>
      <c r="AI30" s="309" t="str">
        <f>IF('Rooster '!BN66&gt;0,"",AI$3)</f>
        <v>rene</v>
      </c>
      <c r="AJ30" s="301" t="str">
        <f>IF('Rooster '!BP66&gt;0,"",AJ$3)</f>
        <v>richard</v>
      </c>
      <c r="AK30" s="309" t="str">
        <f>IF('Rooster '!BR66&gt;0,"",AK$3)</f>
        <v>ronald</v>
      </c>
      <c r="AL30" s="301" t="str">
        <f>IF('Rooster '!BT66&gt;0,"",AL$3)</f>
        <v>ted</v>
      </c>
      <c r="AM30" s="309" t="str">
        <f>IF('Rooster '!BV66&gt;0,"",AM$3)</f>
        <v/>
      </c>
      <c r="AN30" s="301" t="str">
        <f>IF('Rooster '!BX66&gt;0,"",AN$3)</f>
        <v/>
      </c>
      <c r="AO30" s="309" t="str">
        <f>IF('Rooster '!BZ66&gt;0,"",AO$3)</f>
        <v>thijs</v>
      </c>
      <c r="AP30" s="301" t="str">
        <f>IF('Rooster '!CB66&gt;0,"",AP$3)</f>
        <v>Walter</v>
      </c>
      <c r="AQ30" s="309" t="str">
        <f>IF('Rooster '!CD66&gt;0,"",AQ$3)</f>
        <v>wim</v>
      </c>
      <c r="AR30" s="301" t="str">
        <f>IF('Rooster '!CF66&gt;0,"",AR$3)</f>
        <v/>
      </c>
      <c r="AS30" s="307"/>
      <c r="AT30" s="305">
        <f>'Actuele Stand'!$D$53-COUNTBLANK(D30:AR30)</f>
        <v>33</v>
      </c>
      <c r="AU30" s="301" t="str">
        <f t="shared" si="1"/>
        <v>Patrick</v>
      </c>
    </row>
    <row r="31" spans="1:47" s="299" customFormat="1">
      <c r="A31" s="302" t="s">
        <v>86</v>
      </c>
      <c r="B31" s="305">
        <f>'Actuele Stand'!$D$53-COUNTBLANK(D31:AR31)</f>
        <v>36</v>
      </c>
      <c r="C31" s="307"/>
      <c r="D31" s="310" t="str">
        <f>IF('Rooster '!D68&gt;0,"",D$3)</f>
        <v>alex r</v>
      </c>
      <c r="E31" s="302" t="str">
        <f>IF('Rooster '!F68&gt;0,"",E$3)</f>
        <v>alex s</v>
      </c>
      <c r="F31" s="310" t="str">
        <f>IF('Rooster '!H68&gt;0,"",F$3)</f>
        <v>appie</v>
      </c>
      <c r="G31" s="302" t="str">
        <f>IF('Rooster '!J68&gt;0,"",G$3)</f>
        <v>arthur</v>
      </c>
      <c r="H31" s="310" t="str">
        <f>IF('Rooster '!L68&gt;0,"",H$3)</f>
        <v>berry</v>
      </c>
      <c r="I31" s="302" t="str">
        <f>IF('Rooster '!N68&gt;0,"",I$3)</f>
        <v>chris</v>
      </c>
      <c r="J31" s="310" t="str">
        <f>IF('Rooster '!P68&gt;0,"",J$3)</f>
        <v/>
      </c>
      <c r="K31" s="302" t="str">
        <f>IF('Rooster '!R68&gt;0,"",K$3)</f>
        <v>cor</v>
      </c>
      <c r="L31" s="310" t="str">
        <f>IF('Rooster '!T68&gt;0,"",L$3)</f>
        <v>ed</v>
      </c>
      <c r="M31" s="302" t="str">
        <f>IF('Rooster '!V68&gt;0,"",M$3)</f>
        <v>frans</v>
      </c>
      <c r="N31" s="310" t="str">
        <f>IF('Rooster '!X68&gt;0,"",N$3)</f>
        <v>ger d</v>
      </c>
      <c r="O31" s="302" t="str">
        <f>IF('Rooster '!Z68&gt;0,"",O$3)</f>
        <v>ger v</v>
      </c>
      <c r="P31" s="310" t="str">
        <f>IF('Rooster '!AB68&gt;0,"",P$3)</f>
        <v xml:space="preserve">harold B </v>
      </c>
      <c r="Q31" s="302" t="str">
        <f>IF('Rooster '!AD68&gt;0,"",Q$3)</f>
        <v>harold  N</v>
      </c>
      <c r="R31" s="310" t="str">
        <f>IF('Rooster '!AF68&gt;0,"",R$3)</f>
        <v>jaap</v>
      </c>
      <c r="S31" s="302" t="str">
        <f>IF('Rooster '!AH68&gt;0,"",S$3)</f>
        <v>joop</v>
      </c>
      <c r="T31" s="310" t="str">
        <f>IF('Rooster '!AJ68&gt;0,"",T$3)</f>
        <v>jos</v>
      </c>
      <c r="U31" s="302" t="str">
        <f>IF('Rooster '!AL68&gt;0,"",U$3)</f>
        <v>mars bo</v>
      </c>
      <c r="V31" s="310" t="str">
        <f>IF('Rooster '!AN68&gt;0,"",V$3)</f>
        <v>mars bu</v>
      </c>
      <c r="W31" s="302" t="str">
        <f>IF('Rooster '!AP68&gt;0,"",W$3)</f>
        <v>mars ma</v>
      </c>
      <c r="X31" s="310" t="str">
        <f>IF('Rooster '!AR68&gt;0,"",X$3)</f>
        <v>mars os</v>
      </c>
      <c r="Y31" s="302" t="str">
        <f>IF('Rooster '!AT68&gt;0,"",Y$3)</f>
        <v>marco</v>
      </c>
      <c r="Z31" s="310" t="str">
        <f>IF('Rooster '!AV68&gt;0,"",Z$3)</f>
        <v/>
      </c>
      <c r="AA31" s="302" t="str">
        <f>IF('Rooster '!AX68&gt;0,"",AA$3)</f>
        <v>mo</v>
      </c>
      <c r="AB31" s="310" t="str">
        <f>IF('Rooster '!AZ68&gt;0,"",AB$3)</f>
        <v>Patrick</v>
      </c>
      <c r="AC31" s="307"/>
      <c r="AD31" s="310" t="str">
        <f>IF('Rooster '!BD68&gt;0,"",AD$3)</f>
        <v>peet g</v>
      </c>
      <c r="AE31" s="302" t="str">
        <f>IF('Rooster '!BF68&gt;0,"",AE$3)</f>
        <v>peet h</v>
      </c>
      <c r="AF31" s="310" t="str">
        <f>IF('Rooster '!BH68&gt;0,"",AF$3)</f>
        <v>peet m</v>
      </c>
      <c r="AG31" s="302" t="str">
        <f>IF('Rooster '!BJ68&gt;0,"",AG$3)</f>
        <v>piet</v>
      </c>
      <c r="AH31" s="310" t="str">
        <f>IF('Rooster '!BL68&gt;0,"",AH$3)</f>
        <v>pleun</v>
      </c>
      <c r="AI31" s="302" t="str">
        <f>IF('Rooster '!BN68&gt;0,"",AI$3)</f>
        <v>rene</v>
      </c>
      <c r="AJ31" s="310" t="str">
        <f>IF('Rooster '!BP68&gt;0,"",AJ$3)</f>
        <v>richard</v>
      </c>
      <c r="AK31" s="302" t="str">
        <f>IF('Rooster '!BR68&gt;0,"",AK$3)</f>
        <v>ronald</v>
      </c>
      <c r="AL31" s="310" t="str">
        <f>IF('Rooster '!BT68&gt;0,"",AL$3)</f>
        <v>ted</v>
      </c>
      <c r="AM31" s="302" t="str">
        <f>IF('Rooster '!BV68&gt;0,"",AM$3)</f>
        <v>theo A</v>
      </c>
      <c r="AN31" s="310" t="str">
        <f>IF('Rooster '!BX68&gt;0,"",AN$3)</f>
        <v/>
      </c>
      <c r="AO31" s="302" t="str">
        <f>IF('Rooster '!BZ68&gt;0,"",AO$3)</f>
        <v>thijs</v>
      </c>
      <c r="AP31" s="310" t="str">
        <f>IF('Rooster '!CB68&gt;0,"",AP$3)</f>
        <v/>
      </c>
      <c r="AQ31" s="302" t="str">
        <f>IF('Rooster '!CD68&gt;0,"",AQ$3)</f>
        <v>wim</v>
      </c>
      <c r="AR31" s="310" t="str">
        <f>IF('Rooster '!CF68&gt;0,"",AR$3)</f>
        <v>wout</v>
      </c>
      <c r="AS31" s="307"/>
      <c r="AT31" s="305">
        <f>'Actuele Stand'!$D$53-COUNTBLANK(D31:AR31)</f>
        <v>36</v>
      </c>
      <c r="AU31" s="302" t="str">
        <f t="shared" si="1"/>
        <v>paul</v>
      </c>
    </row>
    <row r="32" spans="1:47" s="299" customFormat="1">
      <c r="A32" s="301" t="s">
        <v>127</v>
      </c>
      <c r="B32" s="305">
        <f>'Actuele Stand'!$D$53-COUNTBLANK(D32:AR32)</f>
        <v>29</v>
      </c>
      <c r="C32" s="307"/>
      <c r="D32" s="301" t="str">
        <f>IF('Rooster '!D70&gt;0,"",D$3)</f>
        <v>alex r</v>
      </c>
      <c r="E32" s="309" t="str">
        <f>IF('Rooster '!F70&gt;0,"",E$3)</f>
        <v/>
      </c>
      <c r="F32" s="301" t="str">
        <f>IF('Rooster '!H70&gt;0,"",F$3)</f>
        <v>appie</v>
      </c>
      <c r="G32" s="309" t="str">
        <f>IF('Rooster '!J70&gt;0,"",G$3)</f>
        <v>arthur</v>
      </c>
      <c r="H32" s="301" t="str">
        <f>IF('Rooster '!L70&gt;0,"",H$3)</f>
        <v/>
      </c>
      <c r="I32" s="309" t="str">
        <f>IF('Rooster '!N70&gt;0,"",I$3)</f>
        <v>chris</v>
      </c>
      <c r="J32" s="301" t="str">
        <f>IF('Rooster '!P70&gt;0,"",J$3)</f>
        <v>cock</v>
      </c>
      <c r="K32" s="309" t="str">
        <f>IF('Rooster '!R70&gt;0,"",K$3)</f>
        <v/>
      </c>
      <c r="L32" s="301" t="str">
        <f>IF('Rooster '!T70&gt;0,"",L$3)</f>
        <v>ed</v>
      </c>
      <c r="M32" s="309" t="str">
        <f>IF('Rooster '!V70&gt;0,"",M$3)</f>
        <v/>
      </c>
      <c r="N32" s="301" t="str">
        <f>IF('Rooster '!X70&gt;0,"",N$3)</f>
        <v/>
      </c>
      <c r="O32" s="309" t="str">
        <f>IF('Rooster '!Z70&gt;0,"",O$3)</f>
        <v/>
      </c>
      <c r="P32" s="301" t="str">
        <f>IF('Rooster '!AB70&gt;0,"",P$3)</f>
        <v xml:space="preserve">harold B </v>
      </c>
      <c r="Q32" s="309" t="str">
        <f>IF('Rooster '!AD70&gt;0,"",Q$3)</f>
        <v>harold  N</v>
      </c>
      <c r="R32" s="301" t="str">
        <f>IF('Rooster '!AF70&gt;0,"",R$3)</f>
        <v>jaap</v>
      </c>
      <c r="S32" s="309" t="str">
        <f>IF('Rooster '!AH70&gt;0,"",S$3)</f>
        <v>joop</v>
      </c>
      <c r="T32" s="301" t="str">
        <f>IF('Rooster '!AJ70&gt;0,"",T$3)</f>
        <v>jos</v>
      </c>
      <c r="U32" s="309" t="str">
        <f>IF('Rooster '!AL70&gt;0,"",U$3)</f>
        <v>mars bo</v>
      </c>
      <c r="V32" s="301" t="str">
        <f>IF('Rooster '!AN70&gt;0,"",V$3)</f>
        <v>mars bu</v>
      </c>
      <c r="W32" s="309" t="str">
        <f>IF('Rooster '!AP70&gt;0,"",W$3)</f>
        <v>mars ma</v>
      </c>
      <c r="X32" s="301" t="str">
        <f>IF('Rooster '!AR70&gt;0,"",X$3)</f>
        <v>mars os</v>
      </c>
      <c r="Y32" s="309" t="str">
        <f>IF('Rooster '!AT70&gt;0,"",Y$3)</f>
        <v>marco</v>
      </c>
      <c r="Z32" s="301" t="str">
        <f>IF('Rooster '!AV70&gt;0,"",Z$3)</f>
        <v>micha</v>
      </c>
      <c r="AA32" s="309" t="str">
        <f>IF('Rooster '!AX70&gt;0,"",AA$3)</f>
        <v>mo</v>
      </c>
      <c r="AB32" s="301" t="str">
        <f>IF('Rooster '!AZ70&gt;0,"",AB$3)</f>
        <v>Patrick</v>
      </c>
      <c r="AC32" s="309" t="str">
        <f>IF('Rooster '!BB70&gt;0,"",AC$3)</f>
        <v>paul</v>
      </c>
      <c r="AD32" s="307"/>
      <c r="AE32" s="309" t="str">
        <f>IF('Rooster '!BF70&gt;0,"",AE$3)</f>
        <v>peet h</v>
      </c>
      <c r="AF32" s="301" t="str">
        <f>IF('Rooster '!BH70&gt;0,"",AF$3)</f>
        <v>peet m</v>
      </c>
      <c r="AG32" s="309" t="str">
        <f>IF('Rooster '!BJ70&gt;0,"",AG$3)</f>
        <v>piet</v>
      </c>
      <c r="AH32" s="301" t="str">
        <f>IF('Rooster '!BL70&gt;0,"",AH$3)</f>
        <v>pleun</v>
      </c>
      <c r="AI32" s="309" t="str">
        <f>IF('Rooster '!BN70&gt;0,"",AI$3)</f>
        <v>rene</v>
      </c>
      <c r="AJ32" s="301" t="str">
        <f>IF('Rooster '!BP70&gt;0,"",AJ$3)</f>
        <v>richard</v>
      </c>
      <c r="AK32" s="309" t="str">
        <f>IF('Rooster '!BR70&gt;0,"",AK$3)</f>
        <v>ronald</v>
      </c>
      <c r="AL32" s="301" t="str">
        <f>IF('Rooster '!BT70&gt;0,"",AL$3)</f>
        <v/>
      </c>
      <c r="AM32" s="309" t="str">
        <f>IF('Rooster '!BV70&gt;0,"",AM$3)</f>
        <v/>
      </c>
      <c r="AN32" s="301" t="str">
        <f>IF('Rooster '!BX70&gt;0,"",AN$3)</f>
        <v>theo v W</v>
      </c>
      <c r="AO32" s="309" t="str">
        <f>IF('Rooster '!BZ70&gt;0,"",AO$3)</f>
        <v/>
      </c>
      <c r="AP32" s="301" t="str">
        <f>IF('Rooster '!CB70&gt;0,"",AP$3)</f>
        <v/>
      </c>
      <c r="AQ32" s="309" t="str">
        <f>IF('Rooster '!CD70&gt;0,"",AQ$3)</f>
        <v>wim</v>
      </c>
      <c r="AR32" s="301" t="str">
        <f>IF('Rooster '!CF70&gt;0,"",AR$3)</f>
        <v/>
      </c>
      <c r="AS32" s="307"/>
      <c r="AT32" s="305">
        <f>'Actuele Stand'!$D$53-COUNTBLANK(D32:AR32)</f>
        <v>29</v>
      </c>
      <c r="AU32" s="301" t="str">
        <f t="shared" si="1"/>
        <v>peet g</v>
      </c>
    </row>
    <row r="33" spans="1:50" s="299" customFormat="1">
      <c r="A33" s="302" t="s">
        <v>122</v>
      </c>
      <c r="B33" s="305">
        <f>'Actuele Stand'!$D$53-COUNTBLANK(D33:AR33)</f>
        <v>30</v>
      </c>
      <c r="C33" s="307"/>
      <c r="D33" s="310" t="str">
        <f>IF('Rooster '!D72&gt;0,"",D$3)</f>
        <v>alex r</v>
      </c>
      <c r="E33" s="302" t="str">
        <f>IF('Rooster '!F72&gt;0,"",E$3)</f>
        <v>alex s</v>
      </c>
      <c r="F33" s="310" t="str">
        <f>IF('Rooster '!H72&gt;0,"",F$3)</f>
        <v>appie</v>
      </c>
      <c r="G33" s="302" t="str">
        <f>IF('Rooster '!J72&gt;0,"",G$3)</f>
        <v/>
      </c>
      <c r="H33" s="310" t="str">
        <f>IF('Rooster '!L72&gt;0,"",H$3)</f>
        <v>berry</v>
      </c>
      <c r="I33" s="302" t="str">
        <f>IF('Rooster '!N72&gt;0,"",I$3)</f>
        <v>chris</v>
      </c>
      <c r="J33" s="310" t="str">
        <f>IF('Rooster '!P72&gt;0,"",J$3)</f>
        <v/>
      </c>
      <c r="K33" s="302" t="str">
        <f>IF('Rooster '!R72&gt;0,"",K$3)</f>
        <v>cor</v>
      </c>
      <c r="L33" s="310" t="str">
        <f>IF('Rooster '!T72&gt;0,"",L$3)</f>
        <v>ed</v>
      </c>
      <c r="M33" s="302" t="str">
        <f>IF('Rooster '!V72&gt;0,"",M$3)</f>
        <v>frans</v>
      </c>
      <c r="N33" s="310" t="str">
        <f>IF('Rooster '!X72&gt;0,"",N$3)</f>
        <v/>
      </c>
      <c r="O33" s="302" t="str">
        <f>IF('Rooster '!Z72&gt;0,"",O$3)</f>
        <v/>
      </c>
      <c r="P33" s="310" t="str">
        <f>IF('Rooster '!AB72&gt;0,"",P$3)</f>
        <v xml:space="preserve">harold B </v>
      </c>
      <c r="Q33" s="302" t="str">
        <f>IF('Rooster '!AD72&gt;0,"",Q$3)</f>
        <v>harold  N</v>
      </c>
      <c r="R33" s="310" t="str">
        <f>IF('Rooster '!AF72&gt;0,"",R$3)</f>
        <v>jaap</v>
      </c>
      <c r="S33" s="302" t="str">
        <f>IF('Rooster '!AH72&gt;0,"",S$3)</f>
        <v>joop</v>
      </c>
      <c r="T33" s="310" t="str">
        <f>IF('Rooster '!AJ72&gt;0,"",T$3)</f>
        <v/>
      </c>
      <c r="U33" s="302" t="str">
        <f>IF('Rooster '!AL72&gt;0,"",U$3)</f>
        <v/>
      </c>
      <c r="V33" s="310" t="str">
        <f>IF('Rooster '!AN72&gt;0,"",V$3)</f>
        <v>mars bu</v>
      </c>
      <c r="W33" s="302" t="str">
        <f>IF('Rooster '!AP72&gt;0,"",W$3)</f>
        <v>mars ma</v>
      </c>
      <c r="X33" s="310" t="str">
        <f>IF('Rooster '!AR72&gt;0,"",X$3)</f>
        <v>mars os</v>
      </c>
      <c r="Y33" s="302" t="str">
        <f>IF('Rooster '!AT72&gt;0,"",Y$3)</f>
        <v>marco</v>
      </c>
      <c r="Z33" s="310" t="str">
        <f>IF('Rooster '!AV72&gt;0,"",Z$3)</f>
        <v>micha</v>
      </c>
      <c r="AA33" s="302" t="str">
        <f>IF('Rooster '!AX72&gt;0,"",AA$3)</f>
        <v>mo</v>
      </c>
      <c r="AB33" s="310" t="str">
        <f>IF('Rooster '!AZ72&gt;0,"",AB$3)</f>
        <v>Patrick</v>
      </c>
      <c r="AC33" s="302" t="str">
        <f>IF('Rooster '!BB72&gt;0,"",AC$3)</f>
        <v>paul</v>
      </c>
      <c r="AD33" s="310" t="str">
        <f>IF('Rooster '!BD72&gt;0,"",AD$3)</f>
        <v>peet g</v>
      </c>
      <c r="AE33" s="307"/>
      <c r="AF33" s="310" t="str">
        <f>IF('Rooster '!BH72&gt;0,"",AF$3)</f>
        <v>peet m</v>
      </c>
      <c r="AG33" s="302" t="str">
        <f>IF('Rooster '!BJ72&gt;0,"",AG$3)</f>
        <v>piet</v>
      </c>
      <c r="AH33" s="310" t="str">
        <f>IF('Rooster '!BL72&gt;0,"",AH$3)</f>
        <v/>
      </c>
      <c r="AI33" s="302" t="str">
        <f>IF('Rooster '!BN72&gt;0,"",AI$3)</f>
        <v/>
      </c>
      <c r="AJ33" s="310" t="str">
        <f>IF('Rooster '!BP72&gt;0,"",AJ$3)</f>
        <v>richard</v>
      </c>
      <c r="AK33" s="302" t="str">
        <f>IF('Rooster '!BR72&gt;0,"",AK$3)</f>
        <v/>
      </c>
      <c r="AL33" s="310" t="str">
        <f>IF('Rooster '!BT72&gt;0,"",AL$3)</f>
        <v>ted</v>
      </c>
      <c r="AM33" s="375" t="str">
        <f>IF('Rooster '!BV72&gt;0,"",AM$3)</f>
        <v>theo A</v>
      </c>
      <c r="AN33" s="310" t="str">
        <f>IF('Rooster '!BX72&gt;0,"",AN$3)</f>
        <v>theo v W</v>
      </c>
      <c r="AO33" s="302" t="str">
        <f>IF('Rooster '!BZ72&gt;0,"",AO$3)</f>
        <v>thijs</v>
      </c>
      <c r="AP33" s="310" t="str">
        <f>IF('Rooster '!CB72&gt;0,"",AP$3)</f>
        <v/>
      </c>
      <c r="AQ33" s="302" t="str">
        <f>IF('Rooster '!CD72,"",AQ$3)</f>
        <v>wim</v>
      </c>
      <c r="AR33" s="310" t="str">
        <f>IF('Rooster '!CF72&gt;0,"",AR$3)</f>
        <v>wout</v>
      </c>
      <c r="AS33" s="307"/>
      <c r="AT33" s="305">
        <f>'Actuele Stand'!$D$53-COUNTBLANK(D33:AR33)</f>
        <v>30</v>
      </c>
      <c r="AU33" s="302" t="str">
        <f t="shared" si="1"/>
        <v>peet h</v>
      </c>
    </row>
    <row r="34" spans="1:50" s="299" customFormat="1">
      <c r="A34" s="301" t="s">
        <v>114</v>
      </c>
      <c r="B34" s="305">
        <f>'Actuele Stand'!$D$53-COUNTBLANK(D34:AR34)</f>
        <v>40</v>
      </c>
      <c r="C34" s="307"/>
      <c r="D34" s="301" t="str">
        <f>IF('Rooster '!D74&gt;0,"",D$3)</f>
        <v>alex r</v>
      </c>
      <c r="E34" s="309" t="str">
        <f>IF('Rooster '!F74&gt;0,"",E$3)</f>
        <v>alex s</v>
      </c>
      <c r="F34" s="301" t="str">
        <f>IF('Rooster '!H74&gt;0,"",F$3)</f>
        <v>appie</v>
      </c>
      <c r="G34" s="309" t="str">
        <f>IF('Rooster '!J74&gt;0,"",G$3)</f>
        <v>arthur</v>
      </c>
      <c r="H34" s="301" t="str">
        <f>IF('Rooster '!L74&gt;0,"",H$3)</f>
        <v>berry</v>
      </c>
      <c r="I34" s="309" t="str">
        <f>IF('Rooster '!N74&gt;0,"",I$3)</f>
        <v>chris</v>
      </c>
      <c r="J34" s="301" t="str">
        <f>IF('Rooster '!P74&gt;0,"",J$3)</f>
        <v>cock</v>
      </c>
      <c r="K34" s="309" t="str">
        <f>IF('Rooster '!R74&gt;0,"",K$3)</f>
        <v>cor</v>
      </c>
      <c r="L34" s="301" t="str">
        <f>IF('Rooster '!T74&gt;0,"",L$3)</f>
        <v>ed</v>
      </c>
      <c r="M34" s="309" t="str">
        <f>IF('Rooster '!V74&gt;0,"",M$3)</f>
        <v>frans</v>
      </c>
      <c r="N34" s="301" t="str">
        <f>IF('Rooster '!X74&gt;0,"",N$3)</f>
        <v>ger d</v>
      </c>
      <c r="O34" s="309" t="str">
        <f>IF('Rooster '!Z74&gt;0,"",O$3)</f>
        <v>ger v</v>
      </c>
      <c r="P34" s="301" t="str">
        <f>IF('Rooster '!AB74&gt;0,"",P$3)</f>
        <v xml:space="preserve">harold B </v>
      </c>
      <c r="Q34" s="309" t="str">
        <f>IF('Rooster '!AD74&gt;0,"",Q$3)</f>
        <v>harold  N</v>
      </c>
      <c r="R34" s="301" t="str">
        <f>IF('Rooster '!AF74&gt;0,"",R$3)</f>
        <v>jaap</v>
      </c>
      <c r="S34" s="309" t="str">
        <f>IF('Rooster '!AH74&gt;0,"",S$3)</f>
        <v>joop</v>
      </c>
      <c r="T34" s="301" t="str">
        <f>IF('Rooster '!AJ74&gt;0,"",T$3)</f>
        <v>jos</v>
      </c>
      <c r="U34" s="309" t="str">
        <f>IF('Rooster '!AL74&gt;0,"",U$3)</f>
        <v>mars bo</v>
      </c>
      <c r="V34" s="301" t="str">
        <f>IF('Rooster '!AN74&gt;0,"",V$3)</f>
        <v>mars bu</v>
      </c>
      <c r="W34" s="309" t="str">
        <f>IF('Rooster '!AP74&gt;0,"",W$3)</f>
        <v>mars ma</v>
      </c>
      <c r="X34" s="301" t="str">
        <f>IF('Rooster '!AR74&gt;0,"",X$3)</f>
        <v>mars os</v>
      </c>
      <c r="Y34" s="309" t="str">
        <f>IF('Rooster '!AT74&gt;0,"",Y$3)</f>
        <v>marco</v>
      </c>
      <c r="Z34" s="301" t="str">
        <f>IF('Rooster '!AV74&gt;0,"",Z$3)</f>
        <v>micha</v>
      </c>
      <c r="AA34" s="309" t="str">
        <f>IF('Rooster '!AX74&gt;0,"",AA$3)</f>
        <v>mo</v>
      </c>
      <c r="AB34" s="301" t="str">
        <f>IF('Rooster '!AZ74&gt;0,"",AB$3)</f>
        <v>Patrick</v>
      </c>
      <c r="AC34" s="309" t="str">
        <f>IF('Rooster '!BB74&gt;0,"",AC$3)</f>
        <v>paul</v>
      </c>
      <c r="AD34" s="301" t="str">
        <f>IF('Rooster '!BD74&gt;0,"",AD$3)</f>
        <v>peet g</v>
      </c>
      <c r="AE34" s="309" t="str">
        <f>IF('Rooster '!BF74&gt;0,"",AE$3)</f>
        <v>peet h</v>
      </c>
      <c r="AF34" s="307"/>
      <c r="AG34" s="309" t="str">
        <f>IF('Rooster '!BJ74&gt;0,"",AG$3)</f>
        <v>piet</v>
      </c>
      <c r="AH34" s="301" t="str">
        <f>IF('Rooster '!BL74&gt;0,"",AH$3)</f>
        <v>pleun</v>
      </c>
      <c r="AI34" s="309" t="str">
        <f>IF('Rooster '!BN74&gt;0,"",AI$3)</f>
        <v>rene</v>
      </c>
      <c r="AJ34" s="301" t="str">
        <f>IF('Rooster '!BP74&gt;0,"",AJ$3)</f>
        <v>richard</v>
      </c>
      <c r="AK34" s="309" t="str">
        <f>IF('Rooster '!BR74&gt;0,"",AK$3)</f>
        <v>ronald</v>
      </c>
      <c r="AL34" s="301" t="str">
        <f>IF('Rooster '!BT74&gt;0,"",AL$3)</f>
        <v>ted</v>
      </c>
      <c r="AM34" s="309" t="str">
        <f>IF('Rooster '!BV74&gt;0,"",AM$3)</f>
        <v>theo A</v>
      </c>
      <c r="AN34" s="301" t="str">
        <f>IF('Rooster '!BX74&gt;0,"",AN$3)</f>
        <v>theo v W</v>
      </c>
      <c r="AO34" s="309" t="str">
        <f>IF('Rooster '!BZ74&gt;0,"",AO$3)</f>
        <v>thijs</v>
      </c>
      <c r="AP34" s="301" t="str">
        <f>IF('Rooster '!CB74&gt;0,"",AP$3)</f>
        <v>Walter</v>
      </c>
      <c r="AQ34" s="309" t="str">
        <f>IF('Rooster '!CD74&gt;0,"",AQ$3)</f>
        <v>wim</v>
      </c>
      <c r="AR34" s="301" t="str">
        <f>IF('Rooster '!CF74&gt;0,"",AR$3)</f>
        <v>wout</v>
      </c>
      <c r="AS34" s="307"/>
      <c r="AT34" s="305">
        <f>'Actuele Stand'!$D$53-COUNTBLANK(D34:AR34)</f>
        <v>40</v>
      </c>
      <c r="AU34" s="301" t="str">
        <f t="shared" si="1"/>
        <v>peet m</v>
      </c>
    </row>
    <row r="35" spans="1:50" s="299" customFormat="1">
      <c r="A35" s="378" t="s">
        <v>90</v>
      </c>
      <c r="B35" s="305">
        <f>'Actuele Stand'!$D$53-COUNTBLANK(D35:AR35)</f>
        <v>33</v>
      </c>
      <c r="C35" s="307"/>
      <c r="D35" s="310" t="str">
        <f>IF('Rooster '!D76&gt;0,"",D$3)</f>
        <v>alex r</v>
      </c>
      <c r="E35" s="302" t="str">
        <f>IF('Rooster '!F76&gt;0,"",E$3)</f>
        <v>alex s</v>
      </c>
      <c r="F35" s="310" t="str">
        <f>IF('Rooster '!H76&gt;0,"",F$3)</f>
        <v>appie</v>
      </c>
      <c r="G35" s="302" t="str">
        <f>IF('Rooster '!J76&gt;0,"",G$3)</f>
        <v>arthur</v>
      </c>
      <c r="H35" s="310" t="str">
        <f>IF('Rooster '!L76&gt;0,"",H$3)</f>
        <v>berry</v>
      </c>
      <c r="I35" s="302" t="str">
        <f>IF('Rooster '!N76&gt;0,"",I$3)</f>
        <v>chris</v>
      </c>
      <c r="J35" s="310" t="str">
        <f>IF('Rooster '!P76&gt;0,"",J$3)</f>
        <v>cock</v>
      </c>
      <c r="K35" s="302" t="str">
        <f>IF('Rooster '!R76&gt;0,"",K$3)</f>
        <v>cor</v>
      </c>
      <c r="L35" s="310" t="str">
        <f>IF('Rooster '!T76&gt;0,"",L$3)</f>
        <v/>
      </c>
      <c r="M35" s="302" t="str">
        <f>IF('Rooster '!V76&gt;0,"",M$3)</f>
        <v>frans</v>
      </c>
      <c r="N35" s="310" t="str">
        <f>IF('Rooster '!X76&gt;0,"",N$3)</f>
        <v/>
      </c>
      <c r="O35" s="302" t="str">
        <f>IF('Rooster '!Z76&gt;0,"",O$3)</f>
        <v>ger v</v>
      </c>
      <c r="P35" s="310" t="str">
        <f>IF('Rooster '!AB76&gt;0,"",P$3)</f>
        <v/>
      </c>
      <c r="Q35" s="302" t="str">
        <f>IF('Rooster '!AD76&gt;0,"",Q$3)</f>
        <v>harold  N</v>
      </c>
      <c r="R35" s="310" t="str">
        <f>IF('Rooster '!AF76&gt;0,"",R$3)</f>
        <v>jaap</v>
      </c>
      <c r="S35" s="302" t="str">
        <f>IF('Rooster '!AH76&gt;0,"",S$3)</f>
        <v>joop</v>
      </c>
      <c r="T35" s="310" t="str">
        <f>IF('Rooster '!AJ76&gt;0,"",T$3)</f>
        <v>jos</v>
      </c>
      <c r="U35" s="302" t="str">
        <f>IF('Rooster '!AL76&gt;0,"",U$3)</f>
        <v>mars bo</v>
      </c>
      <c r="V35" s="310" t="str">
        <f>IF('Rooster '!AN76&gt;0,"",V$3)</f>
        <v>mars bu</v>
      </c>
      <c r="W35" s="302" t="str">
        <f>IF('Rooster '!AP76&gt;0,"",W$3)</f>
        <v>mars ma</v>
      </c>
      <c r="X35" s="310" t="str">
        <f>IF('Rooster '!AR76&gt;0,"",X$3)</f>
        <v>mars os</v>
      </c>
      <c r="Y35" s="302" t="str">
        <f>IF('Rooster '!AT76&gt;0,"",Y$3)</f>
        <v/>
      </c>
      <c r="Z35" s="310" t="str">
        <f>IF('Rooster '!AV76&gt;0,"",Z$3)</f>
        <v>micha</v>
      </c>
      <c r="AA35" s="302" t="str">
        <f>IF('Rooster '!AX76&gt;0,"",AA$3)</f>
        <v>mo</v>
      </c>
      <c r="AB35" s="310" t="str">
        <f>IF('Rooster '!AZ76&gt;0,"",AB$3)</f>
        <v>Patrick</v>
      </c>
      <c r="AC35" s="302" t="str">
        <f>IF('Rooster '!BB76&gt;0,"",AC$3)</f>
        <v>paul</v>
      </c>
      <c r="AD35" s="310" t="str">
        <f>IF('Rooster '!BD76&gt;0,"",AD$3)</f>
        <v>peet g</v>
      </c>
      <c r="AE35" s="302" t="str">
        <f>IF('Rooster '!BF76&gt;0,"",AE$3)</f>
        <v>peet h</v>
      </c>
      <c r="AF35" s="310" t="str">
        <f>IF('Rooster '!BH76&gt;0,"",AF$3)</f>
        <v>peet m</v>
      </c>
      <c r="AG35" s="307"/>
      <c r="AH35" s="310" t="str">
        <f>IF('Rooster '!BL76&gt;0,"",AH$3)</f>
        <v>pleun</v>
      </c>
      <c r="AI35" s="302" t="str">
        <f>IF('Rooster '!BN76&gt;0,"",AI$3)</f>
        <v/>
      </c>
      <c r="AJ35" s="310" t="str">
        <f>IF('Rooster '!BP76&gt;0,"",AJ$3)</f>
        <v>richard</v>
      </c>
      <c r="AK35" s="302" t="str">
        <f>IF('Rooster '!BR76&gt;0,"",AK$3)</f>
        <v/>
      </c>
      <c r="AL35" s="310" t="str">
        <f>IF('Rooster '!BT76&gt;0,"",AL$3)</f>
        <v/>
      </c>
      <c r="AM35" s="302" t="str">
        <f>IF('Rooster '!BV76&gt;0,"",AM$3)</f>
        <v>theo A</v>
      </c>
      <c r="AN35" s="310" t="str">
        <f>IF('Rooster '!BX76&gt;0,"",AN$3)</f>
        <v>theo v W</v>
      </c>
      <c r="AO35" s="302" t="str">
        <f>IF('Rooster '!BZ76&gt;0,"",AO$3)</f>
        <v>thijs</v>
      </c>
      <c r="AP35" s="310" t="str">
        <f>IF('Rooster '!CB76&gt;0,"",AP$3)</f>
        <v>Walter</v>
      </c>
      <c r="AQ35" s="302" t="str">
        <f>IF('Rooster '!CD76&gt;0,"",AQ$3)</f>
        <v>wim</v>
      </c>
      <c r="AR35" s="310" t="str">
        <f>IF('Rooster '!CF76&gt;0,"",AR$3)</f>
        <v>wout</v>
      </c>
      <c r="AS35" s="307"/>
      <c r="AT35" s="305">
        <f>'Actuele Stand'!$D$53-COUNTBLANK(D35:AR35)</f>
        <v>33</v>
      </c>
      <c r="AU35" s="302" t="str">
        <f t="shared" si="1"/>
        <v>piet</v>
      </c>
    </row>
    <row r="36" spans="1:50" s="299" customFormat="1">
      <c r="A36" s="301" t="s">
        <v>115</v>
      </c>
      <c r="B36" s="305">
        <f>'Actuele Stand'!$D$53-COUNTBLANK(D36:AR36)</f>
        <v>29</v>
      </c>
      <c r="C36" s="307"/>
      <c r="D36" s="301" t="str">
        <f>IF('Rooster '!D78&gt;0,"",D$3)</f>
        <v>alex r</v>
      </c>
      <c r="E36" s="309" t="str">
        <f>IF('Rooster '!F78&gt;0,"",E$3)</f>
        <v/>
      </c>
      <c r="F36" s="301" t="str">
        <f>IF('Rooster '!H78&gt;0,"",F$3)</f>
        <v>appie</v>
      </c>
      <c r="G36" s="309" t="str">
        <f>IF('Rooster '!J78&gt;0,"",G$3)</f>
        <v>arthur</v>
      </c>
      <c r="H36" s="301" t="str">
        <f>IF('Rooster '!L78&gt;0,"",H$3)</f>
        <v/>
      </c>
      <c r="I36" s="309" t="str">
        <f>IF('Rooster '!N78&gt;0,"",I$3)</f>
        <v>chris</v>
      </c>
      <c r="J36" s="301" t="str">
        <f>IF('Rooster '!P78&gt;0,"",J$3)</f>
        <v/>
      </c>
      <c r="K36" s="309" t="str">
        <f>IF('Rooster '!R78&gt;0,"",K$3)</f>
        <v>cor</v>
      </c>
      <c r="L36" s="301" t="str">
        <f>IF('Rooster '!T78&gt;0,"",L$3)</f>
        <v>ed</v>
      </c>
      <c r="M36" s="309" t="str">
        <f>IF('Rooster '!V78&gt;0,"",M$3)</f>
        <v>frans</v>
      </c>
      <c r="N36" s="301" t="str">
        <f>IF('Rooster '!X78&gt;0,"",N$3)</f>
        <v>ger d</v>
      </c>
      <c r="O36" s="309" t="str">
        <f>IF('Rooster '!Z78&gt;0,"",O$3)</f>
        <v>ger v</v>
      </c>
      <c r="P36" s="301" t="str">
        <f>IF('Rooster '!AB78&gt;0,"",P$3)</f>
        <v xml:space="preserve">harold B </v>
      </c>
      <c r="Q36" s="309" t="str">
        <f>IF('Rooster '!AD78&gt;0,"",Q$3)</f>
        <v>harold  N</v>
      </c>
      <c r="R36" s="301" t="str">
        <f>IF('Rooster '!AF78&gt;0,"",R$3)</f>
        <v>jaap</v>
      </c>
      <c r="S36" s="309" t="str">
        <f>IF('Rooster '!AH78&gt;0,"",S$3)</f>
        <v>joop</v>
      </c>
      <c r="T36" s="301" t="str">
        <f>IF('Rooster '!AJ78&gt;0,"",T$3)</f>
        <v>jos</v>
      </c>
      <c r="U36" s="309" t="str">
        <f>IF('Rooster '!AL78&gt;0,"",U$3)</f>
        <v/>
      </c>
      <c r="V36" s="301" t="str">
        <f>IF('Rooster '!AN78&gt;0,"",V$3)</f>
        <v>mars bu</v>
      </c>
      <c r="W36" s="309" t="str">
        <f>IF('Rooster '!AP78&gt;0,"",W$3)</f>
        <v>mars ma</v>
      </c>
      <c r="X36" s="301" t="str">
        <f>IF('Rooster '!AR78&gt;0,"",X$3)</f>
        <v>mars os</v>
      </c>
      <c r="Y36" s="309" t="str">
        <f>IF('Rooster '!AT78&gt;0,"",Y$3)</f>
        <v>marco</v>
      </c>
      <c r="Z36" s="301" t="str">
        <f>IF('Rooster '!AV78&gt;0,"",Z$3)</f>
        <v>micha</v>
      </c>
      <c r="AA36" s="309" t="str">
        <f>IF('Rooster '!AX78&gt;0,"",AA$3)</f>
        <v>mo</v>
      </c>
      <c r="AB36" s="301" t="str">
        <f>IF('Rooster '!AZ78&gt;0,"",AB$3)</f>
        <v>Patrick</v>
      </c>
      <c r="AC36" s="309" t="str">
        <f>IF('Rooster '!BB78&gt;0,"",AC$3)</f>
        <v>paul</v>
      </c>
      <c r="AD36" s="301" t="str">
        <f>IF('Rooster '!BD78&gt;0,"",AD$3)</f>
        <v>peet g</v>
      </c>
      <c r="AE36" s="309" t="str">
        <f>IF('Rooster '!BF78&gt;0,"",AE$3)</f>
        <v/>
      </c>
      <c r="AF36" s="301" t="str">
        <f>IF('Rooster '!BH78&gt;0,"",AF$3)</f>
        <v>peet m</v>
      </c>
      <c r="AG36" s="309" t="str">
        <f>IF('Rooster '!BJ78&gt;0,"",AG$3)</f>
        <v>piet</v>
      </c>
      <c r="AH36" s="307"/>
      <c r="AI36" s="309" t="str">
        <f>IF('Rooster '!BN78&gt;0,"",AI$3)</f>
        <v/>
      </c>
      <c r="AJ36" s="301" t="str">
        <f>IF('Rooster '!BP78&gt;0,"",AJ$3)</f>
        <v/>
      </c>
      <c r="AK36" s="309" t="str">
        <f>IF('Rooster '!BR78&gt;0,"",AK$3)</f>
        <v/>
      </c>
      <c r="AL36" s="301" t="str">
        <f>IF('Rooster '!BT78&gt;0,"",AL$3)</f>
        <v>ted</v>
      </c>
      <c r="AM36" s="309" t="str">
        <f>IF('Rooster '!BV78&gt;0,"",AM$3)</f>
        <v/>
      </c>
      <c r="AN36" s="301" t="str">
        <f>IF('Rooster '!BX78&gt;0,"",AN$3)</f>
        <v/>
      </c>
      <c r="AO36" s="309" t="str">
        <f>IF('Rooster '!BZ78&gt;0,"",AO$3)</f>
        <v>thijs</v>
      </c>
      <c r="AP36" s="301" t="str">
        <f>IF('Rooster '!CB78&gt;0,"",AP$3)</f>
        <v/>
      </c>
      <c r="AQ36" s="309" t="str">
        <f>IF('Rooster '!CD78&gt;0,"",AQ$3)</f>
        <v>wim</v>
      </c>
      <c r="AR36" s="301" t="str">
        <f>IF('Rooster '!CF78&gt;0,"",AR$3)</f>
        <v>wout</v>
      </c>
      <c r="AS36" s="307"/>
      <c r="AT36" s="305">
        <f>'Actuele Stand'!$D$53-COUNTBLANK(D36:AR36)</f>
        <v>29</v>
      </c>
      <c r="AU36" s="301" t="str">
        <f t="shared" si="1"/>
        <v>pleun</v>
      </c>
    </row>
    <row r="37" spans="1:50" s="299" customFormat="1">
      <c r="A37" s="378" t="s">
        <v>123</v>
      </c>
      <c r="B37" s="305">
        <f>'Actuele Stand'!$D$53-COUNTBLANK(D37:AR37)</f>
        <v>30</v>
      </c>
      <c r="C37" s="307"/>
      <c r="D37" s="310" t="str">
        <f>IF('Rooster '!D80&gt;0,"",D$3)</f>
        <v>alex r</v>
      </c>
      <c r="E37" s="302" t="str">
        <f>IF('Rooster '!F80&gt;0,"",E$3)</f>
        <v/>
      </c>
      <c r="F37" s="310" t="str">
        <f>IF('Rooster '!H80&gt;0,"",F$3)</f>
        <v>appie</v>
      </c>
      <c r="G37" s="302" t="str">
        <f>IF('Rooster '!J80&gt;0,"",G$3)</f>
        <v/>
      </c>
      <c r="H37" s="310" t="str">
        <f>IF('Rooster '!L80&gt;0,"",H$3)</f>
        <v>berry</v>
      </c>
      <c r="I37" s="302" t="str">
        <f>IF('Rooster '!N80&gt;0,"",I$3)</f>
        <v/>
      </c>
      <c r="J37" s="310" t="str">
        <f>IF('Rooster '!P80&gt;0,"",J$3)</f>
        <v>cock</v>
      </c>
      <c r="K37" s="302" t="str">
        <f>IF('Rooster '!R80&gt;0,"",K$3)</f>
        <v>cor</v>
      </c>
      <c r="L37" s="310" t="str">
        <f>IF('Rooster '!T80&gt;0,"",L$3)</f>
        <v>ed</v>
      </c>
      <c r="M37" s="302" t="str">
        <f>IF('Rooster '!V80&gt;0,"",M$3)</f>
        <v>frans</v>
      </c>
      <c r="N37" s="310" t="str">
        <f>IF('Rooster '!X80&gt;0,"",N$3)</f>
        <v>ger d</v>
      </c>
      <c r="O37" s="302" t="str">
        <f>IF('Rooster '!Z80&gt;0,"",O$3)</f>
        <v/>
      </c>
      <c r="P37" s="310" t="str">
        <f>IF('Rooster '!AB80&gt;0,"",P$3)</f>
        <v xml:space="preserve">harold B </v>
      </c>
      <c r="Q37" s="302" t="str">
        <f>IF('Rooster '!AD80&gt;0,"",Q$3)</f>
        <v>harold  N</v>
      </c>
      <c r="R37" s="310" t="str">
        <f>IF('Rooster '!AF80&gt;0,"",R$3)</f>
        <v>jaap</v>
      </c>
      <c r="S37" s="302" t="str">
        <f>IF('Rooster '!AH80&gt;0,"",S$3)</f>
        <v>joop</v>
      </c>
      <c r="T37" s="310" t="str">
        <f>IF('Rooster '!AJ80&gt;0,"",T$3)</f>
        <v>jos</v>
      </c>
      <c r="U37" s="302" t="str">
        <f>IF('Rooster '!AL80&gt;0,"",U$3)</f>
        <v>mars bo</v>
      </c>
      <c r="V37" s="310" t="str">
        <f>IF('Rooster '!AN80&gt;0,"",V$3)</f>
        <v>mars bu</v>
      </c>
      <c r="W37" s="302" t="str">
        <f>IF('Rooster '!AP80&gt;0,"",W$3)</f>
        <v>mars ma</v>
      </c>
      <c r="X37" s="310" t="str">
        <f>IF('Rooster '!AR80&gt;0,"",X$3)</f>
        <v>mars os</v>
      </c>
      <c r="Y37" s="302" t="str">
        <f>IF('Rooster '!AT80&gt;0,"",Y$3)</f>
        <v>marco</v>
      </c>
      <c r="Z37" s="310" t="str">
        <f>IF('Rooster '!AV80&gt;0,"",Z$3)</f>
        <v>micha</v>
      </c>
      <c r="AA37" s="302" t="str">
        <f>IF('Rooster '!AX80&gt;0,"",AA$3)</f>
        <v>mo</v>
      </c>
      <c r="AB37" s="310" t="str">
        <f>IF('Rooster '!AZ80&gt;0,"",AB$3)</f>
        <v>Patrick</v>
      </c>
      <c r="AC37" s="302" t="str">
        <f>IF('Rooster '!BB80&gt;0,"",AC$3)</f>
        <v>paul</v>
      </c>
      <c r="AD37" s="310" t="str">
        <f>IF('Rooster '!BD80&gt;0,"",AD$3)</f>
        <v>peet g</v>
      </c>
      <c r="AE37" s="302" t="str">
        <f>IF('Rooster '!BF80&gt;0,"",AE$3)</f>
        <v/>
      </c>
      <c r="AF37" s="310" t="str">
        <f>IF('Rooster '!BH80&gt;0,"",AF$3)</f>
        <v>peet m</v>
      </c>
      <c r="AG37" s="302" t="str">
        <f>IF('Rooster '!BJ80&gt;0,"",AG$3)</f>
        <v/>
      </c>
      <c r="AH37" s="310" t="str">
        <f>IF('Rooster '!BL80&gt;0,"",AH$3)</f>
        <v/>
      </c>
      <c r="AI37" s="307"/>
      <c r="AJ37" s="310" t="str">
        <f>IF('Rooster '!BP80&gt;0,"",AJ$3)</f>
        <v>richard</v>
      </c>
      <c r="AK37" s="302" t="str">
        <f>IF('Rooster '!BR80&gt;0,"",AK$3)</f>
        <v/>
      </c>
      <c r="AL37" s="310" t="str">
        <f>IF('Rooster '!BT80&gt;0,"",AL$3)</f>
        <v>ted</v>
      </c>
      <c r="AM37" s="302" t="str">
        <f>IF('Rooster '!BV80&gt;0,"",AM$3)</f>
        <v/>
      </c>
      <c r="AN37" s="310" t="str">
        <f>IF('Rooster '!BX80&gt;0,"",AN$3)</f>
        <v>theo v W</v>
      </c>
      <c r="AO37" s="302" t="str">
        <f>IF('Rooster '!BZ80&gt;0,"",AO$3)</f>
        <v>thijs</v>
      </c>
      <c r="AP37" s="310" t="str">
        <f>IF('Rooster '!CB80&gt;0,"",AP$3)</f>
        <v>Walter</v>
      </c>
      <c r="AQ37" s="302" t="str">
        <f>IF('Rooster '!CD80&gt;0,"",AQ$3)</f>
        <v>wim</v>
      </c>
      <c r="AR37" s="310" t="str">
        <f>IF('Rooster '!CF80&gt;0,"",AR$3)</f>
        <v/>
      </c>
      <c r="AS37" s="307"/>
      <c r="AT37" s="305">
        <f>'Actuele Stand'!$D$53-COUNTBLANK(D37:AR37)</f>
        <v>30</v>
      </c>
      <c r="AU37" s="302" t="str">
        <f t="shared" si="1"/>
        <v>rene</v>
      </c>
    </row>
    <row r="38" spans="1:50" s="299" customFormat="1">
      <c r="A38" s="301" t="s">
        <v>112</v>
      </c>
      <c r="B38" s="305">
        <f>'Actuele Stand'!$D$53-COUNTBLANK(D38:AR38)</f>
        <v>34</v>
      </c>
      <c r="C38" s="307"/>
      <c r="D38" s="301" t="str">
        <f>IF('Rooster '!D82&gt;0,"",D$3)</f>
        <v>alex r</v>
      </c>
      <c r="E38" s="309" t="str">
        <f>IF('Rooster '!F82&gt;0,"",E$3)</f>
        <v/>
      </c>
      <c r="F38" s="301" t="str">
        <f>IF('Rooster '!H82&gt;0,"",F$3)</f>
        <v>appie</v>
      </c>
      <c r="G38" s="309" t="str">
        <f>IF('Rooster '!J82&gt;0,"",G$3)</f>
        <v>arthur</v>
      </c>
      <c r="H38" s="301" t="str">
        <f>IF('Rooster '!L82&gt;0,"",H$3)</f>
        <v/>
      </c>
      <c r="I38" s="309" t="str">
        <f>IF('Rooster '!N82&gt;0,"",I$3)</f>
        <v>chris</v>
      </c>
      <c r="J38" s="301" t="str">
        <f>IF('Rooster '!P82&gt;0,"",J$3)</f>
        <v>cock</v>
      </c>
      <c r="K38" s="309" t="str">
        <f>IF('Rooster '!R82&gt;0,"",K$3)</f>
        <v/>
      </c>
      <c r="L38" s="301" t="str">
        <f>IF('Rooster '!T82&gt;0,"",L$3)</f>
        <v>ed</v>
      </c>
      <c r="M38" s="309" t="str">
        <f>IF('Rooster '!V82&gt;0,"",M$3)</f>
        <v>frans</v>
      </c>
      <c r="N38" s="301" t="str">
        <f>IF('Rooster '!X82&gt;0,"",N$3)</f>
        <v>ger d</v>
      </c>
      <c r="O38" s="309" t="str">
        <f>IF('Rooster '!Z82&gt;0,"",O$3)</f>
        <v>ger v</v>
      </c>
      <c r="P38" s="301" t="str">
        <f>IF('Rooster '!AB82&gt;0,"",P$3)</f>
        <v xml:space="preserve">harold B </v>
      </c>
      <c r="Q38" s="309" t="str">
        <f>IF('Rooster '!AD82&gt;0,"",Q$3)</f>
        <v>harold  N</v>
      </c>
      <c r="R38" s="301" t="str">
        <f>IF('Rooster '!AF82&gt;0,"",R$3)</f>
        <v>jaap</v>
      </c>
      <c r="S38" s="309" t="str">
        <f>IF('Rooster '!AH82&gt;0,"",S$3)</f>
        <v/>
      </c>
      <c r="T38" s="301" t="str">
        <f>IF('Rooster '!AJ82&gt;0,"",T$3)</f>
        <v>jos</v>
      </c>
      <c r="U38" s="309" t="str">
        <f>IF('Rooster '!AL82&gt;0,"",U$3)</f>
        <v>mars bo</v>
      </c>
      <c r="V38" s="301" t="str">
        <f>IF('Rooster '!AN82&gt;0,"",V$3)</f>
        <v>mars bu</v>
      </c>
      <c r="W38" s="309" t="str">
        <f>IF('Rooster '!AP82&gt;0,"",W$3)</f>
        <v>mars ma</v>
      </c>
      <c r="X38" s="301" t="str">
        <f>IF('Rooster '!AR82&gt;0,"",X$3)</f>
        <v>mars os</v>
      </c>
      <c r="Y38" s="309" t="str">
        <f>IF('Rooster '!AT82&gt;0,"",Y$3)</f>
        <v>marco</v>
      </c>
      <c r="Z38" s="301" t="str">
        <f>IF('Rooster '!AV82&gt;0,"",Z$3)</f>
        <v>micha</v>
      </c>
      <c r="AA38" s="309" t="str">
        <f>IF('Rooster '!AX82&gt;0,"",AA$3)</f>
        <v>mo</v>
      </c>
      <c r="AB38" s="301" t="str">
        <f>IF('Rooster '!AZ82&gt;0,"",AB$3)</f>
        <v>Patrick</v>
      </c>
      <c r="AC38" s="309" t="str">
        <f>IF('Rooster '!BB82&gt;0,"",AC$3)</f>
        <v>paul</v>
      </c>
      <c r="AD38" s="301" t="str">
        <f>IF('Rooster '!BD82&gt;0,"",AD$3)</f>
        <v>peet g</v>
      </c>
      <c r="AE38" s="309" t="str">
        <f>IF('Rooster '!BF82&gt;0,"",AE$3)</f>
        <v>peet h</v>
      </c>
      <c r="AF38" s="301" t="str">
        <f>IF('Rooster '!BH82&gt;0,"",AF$3)</f>
        <v>peet m</v>
      </c>
      <c r="AG38" s="309" t="str">
        <f>IF('Rooster '!BJ82&gt;0,"",AG$3)</f>
        <v>piet</v>
      </c>
      <c r="AH38" s="301" t="str">
        <f>IF('Rooster '!BL82&gt;0,"",AH$3)</f>
        <v/>
      </c>
      <c r="AI38" s="309" t="str">
        <f>IF('Rooster '!BN82&gt;0,"",AI$3)</f>
        <v>rene</v>
      </c>
      <c r="AJ38" s="307"/>
      <c r="AK38" s="309" t="str">
        <f>IF('Rooster '!BR82&gt;0,"",AK$3)</f>
        <v>ronald</v>
      </c>
      <c r="AL38" s="301" t="str">
        <f>IF('Rooster '!BT82&gt;0,"",AL$3)</f>
        <v>ted</v>
      </c>
      <c r="AM38" s="309" t="str">
        <f>IF('Rooster '!BV82&gt;0,"",AM$3)</f>
        <v>theo A</v>
      </c>
      <c r="AN38" s="301" t="str">
        <f>IF('Rooster '!BX82&gt;0,"",AN$3)</f>
        <v>theo v W</v>
      </c>
      <c r="AO38" s="309" t="str">
        <f>IF('Rooster '!BZ82&gt;0,"",AO$3)</f>
        <v/>
      </c>
      <c r="AP38" s="301" t="str">
        <f>IF('Rooster '!CB82&gt;0,"",AP$3)</f>
        <v>Walter</v>
      </c>
      <c r="AQ38" s="309" t="str">
        <f>IF('Rooster '!CD82&gt;0,"",AQ$3)</f>
        <v>wim</v>
      </c>
      <c r="AR38" s="301" t="str">
        <f>IF('Rooster '!CF82&gt;0,"",AR$3)</f>
        <v>wout</v>
      </c>
      <c r="AS38" s="307"/>
      <c r="AT38" s="305">
        <f>'Actuele Stand'!$D$53-COUNTBLANK(D38:AR38)</f>
        <v>34</v>
      </c>
      <c r="AU38" s="301" t="str">
        <f t="shared" si="1"/>
        <v>richard</v>
      </c>
    </row>
    <row r="39" spans="1:50" s="299" customFormat="1">
      <c r="A39" s="378" t="s">
        <v>119</v>
      </c>
      <c r="B39" s="305">
        <f>'Actuele Stand'!$D$53-COUNTBLANK(D39:AR39)</f>
        <v>29</v>
      </c>
      <c r="C39" s="307"/>
      <c r="D39" s="310" t="str">
        <f>IF('Rooster '!D84&gt;0,"",D$3)</f>
        <v>alex r</v>
      </c>
      <c r="E39" s="302" t="str">
        <f>IF('Rooster '!F84&gt;0,"",E$3)</f>
        <v/>
      </c>
      <c r="F39" s="310" t="str">
        <f>IF('Rooster '!H84&gt;0,"",F$3)</f>
        <v>appie</v>
      </c>
      <c r="G39" s="302" t="str">
        <f>IF('Rooster '!J84&gt;0,"",G$3)</f>
        <v>arthur</v>
      </c>
      <c r="H39" s="310" t="str">
        <f>IF('Rooster '!L84&gt;0,"",H$3)</f>
        <v>berry</v>
      </c>
      <c r="I39" s="302" t="str">
        <f>IF('Rooster '!N84&gt;0,"",I$3)</f>
        <v>chris</v>
      </c>
      <c r="J39" s="310" t="str">
        <f>IF('Rooster '!P84&gt;0,"",J$3)</f>
        <v>cock</v>
      </c>
      <c r="K39" s="302" t="str">
        <f>IF('Rooster '!R84&gt;0,"",K$3)</f>
        <v>cor</v>
      </c>
      <c r="L39" s="310" t="str">
        <f>IF('Rooster '!T84&gt;0,"",L$3)</f>
        <v>ed</v>
      </c>
      <c r="M39" s="302" t="str">
        <f>IF('Rooster '!V84&gt;0,"",M$3)</f>
        <v>frans</v>
      </c>
      <c r="N39" s="310" t="str">
        <f>IF('Rooster '!X84&gt;0,"",N$3)</f>
        <v/>
      </c>
      <c r="O39" s="302" t="str">
        <f>IF('Rooster '!Z84&gt;0,"",O$3)</f>
        <v/>
      </c>
      <c r="P39" s="310" t="str">
        <f>IF('Rooster '!AB84&gt;0,"",P$3)</f>
        <v xml:space="preserve">harold B </v>
      </c>
      <c r="Q39" s="302" t="str">
        <f>IF('Rooster '!AD84&gt;0,"",Q$3)</f>
        <v>harold  N</v>
      </c>
      <c r="R39" s="310" t="str">
        <f>IF('Rooster '!AF84&gt;0,"",R$3)</f>
        <v>jaap</v>
      </c>
      <c r="S39" s="302" t="str">
        <f>IF('Rooster '!AH84&gt;0,"",S$3)</f>
        <v>joop</v>
      </c>
      <c r="T39" s="310" t="str">
        <f>IF('Rooster '!AJ84&gt;0,"",T$3)</f>
        <v>jos</v>
      </c>
      <c r="U39" s="302" t="str">
        <f>IF('Rooster '!AL84&gt;0,"",U$3)</f>
        <v/>
      </c>
      <c r="V39" s="310" t="str">
        <f>IF('Rooster '!AN84&gt;0,"",V$3)</f>
        <v>mars bu</v>
      </c>
      <c r="W39" s="302" t="str">
        <f>IF('Rooster '!AP84&gt;0,"",W$3)</f>
        <v>mars ma</v>
      </c>
      <c r="X39" s="310" t="str">
        <f>IF('Rooster '!AR84&gt;0,"",X$3)</f>
        <v>mars os</v>
      </c>
      <c r="Y39" s="302" t="str">
        <f>IF('Rooster '!AT84&gt;0,"",Y$3)</f>
        <v/>
      </c>
      <c r="Z39" s="310" t="str">
        <f>IF('Rooster '!AV84&gt;0,"",Z$3)</f>
        <v>micha</v>
      </c>
      <c r="AA39" s="302" t="str">
        <f>IF('Rooster '!AX84&gt;0,"",AA$3)</f>
        <v>mo</v>
      </c>
      <c r="AB39" s="310" t="str">
        <f>IF('Rooster '!AZ84&gt;0,"",AB$3)</f>
        <v>Patrick</v>
      </c>
      <c r="AC39" s="302" t="str">
        <f>IF('Rooster '!BB84&gt;0,"",AC$3)</f>
        <v>paul</v>
      </c>
      <c r="AD39" s="310" t="str">
        <f>IF('Rooster '!BD84&gt;0,"",AD$3)</f>
        <v>peet g</v>
      </c>
      <c r="AE39" s="302" t="str">
        <f>IF('Rooster '!BF84&gt;0,"",AE$3)</f>
        <v/>
      </c>
      <c r="AF39" s="310" t="str">
        <f>IF('Rooster '!BH84&gt;0,"",AF$3)</f>
        <v>peet m</v>
      </c>
      <c r="AG39" s="302" t="str">
        <f>IF('Rooster '!BJ84&gt;0,"",AG$3)</f>
        <v/>
      </c>
      <c r="AH39" s="310" t="str">
        <f>IF('Rooster '!BL84&gt;0,"",AH$3)</f>
        <v/>
      </c>
      <c r="AI39" s="302" t="str">
        <f>IF('Rooster '!BN84&gt;0,"",AI$3)</f>
        <v/>
      </c>
      <c r="AJ39" s="310" t="str">
        <f>IF('Rooster '!BP84&gt;0,"",AJ$3)</f>
        <v>richard</v>
      </c>
      <c r="AK39" s="307"/>
      <c r="AL39" s="310" t="str">
        <f>IF('Rooster '!BT84&gt;0,"",AL$3)</f>
        <v/>
      </c>
      <c r="AM39" s="302" t="str">
        <f>IF('Rooster '!BV84&gt;0,"",AM$3)</f>
        <v>theo A</v>
      </c>
      <c r="AN39" s="310" t="str">
        <f>IF('Rooster '!BX84&gt;0,"",AN$3)</f>
        <v>theo v W</v>
      </c>
      <c r="AO39" s="302" t="str">
        <f>IF('Rooster '!BZ84&gt;0,"",AO$3)</f>
        <v/>
      </c>
      <c r="AP39" s="310" t="str">
        <f>IF('Rooster '!CB84&gt;0,"",AP$3)</f>
        <v>Walter</v>
      </c>
      <c r="AQ39" s="302" t="str">
        <f>IF('Rooster '!CD84&gt;0,"",AQ$3)</f>
        <v>wim</v>
      </c>
      <c r="AR39" s="310" t="str">
        <f>IF('Rooster '!CF84&gt;0,"",AR$3)</f>
        <v>wout</v>
      </c>
      <c r="AS39" s="307"/>
      <c r="AT39" s="305">
        <f>'Actuele Stand'!$D$53-COUNTBLANK(D39:AR39)</f>
        <v>29</v>
      </c>
      <c r="AU39" s="302" t="str">
        <f t="shared" si="1"/>
        <v>ronald</v>
      </c>
    </row>
    <row r="40" spans="1:50" s="299" customFormat="1">
      <c r="A40" s="301" t="s">
        <v>84</v>
      </c>
      <c r="B40" s="305">
        <f>'Actuele Stand'!$D$53-COUNTBLANK(D40:AR40)</f>
        <v>30</v>
      </c>
      <c r="C40" s="307"/>
      <c r="D40" s="301" t="str">
        <f>IF('Rooster '!D86&gt;0,"",D$3)</f>
        <v>alex r</v>
      </c>
      <c r="E40" s="309" t="str">
        <f>IF('Rooster '!F86&gt;0,"",E$3)</f>
        <v>alex s</v>
      </c>
      <c r="F40" s="301" t="str">
        <f>IF('Rooster '!H86&gt;0,"",F$3)</f>
        <v/>
      </c>
      <c r="G40" s="309" t="str">
        <f>IF('Rooster '!J86&gt;0,"",G$3)</f>
        <v>arthur</v>
      </c>
      <c r="H40" s="301" t="str">
        <f>IF('Rooster '!L86&gt;0,"",H$3)</f>
        <v/>
      </c>
      <c r="I40" s="309" t="str">
        <f>IF('Rooster '!N86&gt;0,"",I$3)</f>
        <v>chris</v>
      </c>
      <c r="J40" s="301" t="str">
        <f>IF('Rooster '!P86&gt;0,"",J$3)</f>
        <v>cock</v>
      </c>
      <c r="K40" s="309" t="str">
        <f>IF('Rooster '!R86&gt;0,"",K$3)</f>
        <v/>
      </c>
      <c r="L40" s="301" t="str">
        <f>IF('Rooster '!T86&gt;0,"",L$3)</f>
        <v/>
      </c>
      <c r="M40" s="309" t="str">
        <f>IF('Rooster '!V86&gt;0,"",M$3)</f>
        <v/>
      </c>
      <c r="N40" s="301" t="str">
        <f>IF('Rooster '!X86&gt;0,"",N$3)</f>
        <v>ger d</v>
      </c>
      <c r="O40" s="309" t="str">
        <f>IF('Rooster '!Z86&gt;0,"",O$3)</f>
        <v>ger v</v>
      </c>
      <c r="P40" s="301" t="str">
        <f>IF('Rooster '!AB86&gt;0,"",P$3)</f>
        <v xml:space="preserve">harold B </v>
      </c>
      <c r="Q40" s="309" t="str">
        <f>IF('Rooster '!AD86&gt;0,"",Q$3)</f>
        <v>harold  N</v>
      </c>
      <c r="R40" s="301" t="str">
        <f>IF('Rooster '!AF86&gt;0,"",R$3)</f>
        <v>jaap</v>
      </c>
      <c r="S40" s="309" t="str">
        <f>IF('Rooster '!AH86&gt;0,"",S$3)</f>
        <v>joop</v>
      </c>
      <c r="T40" s="301" t="str">
        <f>IF('Rooster '!AJ86&gt;0,"",T$3)</f>
        <v>jos</v>
      </c>
      <c r="U40" s="309" t="str">
        <f>IF('Rooster '!AL86&gt;0,"",U$3)</f>
        <v>mars bo</v>
      </c>
      <c r="V40" s="301" t="str">
        <f>IF('Rooster '!AN86&gt;0,"",V$3)</f>
        <v>mars bu</v>
      </c>
      <c r="W40" s="309" t="str">
        <f>IF('Rooster '!AP86&gt;0,"",W$3)</f>
        <v>mars ma</v>
      </c>
      <c r="X40" s="301" t="str">
        <f>IF('Rooster '!AR86&gt;0,"",X$3)</f>
        <v>mars os</v>
      </c>
      <c r="Y40" s="309" t="str">
        <f>IF('Rooster '!AT86&gt;0,"",Y$3)</f>
        <v>marco</v>
      </c>
      <c r="Z40" s="301" t="str">
        <f>IF('Rooster '!AV86&gt;0,"",Z$3)</f>
        <v>micha</v>
      </c>
      <c r="AA40" s="309" t="str">
        <f>IF('Rooster '!AX86&gt;0,"",AA$3)</f>
        <v>mo</v>
      </c>
      <c r="AB40" s="301" t="str">
        <f>IF('Rooster '!AZ86&gt;0,"",AB$3)</f>
        <v>Patrick</v>
      </c>
      <c r="AC40" s="309" t="str">
        <f>IF('Rooster '!BB86&gt;0,"",AC$3)</f>
        <v>paul</v>
      </c>
      <c r="AD40" s="301" t="str">
        <f>IF('Rooster '!BD86&gt;0,"",AD$3)</f>
        <v/>
      </c>
      <c r="AE40" s="309" t="str">
        <f>IF('Rooster '!BF86&gt;0,"",AE$3)</f>
        <v>peet h</v>
      </c>
      <c r="AF40" s="301" t="str">
        <f>IF('Rooster '!BH86&gt;0,"",AF$3)</f>
        <v>peet m</v>
      </c>
      <c r="AG40" s="309" t="str">
        <f>IF('Rooster '!BJ86&gt;0,"",AG$3)</f>
        <v/>
      </c>
      <c r="AH40" s="301" t="str">
        <f>IF('Rooster '!BL86&gt;0,"",AH$3)</f>
        <v>pleun</v>
      </c>
      <c r="AI40" s="309" t="str">
        <f>IF('Rooster '!BN86&gt;0,"",AI$3)</f>
        <v>rene</v>
      </c>
      <c r="AJ40" s="301" t="str">
        <f>IF('Rooster '!BP86&gt;0,"",AJ$3)</f>
        <v>richard</v>
      </c>
      <c r="AK40" s="309" t="str">
        <f>IF('Rooster '!BR86&gt;0,"",AK$3)</f>
        <v/>
      </c>
      <c r="AL40" s="307"/>
      <c r="AM40" s="309" t="str">
        <f>IF('Rooster '!BV86&gt;0,"",AM$3)</f>
        <v/>
      </c>
      <c r="AN40" s="301" t="str">
        <f>IF('Rooster '!BX86&gt;0,"",AN$3)</f>
        <v>theo v W</v>
      </c>
      <c r="AO40" s="309" t="str">
        <f>IF('Rooster '!BZ86&gt;0,"",AO$3)</f>
        <v>thijs</v>
      </c>
      <c r="AP40" s="301" t="str">
        <f>IF('Rooster '!CB86&gt;0,"",AP$3)</f>
        <v/>
      </c>
      <c r="AQ40" s="309" t="str">
        <f>IF('Rooster '!CD86&gt;0,"",AQ$3)</f>
        <v>wim</v>
      </c>
      <c r="AR40" s="301" t="str">
        <f>IF('Rooster '!CF86&gt;0,"",AR$3)</f>
        <v>wout</v>
      </c>
      <c r="AS40" s="307"/>
      <c r="AT40" s="305">
        <f>'Actuele Stand'!$D$53-COUNTBLANK(D40:AR40)</f>
        <v>30</v>
      </c>
      <c r="AU40" s="301" t="str">
        <f t="shared" si="1"/>
        <v>ted</v>
      </c>
    </row>
    <row r="41" spans="1:50" s="299" customFormat="1">
      <c r="A41" s="378" t="s">
        <v>234</v>
      </c>
      <c r="B41" s="305">
        <f>'Actuele Stand'!$D$53-COUNTBLANK(D41:AR41)</f>
        <v>23</v>
      </c>
      <c r="C41" s="307"/>
      <c r="D41" s="310" t="str">
        <f>IF('Rooster '!D88&gt;0,"",D$3)</f>
        <v/>
      </c>
      <c r="E41" s="302" t="str">
        <f>IF('Rooster '!F88&gt;0,"",E$3)</f>
        <v/>
      </c>
      <c r="F41" s="310" t="str">
        <f>IF('Rooster '!H88&gt;0,"",F$3)</f>
        <v>appie</v>
      </c>
      <c r="G41" s="302" t="str">
        <f>IF('Rooster '!J88&gt;0,"",G$3)</f>
        <v>arthur</v>
      </c>
      <c r="H41" s="310" t="str">
        <f>IF('Rooster '!L88&gt;0,"",H$3)</f>
        <v>berry</v>
      </c>
      <c r="I41" s="302" t="str">
        <f>IF('Rooster '!N88&gt;0,"",I$3)</f>
        <v>chris</v>
      </c>
      <c r="J41" s="310" t="str">
        <f>IF('Rooster '!P88&gt;0,"",J$3)</f>
        <v/>
      </c>
      <c r="K41" s="302" t="str">
        <f>IF('Rooster '!R88&gt;0,"",K$3)</f>
        <v>cor</v>
      </c>
      <c r="L41" s="310" t="str">
        <f>IF('Rooster '!T88&gt;0,"",L$3)</f>
        <v/>
      </c>
      <c r="M41" s="302" t="str">
        <f>IF('Rooster '!V88&gt;0,"",M$3)</f>
        <v>frans</v>
      </c>
      <c r="N41" s="310" t="str">
        <f>IF('Rooster '!X88&gt;0,"",N$3)</f>
        <v/>
      </c>
      <c r="O41" s="302" t="str">
        <f>IF('Rooster '!Z88&gt;0,"",O$3)</f>
        <v>ger v</v>
      </c>
      <c r="P41" s="310" t="str">
        <f>IF('Rooster '!AB88&gt;0,"",P$3)</f>
        <v xml:space="preserve">harold B </v>
      </c>
      <c r="Q41" s="302" t="str">
        <f>IF('Rooster '!AD88&gt;0,"",Q$3)</f>
        <v/>
      </c>
      <c r="R41" s="310" t="str">
        <f>IF('Rooster '!AF88&gt;0,"",R$3)</f>
        <v>jaap</v>
      </c>
      <c r="S41" s="302" t="str">
        <f>IF('Rooster '!AH88&gt;0,"",S$3)</f>
        <v>joop</v>
      </c>
      <c r="T41" s="310" t="str">
        <f>IF('Rooster '!AJ88&gt;0,"",T$3)</f>
        <v>jos</v>
      </c>
      <c r="U41" s="302" t="str">
        <f>IF('Rooster '!AL88&gt;0,"",U$3)</f>
        <v/>
      </c>
      <c r="V41" s="310" t="str">
        <f>IF('Rooster '!AN88&gt;0,"",V$3)</f>
        <v>mars bu</v>
      </c>
      <c r="W41" s="302" t="str">
        <f>IF('Rooster '!AP88&gt;0,"",W$3)</f>
        <v>mars ma</v>
      </c>
      <c r="X41" s="310" t="str">
        <f>IF('Rooster '!AR88&gt;0,"",X$3)</f>
        <v>mars os</v>
      </c>
      <c r="Y41" s="302" t="str">
        <f>IF('Rooster '!AT88&gt;0,"",Y$3)</f>
        <v/>
      </c>
      <c r="Z41" s="310" t="str">
        <f>IF('Rooster '!AV88&gt;0,"",Z$3)</f>
        <v/>
      </c>
      <c r="AA41" s="302" t="str">
        <f>IF('Rooster '!AX88&gt;0,"",AA$3)</f>
        <v>mo</v>
      </c>
      <c r="AB41" s="310" t="str">
        <f>IF('Rooster '!AZ88&gt;0,"",AB$3)</f>
        <v/>
      </c>
      <c r="AC41" s="302" t="str">
        <f>IF('Rooster '!BB88&gt;0,"",AC$3)</f>
        <v>paul</v>
      </c>
      <c r="AD41" s="310" t="str">
        <f>IF('Rooster '!BD88&gt;0,"",AD$3)</f>
        <v/>
      </c>
      <c r="AE41" s="375" t="str">
        <f>IF('Rooster '!BF88&gt;0,"",AE$3)</f>
        <v>peet h</v>
      </c>
      <c r="AF41" s="310" t="str">
        <f>IF('Rooster '!BH88&gt;0,"",AF$3)</f>
        <v>peet m</v>
      </c>
      <c r="AG41" s="302" t="str">
        <f>IF('Rooster '!BJ88&gt;0,"",AG$3)</f>
        <v>piet</v>
      </c>
      <c r="AH41" s="310" t="str">
        <f>IF('Rooster '!BL88&gt;0,"",AH$3)</f>
        <v/>
      </c>
      <c r="AI41" s="302" t="str">
        <f>IF('Rooster '!BN88&gt;0,"",AI$3)</f>
        <v/>
      </c>
      <c r="AJ41" s="310" t="str">
        <f>IF('Rooster '!BP88&gt;0,"",AJ$3)</f>
        <v>richard</v>
      </c>
      <c r="AK41" s="302" t="str">
        <f>IF('Rooster '!BR88&gt;0,"",AK$3)</f>
        <v>ronald</v>
      </c>
      <c r="AL41" s="310" t="str">
        <f>IF('Rooster '!BT88&gt;0,"",AL$3)</f>
        <v/>
      </c>
      <c r="AM41" s="307"/>
      <c r="AN41" s="310" t="str">
        <f>IF('Rooster '!BX88&gt;0,"",AN$3)</f>
        <v/>
      </c>
      <c r="AO41" s="302" t="str">
        <f>IF('Rooster '!BZ88&gt;0,"",AO$3)</f>
        <v>thijs</v>
      </c>
      <c r="AP41" s="310" t="str">
        <f>IF('Rooster '!CB88&gt;0,"",AP$3)</f>
        <v/>
      </c>
      <c r="AQ41" s="302" t="str">
        <f>IF('Rooster '!CD88&gt;0,"",AQ$3)</f>
        <v>wim</v>
      </c>
      <c r="AR41" s="310" t="str">
        <f>IF('Rooster '!CF88&gt;0,"",AR$3)</f>
        <v/>
      </c>
      <c r="AS41" s="307"/>
      <c r="AT41" s="305">
        <f>'Actuele Stand'!$D$53-COUNTBLANK(D41:AR41)</f>
        <v>23</v>
      </c>
      <c r="AU41" s="302" t="str">
        <f t="shared" si="1"/>
        <v>theo A</v>
      </c>
    </row>
    <row r="42" spans="1:50" s="299" customFormat="1">
      <c r="A42" s="301" t="s">
        <v>238</v>
      </c>
      <c r="B42" s="305">
        <f>'Actuele Stand'!$D$53-COUNTBLANK(D42:AR42)</f>
        <v>27</v>
      </c>
      <c r="C42" s="307"/>
      <c r="D42" s="301" t="str">
        <f>IF('Rooster '!D90&gt;0,"",D$3)</f>
        <v>alex r</v>
      </c>
      <c r="E42" s="309" t="str">
        <f>IF('Rooster '!F90&gt;0,"",E$3)</f>
        <v>alex s</v>
      </c>
      <c r="F42" s="301" t="str">
        <f>IF('Rooster '!H90&gt;0,"",F$3)</f>
        <v/>
      </c>
      <c r="G42" s="309" t="str">
        <f>IF('Rooster '!J90&gt;0,"",G$3)</f>
        <v>arthur</v>
      </c>
      <c r="H42" s="301" t="str">
        <f>IF('Rooster '!L90&gt;0,"",H$3)</f>
        <v>berry</v>
      </c>
      <c r="I42" s="309" t="str">
        <f>IF('Rooster '!N90&gt;0,"",I$3)</f>
        <v>chris</v>
      </c>
      <c r="J42" s="301" t="str">
        <f>IF('Rooster '!P90&gt;0,"",J$3)</f>
        <v/>
      </c>
      <c r="K42" s="309" t="str">
        <f>IF('Rooster '!R90&gt;0,"",K$3)</f>
        <v/>
      </c>
      <c r="L42" s="301" t="str">
        <f>IF('Rooster '!T90&gt;0,"",L$3)</f>
        <v>ed</v>
      </c>
      <c r="M42" s="309" t="str">
        <f>IF('Rooster '!V90&gt;0,"",M$3)</f>
        <v>frans</v>
      </c>
      <c r="N42" s="301" t="str">
        <f>IF('Rooster '!X90&gt;0,"",N$3)</f>
        <v>ger d</v>
      </c>
      <c r="O42" s="309" t="str">
        <f>IF('Rooster '!Z90&gt;0,"",O$3)</f>
        <v/>
      </c>
      <c r="P42" s="301" t="str">
        <f>IF('Rooster '!AB90&gt;0,"",P$3)</f>
        <v/>
      </c>
      <c r="Q42" s="309" t="str">
        <f>IF('Rooster '!AD90&gt;0,"",Q$3)</f>
        <v/>
      </c>
      <c r="R42" s="301" t="str">
        <f>IF('Rooster '!AF90&gt;0,"",R$3)</f>
        <v>jaap</v>
      </c>
      <c r="S42" s="309" t="str">
        <f>IF('Rooster '!AH90&gt;0,"",S$3)</f>
        <v/>
      </c>
      <c r="T42" s="301" t="str">
        <f>IF('Rooster '!AJ90&gt;0,"",T$3)</f>
        <v>jos</v>
      </c>
      <c r="U42" s="309" t="str">
        <f>IF('Rooster '!AL90&gt;0,"",U$3)</f>
        <v>mars bo</v>
      </c>
      <c r="V42" s="301" t="str">
        <f>IF('Rooster '!AN90&gt;0,"",V$3)</f>
        <v>mars bu</v>
      </c>
      <c r="W42" s="309" t="str">
        <f>IF('Rooster '!AP90&gt;0,"",W$3)</f>
        <v>mars ma</v>
      </c>
      <c r="X42" s="301" t="str">
        <f>IF('Rooster '!AR90&gt;0,"",X$3)</f>
        <v>mars os</v>
      </c>
      <c r="Y42" s="309" t="str">
        <f>IF('Rooster '!AT90&gt;0,"",Y$3)</f>
        <v>marco</v>
      </c>
      <c r="Z42" s="301" t="str">
        <f>IF('Rooster '!AV90&gt;0,"",Z$3)</f>
        <v>micha</v>
      </c>
      <c r="AA42" s="309" t="str">
        <f>IF('Rooster '!AX90&gt;0,"",AA$3)</f>
        <v/>
      </c>
      <c r="AB42" s="301" t="str">
        <f>IF('Rooster '!AZ90&gt;0,"",AB$3)</f>
        <v/>
      </c>
      <c r="AC42" s="309" t="str">
        <f>IF('Rooster '!BB90&gt;0,"",AC$3)</f>
        <v/>
      </c>
      <c r="AD42" s="301" t="str">
        <f>IF('Rooster '!BD90&gt;0,"",AD$3)</f>
        <v>peet g</v>
      </c>
      <c r="AE42" s="309" t="str">
        <f>IF('Rooster '!BF90&gt;0,"",AE$3)</f>
        <v>peet h</v>
      </c>
      <c r="AF42" s="301" t="str">
        <f>IF('Rooster '!BH90&gt;0,"",AF$3)</f>
        <v>peet m</v>
      </c>
      <c r="AG42" s="309" t="str">
        <f>IF('Rooster '!BJ90&gt;0,"",AG$3)</f>
        <v>piet</v>
      </c>
      <c r="AH42" s="301" t="str">
        <f>IF('Rooster '!BL90&gt;0,"",AH$3)</f>
        <v/>
      </c>
      <c r="AI42" s="309" t="str">
        <f>IF('Rooster '!BN90&gt;0,"",AI$3)</f>
        <v>rene</v>
      </c>
      <c r="AJ42" s="301" t="str">
        <f>IF('Rooster '!BP90&gt;0,"",AJ$3)</f>
        <v>richard</v>
      </c>
      <c r="AK42" s="309" t="str">
        <f>IF('Rooster '!BR90&gt;0,"",AK$3)</f>
        <v>ronald</v>
      </c>
      <c r="AL42" s="301" t="str">
        <f>IF('Rooster '!BT90&gt;0,"",AL$3)</f>
        <v>ted</v>
      </c>
      <c r="AM42" s="309" t="str">
        <f>IF('Rooster '!BV90&gt;0,"",AM$3)</f>
        <v/>
      </c>
      <c r="AN42" s="307"/>
      <c r="AO42" s="309" t="str">
        <f>IF('Rooster '!BZ90&gt;0,"",AO$3)</f>
        <v/>
      </c>
      <c r="AP42" s="301" t="str">
        <f>IF('Rooster '!CB90&gt;0,"",AP$3)</f>
        <v>Walter</v>
      </c>
      <c r="AQ42" s="309" t="str">
        <f>IF('Rooster '!CD90&gt;0,"",AQ$3)</f>
        <v>wim</v>
      </c>
      <c r="AR42" s="301" t="str">
        <f>IF('Rooster '!CF90&gt;0,"",AR$3)</f>
        <v>wout</v>
      </c>
      <c r="AS42" s="307"/>
      <c r="AT42" s="305">
        <f>'Actuele Stand'!$D$53-COUNTBLANK(D42:AR42)</f>
        <v>27</v>
      </c>
      <c r="AU42" s="301" t="str">
        <f t="shared" si="1"/>
        <v>theo v W</v>
      </c>
    </row>
    <row r="43" spans="1:50" s="299" customFormat="1">
      <c r="A43" s="378" t="s">
        <v>130</v>
      </c>
      <c r="B43" s="305">
        <f>'Actuele Stand'!$D$53-COUNTBLANK(D43:AR43)</f>
        <v>32</v>
      </c>
      <c r="C43" s="307"/>
      <c r="D43" s="310" t="str">
        <f>IF('Rooster '!D92&gt;0,"",D$3)</f>
        <v>alex r</v>
      </c>
      <c r="E43" s="302" t="str">
        <f>IF('Rooster '!F92&gt;0,"",E$3)</f>
        <v/>
      </c>
      <c r="F43" s="310" t="str">
        <f>IF('Rooster '!H92&gt;0,"",F$3)</f>
        <v>appie</v>
      </c>
      <c r="G43" s="302" t="str">
        <f>IF('Rooster '!J92&gt;0,"",G$3)</f>
        <v>arthur</v>
      </c>
      <c r="H43" s="310" t="str">
        <f>IF('Rooster '!L92&gt;0,"",H$3)</f>
        <v>berry</v>
      </c>
      <c r="I43" s="302" t="str">
        <f>IF('Rooster '!N92&gt;0,"",I$3)</f>
        <v>chris</v>
      </c>
      <c r="J43" s="310" t="str">
        <f>IF('Rooster '!P92&gt;0,"",J$3)</f>
        <v>cock</v>
      </c>
      <c r="K43" s="302" t="str">
        <f>IF('Rooster '!R92&gt;0,"",K$3)</f>
        <v>cor</v>
      </c>
      <c r="L43" s="310" t="str">
        <f>IF('Rooster '!T92&gt;0,"",L$3)</f>
        <v>ed</v>
      </c>
      <c r="M43" s="302" t="str">
        <f>IF('Rooster '!V92&gt;0,"",M$3)</f>
        <v>frans</v>
      </c>
      <c r="N43" s="310" t="str">
        <f>IF('Rooster '!X92&gt;0,"",N$3)</f>
        <v>ger d</v>
      </c>
      <c r="O43" s="302" t="str">
        <f>IF('Rooster '!Z92&gt;0,"",O$3)</f>
        <v>ger v</v>
      </c>
      <c r="P43" s="310" t="str">
        <f>IF('Rooster '!AB92&gt;0,"",P$3)</f>
        <v xml:space="preserve">harold B </v>
      </c>
      <c r="Q43" s="302" t="str">
        <f>IF('Rooster '!AD92&gt;0,"",Q$3)</f>
        <v/>
      </c>
      <c r="R43" s="310" t="str">
        <f>IF('Rooster '!AF92&gt;0,"",R$3)</f>
        <v>jaap</v>
      </c>
      <c r="S43" s="302" t="str">
        <f>IF('Rooster '!AH92&gt;0,"",S$3)</f>
        <v/>
      </c>
      <c r="T43" s="310" t="str">
        <f>IF('Rooster '!AJ92&gt;0,"",T$3)</f>
        <v>jos</v>
      </c>
      <c r="U43" s="302" t="str">
        <f>IF('Rooster '!AL92&gt;0,"",U$3)</f>
        <v>mars bo</v>
      </c>
      <c r="V43" s="310" t="str">
        <f>IF('Rooster '!AN92&gt;0,"",V$3)</f>
        <v>mars bu</v>
      </c>
      <c r="W43" s="302" t="str">
        <f>IF('Rooster '!AP92&gt;0,"",W$3)</f>
        <v>mars ma</v>
      </c>
      <c r="X43" s="310" t="str">
        <f>IF('Rooster '!AR92&gt;0,"",X$3)</f>
        <v>mars os</v>
      </c>
      <c r="Y43" s="302" t="str">
        <f>IF('Rooster '!AT92&gt;0,"",Y$3)</f>
        <v>marco</v>
      </c>
      <c r="Z43" s="310" t="str">
        <f>IF('Rooster '!AV92&gt;0,"",Z$3)</f>
        <v>micha</v>
      </c>
      <c r="AA43" s="302" t="str">
        <f>IF('Rooster '!AX92&gt;0,"",AA$3)</f>
        <v>mo</v>
      </c>
      <c r="AB43" s="310" t="str">
        <f>IF('Rooster '!AZ92&gt;0,"",AB$3)</f>
        <v>Patrick</v>
      </c>
      <c r="AC43" s="302" t="str">
        <f>IF('Rooster '!BB92&gt;0,"",AC$3)</f>
        <v>paul</v>
      </c>
      <c r="AD43" s="310" t="str">
        <f>IF('Rooster '!BD92&gt;0,"",AD$3)</f>
        <v/>
      </c>
      <c r="AE43" s="302" t="str">
        <f>IF('Rooster '!BF92&gt;0,"",AE$3)</f>
        <v>peet h</v>
      </c>
      <c r="AF43" s="310" t="str">
        <f>IF('Rooster '!BH92&gt;0,"",AF$3)</f>
        <v>peet m</v>
      </c>
      <c r="AG43" s="302" t="str">
        <f>IF('Rooster '!BJ92&gt;0,"",AG$3)</f>
        <v>piet</v>
      </c>
      <c r="AH43" s="310" t="str">
        <f>IF('Rooster '!BL92&gt;0,"",AH$3)</f>
        <v>pleun</v>
      </c>
      <c r="AI43" s="302" t="str">
        <f>IF('Rooster '!BN92&gt;0,"",AI$3)</f>
        <v>rene</v>
      </c>
      <c r="AJ43" s="310" t="str">
        <f>IF('Rooster '!BP92&gt;0,"",AJ$3)</f>
        <v/>
      </c>
      <c r="AK43" s="302" t="str">
        <f>IF('Rooster '!BR92&gt;0,"",AK$3)</f>
        <v/>
      </c>
      <c r="AL43" s="310" t="str">
        <f>IF('Rooster '!BT92&gt;0,"",AL$3)</f>
        <v>ted</v>
      </c>
      <c r="AM43" s="302" t="str">
        <f>IF('Rooster '!BV92&gt;0,"",AM$3)</f>
        <v>theo A</v>
      </c>
      <c r="AN43" s="310" t="str">
        <f>IF('Rooster '!BX92&gt;0,"",AN$3)</f>
        <v/>
      </c>
      <c r="AO43" s="307"/>
      <c r="AP43" s="310" t="str">
        <f>IF('Rooster '!CB92&gt;0,"",AP$3)</f>
        <v>Walter</v>
      </c>
      <c r="AQ43" s="302" t="str">
        <f>IF('Rooster '!CD92&gt;0,"",AQ$3)</f>
        <v>wim</v>
      </c>
      <c r="AR43" s="310" t="str">
        <f>IF('Rooster '!CF92&gt;0,"",AR$3)</f>
        <v/>
      </c>
      <c r="AS43" s="307"/>
      <c r="AT43" s="305">
        <f>'Actuele Stand'!$D$53-COUNTBLANK(D43:AR43)</f>
        <v>32</v>
      </c>
      <c r="AU43" s="302" t="str">
        <f t="shared" si="1"/>
        <v>thijs</v>
      </c>
    </row>
    <row r="44" spans="1:50" s="299" customFormat="1">
      <c r="A44" s="301" t="s">
        <v>233</v>
      </c>
      <c r="B44" s="305">
        <f>'Actuele Stand'!$D$53-COUNTBLANK(D44:AR44)</f>
        <v>32</v>
      </c>
      <c r="C44" s="307"/>
      <c r="D44" s="301" t="str">
        <f>IF('Rooster '!D94&gt;0,"",D$3)</f>
        <v>alex r</v>
      </c>
      <c r="E44" s="309" t="str">
        <f>IF('Rooster '!F94&gt;0,"",E$3)</f>
        <v>alex s</v>
      </c>
      <c r="F44" s="301" t="str">
        <f>IF('Rooster '!H94&gt;0,"",F$3)</f>
        <v>appie</v>
      </c>
      <c r="G44" s="309" t="str">
        <f>IF('Rooster '!J94&gt;0,"",G$3)</f>
        <v/>
      </c>
      <c r="H44" s="301" t="str">
        <f>IF('Rooster '!L94&gt;0,"",H$3)</f>
        <v>berry</v>
      </c>
      <c r="I44" s="309" t="str">
        <f>IF('Rooster '!N94&gt;0,"",I$3)</f>
        <v>chris</v>
      </c>
      <c r="J44" s="301" t="str">
        <f>IF('Rooster '!P94&gt;0,"",J$3)</f>
        <v>cock</v>
      </c>
      <c r="K44" s="309" t="str">
        <f>IF('Rooster '!R94&gt;0,"",K$3)</f>
        <v>cor</v>
      </c>
      <c r="L44" s="301" t="str">
        <f>IF('Rooster '!T94&gt;0,"",L$3)</f>
        <v>ed</v>
      </c>
      <c r="M44" s="309" t="str">
        <f>IF('Rooster '!V94&gt;0,"",M$3)</f>
        <v>frans</v>
      </c>
      <c r="N44" s="301" t="str">
        <f>IF('Rooster '!X94&gt;0,"",N$3)</f>
        <v/>
      </c>
      <c r="O44" s="309" t="str">
        <f>IF('Rooster '!Z94&gt;0,"",O$3)</f>
        <v>ger v</v>
      </c>
      <c r="P44" s="301" t="str">
        <f>IF('Rooster '!AB94&gt;0,"",P$3)</f>
        <v xml:space="preserve">harold B </v>
      </c>
      <c r="Q44" s="309" t="str">
        <f>IF('Rooster '!AD94&gt;0,"",Q$3)</f>
        <v>harold  N</v>
      </c>
      <c r="R44" s="301" t="str">
        <f>IF('Rooster '!AF94&gt;0,"",R$3)</f>
        <v>jaap</v>
      </c>
      <c r="S44" s="309" t="str">
        <f>IF('Rooster '!AH94&gt;0,"",S$3)</f>
        <v>joop</v>
      </c>
      <c r="T44" s="301" t="str">
        <f>IF('Rooster '!AJ94&gt;0,"",T$3)</f>
        <v>jos</v>
      </c>
      <c r="U44" s="309" t="str">
        <f>IF('Rooster '!AL94&gt;0,"",U$3)</f>
        <v>mars bo</v>
      </c>
      <c r="V44" s="301" t="str">
        <f>IF('Rooster '!AN94&gt;0,"",V$3)</f>
        <v>mars bu</v>
      </c>
      <c r="W44" s="309" t="str">
        <f>IF('Rooster '!AP94&gt;0,"",W$3)</f>
        <v>mars ma</v>
      </c>
      <c r="X44" s="301" t="str">
        <f>IF('Rooster '!AR94&gt;0,"",X$3)</f>
        <v>mars os</v>
      </c>
      <c r="Y44" s="309" t="str">
        <f>IF('Rooster '!AT94&gt;0,"",Y$3)</f>
        <v>marco</v>
      </c>
      <c r="Z44" s="301" t="str">
        <f>IF('Rooster '!AV94&gt;0,"",Z$3)</f>
        <v>micha</v>
      </c>
      <c r="AA44" s="309" t="str">
        <f>IF('Rooster '!AX94&gt;0,"",AA$3)</f>
        <v>mo</v>
      </c>
      <c r="AB44" s="301" t="str">
        <f>IF('Rooster '!AZ94&gt;0,"",AB$3)</f>
        <v>Patrick</v>
      </c>
      <c r="AC44" s="309" t="str">
        <f>IF('Rooster '!BB94&gt;0,"",AC$3)</f>
        <v/>
      </c>
      <c r="AD44" s="301" t="str">
        <f>IF('Rooster '!BD94&gt;0,"",AD$3)</f>
        <v/>
      </c>
      <c r="AE44" s="309" t="str">
        <f>IF('Rooster '!BF94&gt;0,"",AE$3)</f>
        <v/>
      </c>
      <c r="AF44" s="301" t="str">
        <f>IF('Rooster '!BH94&gt;0,"",AF$3)</f>
        <v>peet m</v>
      </c>
      <c r="AG44" s="309" t="str">
        <f>IF('Rooster '!BJ94&gt;0,"",AG$3)</f>
        <v>piet</v>
      </c>
      <c r="AH44" s="301" t="str">
        <f>IF('Rooster '!BL94&gt;0,"",AH$3)</f>
        <v/>
      </c>
      <c r="AI44" s="309" t="str">
        <f>IF('Rooster '!BN94&gt;0,"",AI$3)</f>
        <v>rene</v>
      </c>
      <c r="AJ44" s="301" t="str">
        <f>IF('Rooster '!BP94&gt;0,"",AJ$3)</f>
        <v>richard</v>
      </c>
      <c r="AK44" s="309" t="str">
        <f>IF('Rooster '!BR94&gt;0,"",AK$3)</f>
        <v>ronald</v>
      </c>
      <c r="AL44" s="301" t="str">
        <f>IF('Rooster '!BT94&gt;0,"",AL$3)</f>
        <v/>
      </c>
      <c r="AM44" s="309" t="str">
        <f>IF('Rooster '!BV94&gt;0,"",AM$3)</f>
        <v/>
      </c>
      <c r="AN44" s="301" t="str">
        <f>IF('Rooster '!BX94&gt;0,"",AN$3)</f>
        <v>theo v W</v>
      </c>
      <c r="AO44" s="377" t="str">
        <f>IF('Rooster '!BZ94&gt;0,"",AO$3)</f>
        <v>thijs</v>
      </c>
      <c r="AP44" s="308"/>
      <c r="AQ44" s="309" t="str">
        <f>IF('Rooster '!CD94&gt;0,"",AQ$3)</f>
        <v>wim</v>
      </c>
      <c r="AR44" s="301" t="str">
        <f>IF('Rooster '!CF94&gt;0,"",AR$3)</f>
        <v>wout</v>
      </c>
      <c r="AS44" s="340"/>
      <c r="AT44" s="305">
        <f>'Actuele Stand'!$D$53-COUNTBLANK(D44:AR44)</f>
        <v>32</v>
      </c>
      <c r="AU44" s="309" t="str">
        <f t="shared" si="1"/>
        <v>Walter</v>
      </c>
    </row>
    <row r="45" spans="1:50" s="299" customFormat="1">
      <c r="A45" s="378" t="s">
        <v>87</v>
      </c>
      <c r="B45" s="305">
        <f>'Actuele Stand'!$D$53-COUNTBLANK(D45:AR45)</f>
        <v>32</v>
      </c>
      <c r="C45" s="307"/>
      <c r="D45" s="310" t="str">
        <f>IF('Rooster '!D96&gt;0,"",D$3)</f>
        <v>alex r</v>
      </c>
      <c r="E45" s="302" t="str">
        <f>IF('Rooster '!F96&gt;0,"",E$3)</f>
        <v/>
      </c>
      <c r="F45" s="310" t="str">
        <f>IF('Rooster '!H96&gt;0,"",F$3)</f>
        <v>appie</v>
      </c>
      <c r="G45" s="302" t="str">
        <f>IF('Rooster '!J96&gt;0,"",G$3)</f>
        <v>arthur</v>
      </c>
      <c r="H45" s="310" t="str">
        <f>IF('Rooster '!L96&gt;0,"",H$3)</f>
        <v>berry</v>
      </c>
      <c r="I45" s="302" t="str">
        <f>IF('Rooster '!N96&gt;0,"",I$3)</f>
        <v/>
      </c>
      <c r="J45" s="310" t="str">
        <f>IF('Rooster '!P96&gt;0,"",J$3)</f>
        <v>cock</v>
      </c>
      <c r="K45" s="302" t="str">
        <f>IF('Rooster '!R96&gt;0,"",K$3)</f>
        <v>cor</v>
      </c>
      <c r="L45" s="310" t="str">
        <f>IF('Rooster '!T96&gt;0,"",L$3)</f>
        <v>ed</v>
      </c>
      <c r="M45" s="302" t="str">
        <f>IF('Rooster '!V96&gt;0,"",M$3)</f>
        <v/>
      </c>
      <c r="N45" s="310" t="str">
        <f>IF('Rooster '!X96&gt;0,"",N$3)</f>
        <v>ger d</v>
      </c>
      <c r="O45" s="302" t="str">
        <f>IF('Rooster '!Z96&gt;0,"",O$3)</f>
        <v>ger v</v>
      </c>
      <c r="P45" s="310" t="str">
        <f>IF('Rooster '!AB96&gt;0,"",P$3)</f>
        <v/>
      </c>
      <c r="Q45" s="302" t="str">
        <f>IF('Rooster '!AD96&gt;0,"",Q$3)</f>
        <v/>
      </c>
      <c r="R45" s="310" t="str">
        <f>IF('Rooster '!AF96&gt;0,"",R$3)</f>
        <v>jaap</v>
      </c>
      <c r="S45" s="302" t="str">
        <f>IF('Rooster '!AH96&gt;0,"",S$3)</f>
        <v>joop</v>
      </c>
      <c r="T45" s="310" t="str">
        <f>IF('Rooster '!AJ96&gt;0,"",T$3)</f>
        <v>jos</v>
      </c>
      <c r="U45" s="302" t="str">
        <f>IF('Rooster '!AL96&gt;0,"",U$3)</f>
        <v>mars bo</v>
      </c>
      <c r="V45" s="310" t="str">
        <f>IF('Rooster '!AN96&gt;0,"",V$3)</f>
        <v>mars bu</v>
      </c>
      <c r="W45" s="302" t="str">
        <f>IF('Rooster '!AP96&gt;0,"",W$3)</f>
        <v>mars ma</v>
      </c>
      <c r="X45" s="310" t="str">
        <f>IF('Rooster '!AR96&gt;0,"",X$3)</f>
        <v>mars os</v>
      </c>
      <c r="Y45" s="302" t="str">
        <f>IF('Rooster '!AT96&gt;0,"",Y$3)</f>
        <v>marco</v>
      </c>
      <c r="Z45" s="310" t="str">
        <f>IF('Rooster '!AV96&gt;0,"",Z$3)</f>
        <v/>
      </c>
      <c r="AA45" s="302" t="str">
        <f>IF('Rooster '!AX96&gt;0,"",AA$3)</f>
        <v/>
      </c>
      <c r="AB45" s="310" t="str">
        <f>IF('Rooster '!AZ96&gt;0,"",AB$3)</f>
        <v>Patrick</v>
      </c>
      <c r="AC45" s="302" t="str">
        <f>IF('Rooster '!BB96&gt;0,"",AC$3)</f>
        <v>paul</v>
      </c>
      <c r="AD45" s="310" t="str">
        <f>IF('Rooster '!BD96&gt;0,"",AD$3)</f>
        <v>peet g</v>
      </c>
      <c r="AE45" s="302" t="str">
        <f>IF('Rooster '!BF96&gt;0,"",AE$3)</f>
        <v>peet h</v>
      </c>
      <c r="AF45" s="310" t="str">
        <f>IF('Rooster '!BH96&gt;0,"",AF$3)</f>
        <v>peet m</v>
      </c>
      <c r="AG45" s="302" t="str">
        <f>IF('Rooster '!BJ96&gt;0,"",AG$3)</f>
        <v>piet</v>
      </c>
      <c r="AH45" s="310" t="str">
        <f>IF('Rooster '!BL96&gt;0,"",AH$3)</f>
        <v>pleun</v>
      </c>
      <c r="AI45" s="302" t="str">
        <f>IF('Rooster '!BN96&gt;0,"",AI$3)</f>
        <v>rene</v>
      </c>
      <c r="AJ45" s="310" t="str">
        <f>IF('Rooster '!BP96&gt;0,"",AJ$3)</f>
        <v>richard</v>
      </c>
      <c r="AK45" s="302" t="str">
        <f>IF('Rooster '!BR96&gt;0,"",AK$3)</f>
        <v>ronald</v>
      </c>
      <c r="AL45" s="310" t="str">
        <f>IF('Rooster '!BT96&gt;0,"",AL$3)</f>
        <v>ted</v>
      </c>
      <c r="AM45" s="302" t="str">
        <f>IF('Rooster '!BV96&gt;0,"",AM$3)</f>
        <v>theo A</v>
      </c>
      <c r="AN45" s="310" t="str">
        <f>IF('Rooster '!BX96&gt;0,"",AN$3)</f>
        <v>theo v W</v>
      </c>
      <c r="AO45" s="302" t="str">
        <f>IF('Rooster '!BZ96&gt;0,"",AO$3)</f>
        <v>thijs</v>
      </c>
      <c r="AP45" s="310" t="str">
        <f>IF('Rooster '!CB96&gt;0,"",AP$3)</f>
        <v>Walter</v>
      </c>
      <c r="AQ45" s="307"/>
      <c r="AR45" s="310" t="str">
        <f>IF('Rooster '!CF96&gt;0,"",AR$3)</f>
        <v/>
      </c>
      <c r="AS45" s="340"/>
      <c r="AT45" s="305">
        <f>'Actuele Stand'!$D$53-COUNTBLANK(D45:AR45)</f>
        <v>32</v>
      </c>
      <c r="AU45" s="302" t="str">
        <f t="shared" si="1"/>
        <v>wim</v>
      </c>
    </row>
    <row r="46" spans="1:50" s="299" customFormat="1">
      <c r="A46" s="301" t="s">
        <v>83</v>
      </c>
      <c r="B46" s="305">
        <f>'Actuele Stand'!$D$53-COUNTBLANK(D46:AR46)</f>
        <v>27</v>
      </c>
      <c r="C46" s="307"/>
      <c r="D46" s="301" t="str">
        <f>IF('Rooster '!D98&gt;0,"",D$3)</f>
        <v>alex r</v>
      </c>
      <c r="E46" s="309" t="str">
        <f>IF('Rooster '!F98&gt;0,"",E$3)</f>
        <v/>
      </c>
      <c r="F46" s="301" t="str">
        <f>IF('Rooster '!H98&gt;0,"",F$3)</f>
        <v>appie</v>
      </c>
      <c r="G46" s="309" t="str">
        <f>IF('Rooster '!J98&gt;0,"",G$3)</f>
        <v/>
      </c>
      <c r="H46" s="301" t="str">
        <f>IF('Rooster '!L98&gt;0,"",H$3)</f>
        <v>berry</v>
      </c>
      <c r="I46" s="309" t="str">
        <f>IF('Rooster '!N98&gt;0,"",I$3)</f>
        <v>chris</v>
      </c>
      <c r="J46" s="301" t="str">
        <f>IF('Rooster '!P98&gt;0,"",J$3)</f>
        <v/>
      </c>
      <c r="K46" s="309" t="str">
        <f>IF('Rooster '!R98&gt;0,"",K$3)</f>
        <v>cor</v>
      </c>
      <c r="L46" s="301" t="str">
        <f>IF('Rooster '!T98&gt;0,"",L$3)</f>
        <v>ed</v>
      </c>
      <c r="M46" s="309" t="str">
        <f>IF('Rooster '!V98&gt;0,"",M$3)</f>
        <v/>
      </c>
      <c r="N46" s="301" t="str">
        <f>IF('Rooster '!X98&gt;0,"",N$3)</f>
        <v>ger d</v>
      </c>
      <c r="O46" s="309" t="str">
        <f>IF('Rooster '!Z98&gt;0,"",O$3)</f>
        <v>ger v</v>
      </c>
      <c r="P46" s="301" t="str">
        <f>IF('Rooster '!AB98&gt;0,"",P$3)</f>
        <v xml:space="preserve">harold B </v>
      </c>
      <c r="Q46" s="309" t="str">
        <f>IF('Rooster '!AD98&gt;0,"",Q$3)</f>
        <v>harold  N</v>
      </c>
      <c r="R46" s="301" t="str">
        <f>IF('Rooster '!AF98&gt;0,"",R$3)</f>
        <v>jaap</v>
      </c>
      <c r="S46" s="309" t="str">
        <f>IF('Rooster '!AH98&gt;0,"",S$3)</f>
        <v>joop</v>
      </c>
      <c r="T46" s="301" t="str">
        <f>IF('Rooster '!AJ98&gt;0,"",T$3)</f>
        <v>jos</v>
      </c>
      <c r="U46" s="309" t="str">
        <f>IF('Rooster '!AL98&gt;0,"",U$3)</f>
        <v/>
      </c>
      <c r="V46" s="301" t="str">
        <f>IF('Rooster '!AN98&gt;0,"",V$3)</f>
        <v>mars bu</v>
      </c>
      <c r="W46" s="309" t="str">
        <f>IF('Rooster '!AP98&gt;0,"",W$3)</f>
        <v>mars ma</v>
      </c>
      <c r="X46" s="301" t="str">
        <f>IF('Rooster '!AR98&gt;0,"",X$3)</f>
        <v>mars os</v>
      </c>
      <c r="Y46" s="309" t="str">
        <f>IF('Rooster '!AT98&gt;0,"",Y$3)</f>
        <v>marco</v>
      </c>
      <c r="Z46" s="301" t="str">
        <f>IF('Rooster '!AV98&gt;0,"",Z$3)</f>
        <v/>
      </c>
      <c r="AA46" s="309" t="str">
        <f>IF('Rooster '!AX98&gt;0,"",AA$3)</f>
        <v/>
      </c>
      <c r="AB46" s="301" t="str">
        <f>IF('Rooster '!AZ98&gt;0,"",AB$3)</f>
        <v/>
      </c>
      <c r="AC46" s="309" t="str">
        <f>IF('Rooster '!BB98&gt;0,"",AC$3)</f>
        <v>paul</v>
      </c>
      <c r="AD46" s="301" t="str">
        <f>IF('Rooster '!BD98&gt;0,"",AD$3)</f>
        <v/>
      </c>
      <c r="AE46" s="309" t="str">
        <f>IF('Rooster '!BF98&gt;0,"",AE$3)</f>
        <v>peet h</v>
      </c>
      <c r="AF46" s="301" t="str">
        <f>IF('Rooster '!BH98&gt;0,"",AF$3)</f>
        <v>peet m</v>
      </c>
      <c r="AG46" s="309" t="str">
        <f>IF('Rooster '!BJ98&gt;0,"",AG$3)</f>
        <v>piet</v>
      </c>
      <c r="AH46" s="301" t="str">
        <f>IF('Rooster '!BL98&gt;0,"",AH$3)</f>
        <v>pleun</v>
      </c>
      <c r="AI46" s="309" t="str">
        <f>IF('Rooster '!BN98&gt;0,"",AI$3)</f>
        <v/>
      </c>
      <c r="AJ46" s="301" t="str">
        <f>IF('Rooster '!BP98&gt;0,"",AJ$3)</f>
        <v>richard</v>
      </c>
      <c r="AK46" s="309" t="str">
        <f>IF('Rooster '!BR98&gt;0,"",AK$3)</f>
        <v>ronald</v>
      </c>
      <c r="AL46" s="301" t="str">
        <f>IF('Rooster '!BT98&gt;0,"",AL$3)</f>
        <v>ted</v>
      </c>
      <c r="AM46" s="309" t="str">
        <f>IF('Rooster '!BV98&gt;0,"",AM$3)</f>
        <v/>
      </c>
      <c r="AN46" s="301" t="str">
        <f>IF('Rooster '!BX98&gt;0,"",AN$3)</f>
        <v>theo v W</v>
      </c>
      <c r="AO46" s="309" t="str">
        <f>IF('Rooster '!BZ98&gt;0,"",AO$3)</f>
        <v/>
      </c>
      <c r="AP46" s="301" t="str">
        <f>IF('Rooster '!CB98&gt;0,"",AP$3)</f>
        <v>Walter</v>
      </c>
      <c r="AQ46" s="309" t="str">
        <f>IF('Rooster '!CD98&gt;0,"",AQ$3)</f>
        <v/>
      </c>
      <c r="AR46" s="307"/>
      <c r="AS46" s="340"/>
      <c r="AT46" s="305">
        <f>'Actuele Stand'!$D$53-COUNTBLANK(D46:AR46)</f>
        <v>27</v>
      </c>
      <c r="AU46" s="309" t="str">
        <f t="shared" si="1"/>
        <v>wout</v>
      </c>
    </row>
    <row r="47" spans="1:50" s="297" customFormat="1" ht="8.25" customHeight="1">
      <c r="A47" s="300"/>
      <c r="B47" s="306"/>
      <c r="C47" s="307"/>
      <c r="D47" s="308"/>
      <c r="E47" s="307"/>
      <c r="F47" s="308"/>
      <c r="G47" s="307"/>
      <c r="H47" s="308"/>
      <c r="I47" s="307"/>
      <c r="J47" s="308"/>
      <c r="K47" s="307"/>
      <c r="L47" s="308"/>
      <c r="M47" s="307"/>
      <c r="N47" s="308"/>
      <c r="O47" s="307"/>
      <c r="P47" s="308"/>
      <c r="Q47" s="307"/>
      <c r="R47" s="308"/>
      <c r="S47" s="307"/>
      <c r="T47" s="308"/>
      <c r="U47" s="307"/>
      <c r="V47" s="308"/>
      <c r="W47" s="307"/>
      <c r="X47" s="308"/>
      <c r="Y47" s="307"/>
      <c r="Z47" s="308"/>
      <c r="AA47" s="307"/>
      <c r="AB47" s="308"/>
      <c r="AC47" s="307"/>
      <c r="AD47" s="308"/>
      <c r="AE47" s="307"/>
      <c r="AF47" s="308"/>
      <c r="AG47" s="307"/>
      <c r="AH47" s="308"/>
      <c r="AI47" s="307"/>
      <c r="AJ47" s="308"/>
      <c r="AK47" s="307"/>
      <c r="AL47" s="308"/>
      <c r="AM47" s="307"/>
      <c r="AN47" s="308"/>
      <c r="AO47" s="307"/>
      <c r="AP47" s="340"/>
      <c r="AQ47" s="340"/>
      <c r="AR47" s="340"/>
      <c r="AS47" s="292"/>
      <c r="AT47" s="303"/>
      <c r="AU47" s="300"/>
      <c r="AV47" s="304"/>
      <c r="AW47" s="304"/>
      <c r="AX47" s="304"/>
    </row>
    <row r="48" spans="1:50" s="293" customFormat="1">
      <c r="A48" s="311"/>
      <c r="B48" s="306"/>
      <c r="C48" s="292"/>
      <c r="D48" s="305">
        <f>'Actuele Stand'!$D$53-COUNTBLANK(D6:D46)</f>
        <v>36</v>
      </c>
      <c r="E48" s="305">
        <f>'Actuele Stand'!$D$53-COUNTBLANK(E6:E46)</f>
        <v>21</v>
      </c>
      <c r="F48" s="305">
        <f>'Actuele Stand'!$D$53-COUNTBLANK(F6:F46)</f>
        <v>30</v>
      </c>
      <c r="G48" s="305">
        <f>'Actuele Stand'!$D$53-COUNTBLANK(G6:G46)</f>
        <v>26</v>
      </c>
      <c r="H48" s="305">
        <f>'Actuele Stand'!$D$53-COUNTBLANK(H6:H46)</f>
        <v>30</v>
      </c>
      <c r="I48" s="305">
        <f>'Actuele Stand'!$D$53-COUNTBLANK(I6:I46)</f>
        <v>35</v>
      </c>
      <c r="J48" s="305">
        <f>'Actuele Stand'!$D$53-COUNTBLANK(J6:J46)</f>
        <v>27</v>
      </c>
      <c r="K48" s="305">
        <f>'Actuele Stand'!$D$53-COUNTBLANK(K6:K46)</f>
        <v>31</v>
      </c>
      <c r="L48" s="305">
        <f>'Actuele Stand'!$D$53-COUNTBLANK(L6:L46)</f>
        <v>30</v>
      </c>
      <c r="M48" s="305">
        <f>'Actuele Stand'!$D$53-COUNTBLANK(M6:M46)</f>
        <v>27</v>
      </c>
      <c r="N48" s="305">
        <f>'Actuele Stand'!$D$53-COUNTBLANK(N6:N46)</f>
        <v>31</v>
      </c>
      <c r="O48" s="305">
        <f>'Actuele Stand'!$D$53-COUNTBLANK(O6:O46)</f>
        <v>28</v>
      </c>
      <c r="P48" s="305">
        <f>'Actuele Stand'!$D$53-COUNTBLANK(P6:P46)</f>
        <v>31</v>
      </c>
      <c r="Q48" s="305">
        <f>'Actuele Stand'!$D$53-COUNTBLANK(Q6:Q46)</f>
        <v>28</v>
      </c>
      <c r="R48" s="305">
        <f>'Actuele Stand'!$D$53-COUNTBLANK(R6:R46)</f>
        <v>40</v>
      </c>
      <c r="S48" s="305">
        <f>'Actuele Stand'!$D$53-COUNTBLANK(S6:S46)</f>
        <v>33</v>
      </c>
      <c r="T48" s="305">
        <f>'Actuele Stand'!$D$53-COUNTBLANK(T6:T46)</f>
        <v>35</v>
      </c>
      <c r="U48" s="305">
        <f>'Actuele Stand'!$D$53-COUNTBLANK(U6:U46)</f>
        <v>31</v>
      </c>
      <c r="V48" s="305">
        <f>'Actuele Stand'!$D$53-COUNTBLANK(V6:V46)</f>
        <v>38</v>
      </c>
      <c r="W48" s="305">
        <f>'Actuele Stand'!$D$53-COUNTBLANK(W6:W46)</f>
        <v>40</v>
      </c>
      <c r="X48" s="305">
        <f>'Actuele Stand'!$D$53-COUNTBLANK(X6:X46)</f>
        <v>40</v>
      </c>
      <c r="Y48" s="305">
        <f>'Actuele Stand'!$D$53-COUNTBLANK(Y6:Y46)</f>
        <v>33</v>
      </c>
      <c r="Z48" s="305">
        <f>'Actuele Stand'!$D$53-COUNTBLANK(Z6:Z46)</f>
        <v>26</v>
      </c>
      <c r="AA48" s="305">
        <f>'Actuele Stand'!$D$53-COUNTBLANK(AA6:AA46)</f>
        <v>33</v>
      </c>
      <c r="AB48" s="305">
        <f>'Actuele Stand'!$D$53-COUNTBLANK(AB6:AB46)</f>
        <v>33</v>
      </c>
      <c r="AC48" s="305">
        <f>'Actuele Stand'!$D$53-COUNTBLANK(AC6:AC46)</f>
        <v>36</v>
      </c>
      <c r="AD48" s="305">
        <f>'Actuele Stand'!$D$53-COUNTBLANK(AD6:AD46)</f>
        <v>29</v>
      </c>
      <c r="AE48" s="305">
        <f>'Actuele Stand'!$D$53-COUNTBLANK(AE6:AE46)</f>
        <v>30</v>
      </c>
      <c r="AF48" s="305">
        <f>'Actuele Stand'!$D$53-COUNTBLANK(AF6:AF46)</f>
        <v>40</v>
      </c>
      <c r="AG48" s="305">
        <f>'Actuele Stand'!$D$53-COUNTBLANK(AG6:AG46)</f>
        <v>33</v>
      </c>
      <c r="AH48" s="305">
        <f>'Actuele Stand'!$D$53-COUNTBLANK(AH6:AH46)</f>
        <v>29</v>
      </c>
      <c r="AI48" s="305">
        <f>'Actuele Stand'!$D$53-COUNTBLANK(AI6:AI46)</f>
        <v>30</v>
      </c>
      <c r="AJ48" s="305">
        <f>'Actuele Stand'!$D$53-COUNTBLANK(AJ6:AJ46)</f>
        <v>34</v>
      </c>
      <c r="AK48" s="305">
        <f>'Actuele Stand'!$D$53-COUNTBLANK(AK6:AK46)</f>
        <v>29</v>
      </c>
      <c r="AL48" s="305">
        <f>'Actuele Stand'!$D$53-COUNTBLANK(AL6:AL46)</f>
        <v>30</v>
      </c>
      <c r="AM48" s="305">
        <f>'Actuele Stand'!$D$53-COUNTBLANK(AM6:AM46)</f>
        <v>23</v>
      </c>
      <c r="AN48" s="305">
        <f>'Actuele Stand'!$D$53-COUNTBLANK(AN6:AN46)</f>
        <v>27</v>
      </c>
      <c r="AO48" s="305">
        <f>'Actuele Stand'!$D$53-COUNTBLANK(AO6:AO46)</f>
        <v>32</v>
      </c>
      <c r="AP48" s="305">
        <f>'Actuele Stand'!$D$53-COUNTBLANK(AP6:AP46)</f>
        <v>32</v>
      </c>
      <c r="AQ48" s="305">
        <f>'Actuele Stand'!$D$53-COUNTBLANK(AQ6:AQ46)</f>
        <v>32</v>
      </c>
      <c r="AR48" s="305">
        <f>'Actuele Stand'!$D$53-COUNTBLANK(AR6:AR46)</f>
        <v>27</v>
      </c>
      <c r="AS48" s="292"/>
      <c r="AT48" s="292"/>
      <c r="AU48" s="305">
        <f>SUM(D48:AR48)/2</f>
        <v>643</v>
      </c>
      <c r="AV48" s="296"/>
      <c r="AW48" s="296"/>
      <c r="AX48" s="296"/>
    </row>
    <row r="49" spans="1:50" s="297" customFormat="1">
      <c r="A49" s="300"/>
      <c r="B49" s="306"/>
      <c r="C49" s="300"/>
      <c r="D49" s="301" t="str">
        <f t="shared" ref="D49:AR49" si="2">D3</f>
        <v>alex r</v>
      </c>
      <c r="E49" s="302" t="str">
        <f t="shared" si="2"/>
        <v>alex s</v>
      </c>
      <c r="F49" s="301" t="str">
        <f t="shared" si="2"/>
        <v>appie</v>
      </c>
      <c r="G49" s="302" t="str">
        <f t="shared" si="2"/>
        <v>arthur</v>
      </c>
      <c r="H49" s="301" t="str">
        <f t="shared" si="2"/>
        <v>berry</v>
      </c>
      <c r="I49" s="302" t="str">
        <f t="shared" si="2"/>
        <v>chris</v>
      </c>
      <c r="J49" s="301" t="str">
        <f t="shared" si="2"/>
        <v>cock</v>
      </c>
      <c r="K49" s="302" t="str">
        <f t="shared" si="2"/>
        <v>cor</v>
      </c>
      <c r="L49" s="301" t="str">
        <f t="shared" si="2"/>
        <v>ed</v>
      </c>
      <c r="M49" s="302" t="str">
        <f t="shared" si="2"/>
        <v>frans</v>
      </c>
      <c r="N49" s="301" t="str">
        <f t="shared" si="2"/>
        <v>ger d</v>
      </c>
      <c r="O49" s="302" t="str">
        <f t="shared" si="2"/>
        <v>ger v</v>
      </c>
      <c r="P49" s="301" t="str">
        <f t="shared" si="2"/>
        <v xml:space="preserve">harold B </v>
      </c>
      <c r="Q49" s="302" t="str">
        <f t="shared" si="2"/>
        <v>harold  N</v>
      </c>
      <c r="R49" s="301" t="str">
        <f t="shared" si="2"/>
        <v>jaap</v>
      </c>
      <c r="S49" s="302" t="str">
        <f t="shared" si="2"/>
        <v>joop</v>
      </c>
      <c r="T49" s="301" t="str">
        <f t="shared" si="2"/>
        <v>jos</v>
      </c>
      <c r="U49" s="302" t="str">
        <f t="shared" si="2"/>
        <v>mars bo</v>
      </c>
      <c r="V49" s="301" t="str">
        <f t="shared" si="2"/>
        <v>mars bu</v>
      </c>
      <c r="W49" s="302" t="str">
        <f t="shared" si="2"/>
        <v>mars ma</v>
      </c>
      <c r="X49" s="301" t="str">
        <f t="shared" si="2"/>
        <v>mars os</v>
      </c>
      <c r="Y49" s="302" t="str">
        <f t="shared" si="2"/>
        <v>marco</v>
      </c>
      <c r="Z49" s="301" t="str">
        <f t="shared" si="2"/>
        <v>micha</v>
      </c>
      <c r="AA49" s="302" t="str">
        <f t="shared" si="2"/>
        <v>mo</v>
      </c>
      <c r="AB49" s="301" t="str">
        <f t="shared" si="2"/>
        <v>Patrick</v>
      </c>
      <c r="AC49" s="302" t="str">
        <f t="shared" si="2"/>
        <v>paul</v>
      </c>
      <c r="AD49" s="301" t="str">
        <f t="shared" si="2"/>
        <v>peet g</v>
      </c>
      <c r="AE49" s="302" t="str">
        <f t="shared" si="2"/>
        <v>peet h</v>
      </c>
      <c r="AF49" s="301" t="str">
        <f t="shared" si="2"/>
        <v>peet m</v>
      </c>
      <c r="AG49" s="302" t="str">
        <f t="shared" si="2"/>
        <v>piet</v>
      </c>
      <c r="AH49" s="301" t="str">
        <f t="shared" si="2"/>
        <v>pleun</v>
      </c>
      <c r="AI49" s="302" t="str">
        <f t="shared" si="2"/>
        <v>rene</v>
      </c>
      <c r="AJ49" s="301" t="str">
        <f t="shared" si="2"/>
        <v>richard</v>
      </c>
      <c r="AK49" s="302" t="str">
        <f t="shared" si="2"/>
        <v>ronald</v>
      </c>
      <c r="AL49" s="301" t="str">
        <f t="shared" si="2"/>
        <v>ted</v>
      </c>
      <c r="AM49" s="302" t="str">
        <f t="shared" si="2"/>
        <v>theo A</v>
      </c>
      <c r="AN49" s="301" t="str">
        <f t="shared" si="2"/>
        <v>theo v W</v>
      </c>
      <c r="AO49" s="302" t="str">
        <f t="shared" si="2"/>
        <v>thijs</v>
      </c>
      <c r="AP49" s="309" t="str">
        <f t="shared" si="2"/>
        <v>Walter</v>
      </c>
      <c r="AQ49" s="302" t="str">
        <f t="shared" si="2"/>
        <v>wim</v>
      </c>
      <c r="AR49" s="309" t="str">
        <f t="shared" si="2"/>
        <v>wout</v>
      </c>
      <c r="AS49" s="292"/>
      <c r="AT49" s="306"/>
      <c r="AU49" s="292" t="s">
        <v>91</v>
      </c>
      <c r="AV49" s="312"/>
      <c r="AW49" s="304"/>
      <c r="AX49" s="304"/>
    </row>
    <row r="50" spans="1:50" s="293" customFormat="1" ht="14.25" customHeight="1">
      <c r="A50" s="311"/>
      <c r="C50" s="292"/>
      <c r="D50" s="313">
        <f>'Actuele Stand'!$D$53-1-'Rooster '!D101</f>
        <v>36</v>
      </c>
      <c r="E50" s="313">
        <f>'Actuele Stand'!$D$53-1-'Rooster '!F101</f>
        <v>21</v>
      </c>
      <c r="F50" s="313">
        <f>'Actuele Stand'!$D$53-1-'Rooster '!H101</f>
        <v>30</v>
      </c>
      <c r="G50" s="313">
        <f>'Actuele Stand'!$D$53-1-'Rooster '!J101</f>
        <v>26</v>
      </c>
      <c r="H50" s="313">
        <f>'Actuele Stand'!$D$53-1-'Rooster '!L101</f>
        <v>30</v>
      </c>
      <c r="I50" s="313">
        <f>'Actuele Stand'!$D$53-1-'Rooster '!N101</f>
        <v>35</v>
      </c>
      <c r="J50" s="313">
        <f>'Actuele Stand'!$D$53-1-'Rooster '!P101</f>
        <v>27</v>
      </c>
      <c r="K50" s="313">
        <f>'Actuele Stand'!$D$53-1-'Rooster '!R101</f>
        <v>31</v>
      </c>
      <c r="L50" s="313">
        <f>'Actuele Stand'!$D$53-1-'Rooster '!T101</f>
        <v>30</v>
      </c>
      <c r="M50" s="313">
        <f>'Actuele Stand'!$D$53-1-'Rooster '!V101</f>
        <v>27</v>
      </c>
      <c r="N50" s="313">
        <f>'Actuele Stand'!$D$53-1-'Rooster '!X101</f>
        <v>31</v>
      </c>
      <c r="O50" s="313">
        <f>'Actuele Stand'!$D$53-1-'Rooster '!Z101</f>
        <v>28</v>
      </c>
      <c r="P50" s="313">
        <f>'Actuele Stand'!$D$53-1-'Rooster '!AB101</f>
        <v>31</v>
      </c>
      <c r="Q50" s="313">
        <f>'Actuele Stand'!$D$53-1-'Rooster '!AD101</f>
        <v>28</v>
      </c>
      <c r="R50" s="313">
        <f>'Actuele Stand'!$D$53-1-'Rooster '!AF101</f>
        <v>40</v>
      </c>
      <c r="S50" s="313">
        <f>'Actuele Stand'!$D$53-1-'Rooster '!AH101</f>
        <v>33</v>
      </c>
      <c r="T50" s="313">
        <f>'Actuele Stand'!$D$53-1-'Rooster '!AJ101</f>
        <v>35</v>
      </c>
      <c r="U50" s="313">
        <f>'Actuele Stand'!$D$53-1-'Rooster '!AL101</f>
        <v>31</v>
      </c>
      <c r="V50" s="313">
        <f>'Actuele Stand'!$D$53-1-'Rooster '!AN101</f>
        <v>38</v>
      </c>
      <c r="W50" s="313">
        <f>'Actuele Stand'!$D$53-1-'Rooster '!AP101</f>
        <v>40</v>
      </c>
      <c r="X50" s="313">
        <f>'Actuele Stand'!$D$53-1-'Rooster '!AR101</f>
        <v>40</v>
      </c>
      <c r="Y50" s="313">
        <f>'Actuele Stand'!$D$53-1-'Rooster '!AT101</f>
        <v>33</v>
      </c>
      <c r="Z50" s="313">
        <f>'Actuele Stand'!$D$53-1-'Rooster '!AV101</f>
        <v>26</v>
      </c>
      <c r="AA50" s="313">
        <f>'Actuele Stand'!$D$53-1-'Rooster '!AX101</f>
        <v>33</v>
      </c>
      <c r="AB50" s="313">
        <f>'Actuele Stand'!$D$53-1-'Rooster '!AZ101</f>
        <v>33</v>
      </c>
      <c r="AC50" s="313">
        <f>'Actuele Stand'!$D$53-1-'Rooster '!BB101</f>
        <v>36</v>
      </c>
      <c r="AD50" s="313">
        <f>'Actuele Stand'!$D$53-1-'Rooster '!BD101</f>
        <v>29</v>
      </c>
      <c r="AE50" s="313">
        <f>'Actuele Stand'!$D$53-1-'Rooster '!BF101</f>
        <v>30</v>
      </c>
      <c r="AF50" s="313">
        <f>'Actuele Stand'!$D$53-1-'Rooster '!BH101</f>
        <v>40</v>
      </c>
      <c r="AG50" s="313">
        <f>'Actuele Stand'!$D$53-1-'Rooster '!BJ101</f>
        <v>33</v>
      </c>
      <c r="AH50" s="313">
        <f>'Actuele Stand'!$D$53-1-'Rooster '!BL101</f>
        <v>29</v>
      </c>
      <c r="AI50" s="313">
        <f>'Actuele Stand'!$D$53-1-'Rooster '!BN101</f>
        <v>30</v>
      </c>
      <c r="AJ50" s="313">
        <f>'Actuele Stand'!$D$53-1-'Rooster '!BP101</f>
        <v>34</v>
      </c>
      <c r="AK50" s="313">
        <f>'Actuele Stand'!$D$53-1-'Rooster '!BR101</f>
        <v>29</v>
      </c>
      <c r="AL50" s="313">
        <f>'Actuele Stand'!$D$53-1-'Rooster '!BT101</f>
        <v>30</v>
      </c>
      <c r="AM50" s="313">
        <f>'Actuele Stand'!$D$53-1-'Rooster '!BV101</f>
        <v>23</v>
      </c>
      <c r="AN50" s="313">
        <f>'Actuele Stand'!$D$53-1-'Rooster '!BX101</f>
        <v>27</v>
      </c>
      <c r="AO50" s="313">
        <f>'Actuele Stand'!$D$53-1-'Rooster '!BZ101</f>
        <v>32</v>
      </c>
      <c r="AP50" s="313">
        <f>'Actuele Stand'!$D$53-1-'Rooster '!CB101</f>
        <v>32</v>
      </c>
      <c r="AQ50" s="313">
        <f>'Actuele Stand'!$D$53-1-'Rooster '!CD101</f>
        <v>32</v>
      </c>
      <c r="AR50" s="313">
        <f>'Actuele Stand'!$D$53-1-'Rooster '!CF101</f>
        <v>27</v>
      </c>
      <c r="AS50" s="292"/>
      <c r="AT50" s="292"/>
      <c r="AU50" s="312" t="str">
        <f>IF(AU48-'Actuele Stand'!D52=0,"","Fout! - het totaal aantal wedstrijden klopt ergens niet!")</f>
        <v/>
      </c>
      <c r="AV50" s="296"/>
      <c r="AW50" s="296"/>
      <c r="AX50" s="296"/>
    </row>
    <row r="51" spans="1:50" s="293" customFormat="1">
      <c r="A51" s="314" t="s">
        <v>92</v>
      </c>
      <c r="B51" s="306"/>
      <c r="C51" s="292"/>
      <c r="D51" s="295" t="str">
        <f t="shared" ref="D51:AO51" si="3">IF(D48-D50=0,"","FOUT!!!")</f>
        <v/>
      </c>
      <c r="E51" s="295" t="str">
        <f t="shared" si="3"/>
        <v/>
      </c>
      <c r="F51" s="295" t="str">
        <f t="shared" si="3"/>
        <v/>
      </c>
      <c r="G51" s="295" t="str">
        <f t="shared" si="3"/>
        <v/>
      </c>
      <c r="H51" s="295" t="str">
        <f t="shared" si="3"/>
        <v/>
      </c>
      <c r="I51" s="295" t="str">
        <f t="shared" si="3"/>
        <v/>
      </c>
      <c r="J51" s="295" t="str">
        <f t="shared" si="3"/>
        <v/>
      </c>
      <c r="K51" s="295" t="str">
        <f t="shared" si="3"/>
        <v/>
      </c>
      <c r="L51" s="295" t="str">
        <f t="shared" si="3"/>
        <v/>
      </c>
      <c r="M51" s="295" t="str">
        <f t="shared" si="3"/>
        <v/>
      </c>
      <c r="N51" s="295" t="str">
        <f t="shared" si="3"/>
        <v/>
      </c>
      <c r="O51" s="295" t="str">
        <f t="shared" si="3"/>
        <v/>
      </c>
      <c r="P51" s="295" t="str">
        <f t="shared" si="3"/>
        <v/>
      </c>
      <c r="Q51" s="295" t="str">
        <f t="shared" si="3"/>
        <v/>
      </c>
      <c r="R51" s="295" t="str">
        <f t="shared" si="3"/>
        <v/>
      </c>
      <c r="S51" s="295" t="str">
        <f t="shared" si="3"/>
        <v/>
      </c>
      <c r="T51" s="295" t="str">
        <f t="shared" si="3"/>
        <v/>
      </c>
      <c r="U51" s="295" t="str">
        <f t="shared" si="3"/>
        <v/>
      </c>
      <c r="V51" s="295" t="str">
        <f t="shared" si="3"/>
        <v/>
      </c>
      <c r="W51" s="295" t="str">
        <f t="shared" si="3"/>
        <v/>
      </c>
      <c r="X51" s="295" t="str">
        <f t="shared" si="3"/>
        <v/>
      </c>
      <c r="Y51" s="295" t="str">
        <f t="shared" si="3"/>
        <v/>
      </c>
      <c r="Z51" s="295" t="str">
        <f t="shared" si="3"/>
        <v/>
      </c>
      <c r="AA51" s="295" t="str">
        <f t="shared" si="3"/>
        <v/>
      </c>
      <c r="AB51" s="295" t="str">
        <f t="shared" si="3"/>
        <v/>
      </c>
      <c r="AC51" s="295" t="str">
        <f t="shared" si="3"/>
        <v/>
      </c>
      <c r="AD51" s="295" t="str">
        <f t="shared" si="3"/>
        <v/>
      </c>
      <c r="AE51" s="295" t="str">
        <f t="shared" si="3"/>
        <v/>
      </c>
      <c r="AF51" s="295" t="str">
        <f t="shared" si="3"/>
        <v/>
      </c>
      <c r="AG51" s="295" t="str">
        <f t="shared" si="3"/>
        <v/>
      </c>
      <c r="AH51" s="295" t="str">
        <f t="shared" si="3"/>
        <v/>
      </c>
      <c r="AI51" s="295" t="str">
        <f t="shared" si="3"/>
        <v/>
      </c>
      <c r="AJ51" s="295" t="str">
        <f t="shared" si="3"/>
        <v/>
      </c>
      <c r="AK51" s="295" t="str">
        <f t="shared" si="3"/>
        <v/>
      </c>
      <c r="AL51" s="295" t="str">
        <f t="shared" si="3"/>
        <v/>
      </c>
      <c r="AM51" s="295" t="str">
        <f t="shared" si="3"/>
        <v/>
      </c>
      <c r="AN51" s="295" t="str">
        <f t="shared" si="3"/>
        <v/>
      </c>
      <c r="AO51" s="295" t="str">
        <f t="shared" si="3"/>
        <v/>
      </c>
      <c r="AP51" s="295"/>
      <c r="AQ51" s="295"/>
      <c r="AR51" s="295"/>
      <c r="AS51" s="297"/>
      <c r="AU51" s="314" t="s">
        <v>93</v>
      </c>
      <c r="AV51" s="296"/>
      <c r="AW51" s="296"/>
      <c r="AX51" s="296"/>
    </row>
    <row r="52" spans="1:50">
      <c r="A52" s="314" t="s">
        <v>92</v>
      </c>
      <c r="B52" s="293"/>
      <c r="D52" s="298" t="str">
        <f>IF(D48-AT6=0,"","FOUT!!!")</f>
        <v/>
      </c>
      <c r="E52" s="298" t="str">
        <f>IF(E48-AT7=0,"","FOUT!!!")</f>
        <v/>
      </c>
      <c r="F52" s="298" t="str">
        <f>IF(F48-AT8=0,"","FOUT!!!")</f>
        <v/>
      </c>
      <c r="G52" s="298" t="str">
        <f>IF(G48-AT9=0,"","FOUT!!!")</f>
        <v/>
      </c>
      <c r="H52" s="298" t="str">
        <f>IF(H48-AT10=0,"","FOUT!!!")</f>
        <v/>
      </c>
      <c r="I52" s="298" t="str">
        <f>IF(I48-AT11=0,"","FOUT!!!")</f>
        <v/>
      </c>
      <c r="J52" s="298" t="str">
        <f>IF(J48-AT12=0,"","FOUT!!!")</f>
        <v/>
      </c>
      <c r="K52" s="298" t="str">
        <f>IF(K48-AT13=0,"","FOUT!!!")</f>
        <v/>
      </c>
      <c r="L52" s="298" t="str">
        <f>IF(L48-AT14=0,"","FOUT!!!")</f>
        <v/>
      </c>
      <c r="M52" s="298" t="str">
        <f>IF(M48-AT15=0,"","FOUT!!!")</f>
        <v/>
      </c>
      <c r="N52" s="298" t="str">
        <f>IF(N48-AT16=0,"","FOUT!!!")</f>
        <v/>
      </c>
      <c r="O52" s="298" t="str">
        <f>IF(O48-AT17=0,"","FOUT!!!")</f>
        <v/>
      </c>
      <c r="P52" s="298" t="str">
        <f>IF(P48-AT18=0,"","FOUT!!!")</f>
        <v/>
      </c>
      <c r="Q52" s="298" t="str">
        <f>IF(Q48-AT19=0,"","FOUT!!!")</f>
        <v/>
      </c>
      <c r="R52" s="298" t="str">
        <f>IF(R48-AT20=0,"","FOUT!!!")</f>
        <v/>
      </c>
      <c r="S52" s="298" t="str">
        <f>IF(S48-AT21=0,"","FOUT!!!")</f>
        <v/>
      </c>
      <c r="T52" s="298" t="str">
        <f>IF(T48-AT22=0,"","FOUT!!!")</f>
        <v/>
      </c>
      <c r="U52" s="298" t="str">
        <f>IF(U48-AT23=0,"","FOUT!!!")</f>
        <v/>
      </c>
      <c r="V52" s="298" t="str">
        <f>IF(V48-AT24=0,"","FOUT!!!")</f>
        <v/>
      </c>
      <c r="W52" s="298" t="str">
        <f>IF(W48-AT25=0,"","FOUT!!!")</f>
        <v/>
      </c>
      <c r="X52" s="298" t="str">
        <f>IF(X48-AT26=0,"","FOUT!!!")</f>
        <v/>
      </c>
      <c r="Y52" s="298" t="str">
        <f>IF(Y48-AT27=0,"","FOUT!!!")</f>
        <v/>
      </c>
      <c r="Z52" s="298" t="str">
        <f>IF(Z48-AT28=0,"","FOUT!!!")</f>
        <v/>
      </c>
      <c r="AA52" s="298" t="str">
        <f>IF(AA48-AT29=0,"","FOUT!!!")</f>
        <v/>
      </c>
      <c r="AB52" s="298" t="str">
        <f>IF(AB48-AT30=0,"","FOUT!!!")</f>
        <v/>
      </c>
      <c r="AC52" s="298" t="str">
        <f>IF(AC48-AT31=0,"","FOUT!!!")</f>
        <v/>
      </c>
      <c r="AD52" s="298" t="str">
        <f>IF(AD48-AT32=0,"","FOUT!!!")</f>
        <v/>
      </c>
      <c r="AE52" s="298" t="str">
        <f>IF(AE48-AT33=0,"","FOUT!!!")</f>
        <v/>
      </c>
      <c r="AF52" s="298" t="str">
        <f>IF(AF48-AT34=0,"","FOUT!!!")</f>
        <v/>
      </c>
      <c r="AG52" s="298" t="str">
        <f>IF(AG48-AT35=0,"","FOUT!!!")</f>
        <v/>
      </c>
      <c r="AH52" s="298" t="str">
        <f>IF(AH48-AT36=0,"","FOUT!!!")</f>
        <v/>
      </c>
      <c r="AI52" s="298" t="str">
        <f>IF(AI48-AT37=0,"","FOUT!!!")</f>
        <v/>
      </c>
      <c r="AJ52" s="298" t="str">
        <f>IF(AJ48-AT38=0,"","FOUT!!!")</f>
        <v/>
      </c>
      <c r="AK52" s="298" t="str">
        <f>IF(AK48-AT39=0,"","FOUT!!!")</f>
        <v/>
      </c>
      <c r="AL52" s="298" t="str">
        <f>IF(AL48-AT40=0,"","FOUT!!!")</f>
        <v/>
      </c>
      <c r="AM52" s="298" t="str">
        <f>IF(AM48-AT41=0,"","FOUT!!!")</f>
        <v/>
      </c>
      <c r="AN52" s="298" t="str">
        <f>IF(AN48-AT42=0,"","FOUT!!!")</f>
        <v/>
      </c>
      <c r="AO52" s="298" t="str">
        <f>IF(AO48-AT43=0,"","FOUT!!!")</f>
        <v/>
      </c>
      <c r="AP52" s="298"/>
      <c r="AQ52" s="298"/>
      <c r="AR52" s="298"/>
      <c r="AS52" s="292"/>
    </row>
    <row r="53" spans="1:50">
      <c r="B53" s="293"/>
      <c r="O53" s="315"/>
      <c r="AS53" s="292"/>
    </row>
    <row r="54" spans="1:50">
      <c r="O54" s="315"/>
      <c r="AD54" s="315"/>
      <c r="AE54" s="315"/>
    </row>
    <row r="55" spans="1:50">
      <c r="O55" s="315"/>
      <c r="AD55" s="370"/>
      <c r="AE55" s="315"/>
    </row>
    <row r="56" spans="1:50">
      <c r="E56" s="306"/>
      <c r="F56" s="369"/>
      <c r="G56" s="315"/>
      <c r="O56" s="315"/>
      <c r="AD56" s="371"/>
      <c r="AE56" s="315"/>
    </row>
    <row r="57" spans="1:50">
      <c r="E57" s="306"/>
      <c r="F57" s="369"/>
      <c r="G57" s="315"/>
      <c r="O57" s="315"/>
      <c r="AD57" s="370"/>
      <c r="AE57" s="315"/>
    </row>
    <row r="58" spans="1:50">
      <c r="E58" s="370"/>
      <c r="F58" s="315"/>
      <c r="G58" s="315"/>
      <c r="O58" s="315"/>
      <c r="AD58" s="371"/>
      <c r="AE58" s="315"/>
    </row>
    <row r="59" spans="1:50">
      <c r="E59" s="371"/>
      <c r="F59" s="315"/>
      <c r="G59" s="315"/>
      <c r="O59" s="315"/>
      <c r="AD59" s="370"/>
      <c r="AE59" s="315"/>
    </row>
    <row r="60" spans="1:50">
      <c r="E60" s="370"/>
      <c r="F60" s="315"/>
      <c r="G60" s="315"/>
      <c r="O60" s="315"/>
      <c r="AD60" s="370"/>
      <c r="AE60" s="315"/>
    </row>
    <row r="61" spans="1:50">
      <c r="E61" s="370"/>
      <c r="F61" s="315"/>
      <c r="G61" s="315"/>
      <c r="O61" s="315"/>
      <c r="AD61" s="371"/>
      <c r="AE61" s="315"/>
    </row>
    <row r="62" spans="1:50">
      <c r="E62" s="371"/>
      <c r="F62" s="315"/>
      <c r="G62" s="315"/>
      <c r="O62" s="315"/>
      <c r="AD62" s="370"/>
      <c r="AE62" s="315"/>
    </row>
    <row r="63" spans="1:50">
      <c r="E63" s="370"/>
      <c r="F63" s="315"/>
      <c r="G63" s="315"/>
      <c r="O63" s="315"/>
      <c r="AD63" s="371"/>
      <c r="AE63" s="315"/>
    </row>
    <row r="64" spans="1:50">
      <c r="E64" s="371"/>
      <c r="F64" s="315"/>
      <c r="G64" s="315"/>
      <c r="O64" s="315"/>
      <c r="AD64" s="370"/>
      <c r="AE64" s="315"/>
    </row>
    <row r="65" spans="5:31">
      <c r="E65" s="370"/>
      <c r="F65" s="315"/>
      <c r="G65" s="315"/>
      <c r="O65" s="315"/>
      <c r="AD65" s="371"/>
      <c r="AE65" s="315"/>
    </row>
    <row r="66" spans="5:31">
      <c r="E66" s="371"/>
      <c r="F66" s="315"/>
      <c r="G66" s="315"/>
      <c r="O66" s="315"/>
      <c r="AD66" s="370"/>
      <c r="AE66" s="315"/>
    </row>
    <row r="67" spans="5:31">
      <c r="E67" s="370"/>
      <c r="F67" s="315"/>
      <c r="G67" s="315"/>
      <c r="O67" s="315"/>
      <c r="AD67" s="370"/>
      <c r="AE67" s="315"/>
    </row>
    <row r="68" spans="5:31">
      <c r="E68" s="371"/>
      <c r="F68" s="315"/>
      <c r="G68" s="315"/>
      <c r="O68" s="315"/>
      <c r="AD68" s="371"/>
      <c r="AE68" s="315"/>
    </row>
    <row r="69" spans="5:31">
      <c r="E69" s="370"/>
      <c r="F69" s="315"/>
      <c r="G69" s="315"/>
      <c r="O69" s="315"/>
      <c r="AD69" s="370"/>
      <c r="AE69" s="315"/>
    </row>
    <row r="70" spans="5:31">
      <c r="E70" s="371"/>
      <c r="F70" s="315"/>
      <c r="G70" s="315"/>
      <c r="O70" s="315"/>
      <c r="AD70" s="371"/>
      <c r="AE70" s="315"/>
    </row>
    <row r="71" spans="5:31">
      <c r="E71" s="370"/>
      <c r="F71" s="315"/>
      <c r="G71" s="315"/>
      <c r="O71" s="315"/>
      <c r="AD71" s="370"/>
      <c r="AE71" s="315"/>
    </row>
    <row r="72" spans="5:31">
      <c r="E72" s="370"/>
      <c r="F72" s="315"/>
      <c r="G72" s="315"/>
      <c r="O72" s="315"/>
      <c r="AD72" s="371"/>
      <c r="AE72" s="315"/>
    </row>
    <row r="73" spans="5:31">
      <c r="E73" s="371"/>
      <c r="F73" s="315"/>
      <c r="G73" s="315"/>
      <c r="O73" s="315"/>
      <c r="AD73" s="370"/>
      <c r="AE73" s="315"/>
    </row>
    <row r="74" spans="5:31">
      <c r="E74" s="370"/>
      <c r="F74" s="315"/>
      <c r="G74" s="315"/>
      <c r="O74" s="315"/>
      <c r="AD74" s="371"/>
      <c r="AE74" s="315"/>
    </row>
    <row r="75" spans="5:31">
      <c r="E75" s="371"/>
      <c r="F75" s="315"/>
      <c r="G75" s="315"/>
      <c r="O75" s="315"/>
      <c r="AD75" s="370"/>
      <c r="AE75" s="315"/>
    </row>
    <row r="76" spans="5:31">
      <c r="E76" s="371"/>
      <c r="F76" s="315"/>
      <c r="G76" s="315"/>
      <c r="O76" s="315"/>
      <c r="AD76" s="371"/>
      <c r="AE76" s="315"/>
    </row>
    <row r="77" spans="5:31">
      <c r="E77" s="370"/>
      <c r="F77" s="315"/>
      <c r="G77" s="315"/>
      <c r="O77" s="315"/>
      <c r="AD77" s="370"/>
      <c r="AE77" s="315"/>
    </row>
    <row r="78" spans="5:31">
      <c r="E78" s="371"/>
      <c r="F78" s="315"/>
      <c r="G78" s="315"/>
      <c r="O78" s="315"/>
      <c r="AD78" s="370"/>
      <c r="AE78" s="315"/>
    </row>
    <row r="79" spans="5:31">
      <c r="E79" s="370"/>
      <c r="F79" s="315"/>
      <c r="G79" s="315"/>
      <c r="O79" s="315"/>
      <c r="AD79" s="371"/>
      <c r="AE79" s="315"/>
    </row>
    <row r="80" spans="5:31">
      <c r="E80" s="371"/>
      <c r="F80" s="315"/>
      <c r="G80" s="315"/>
      <c r="O80" s="315"/>
      <c r="AD80" s="370"/>
      <c r="AE80" s="315"/>
    </row>
    <row r="81" spans="5:31">
      <c r="E81" s="370"/>
      <c r="F81" s="315"/>
      <c r="G81" s="315"/>
      <c r="O81" s="315"/>
      <c r="AD81" s="371"/>
      <c r="AE81" s="315"/>
    </row>
    <row r="82" spans="5:31">
      <c r="E82" s="371"/>
      <c r="F82" s="315"/>
      <c r="G82" s="315"/>
      <c r="O82" s="315"/>
      <c r="AD82" s="371"/>
      <c r="AE82" s="315"/>
    </row>
    <row r="83" spans="5:31">
      <c r="E83" s="370"/>
      <c r="F83" s="315"/>
      <c r="G83" s="315"/>
      <c r="O83" s="315"/>
      <c r="AD83" s="370"/>
      <c r="AE83" s="315"/>
    </row>
    <row r="84" spans="5:31">
      <c r="E84" s="370"/>
      <c r="F84" s="315"/>
      <c r="G84" s="315"/>
      <c r="O84" s="315"/>
      <c r="AD84" s="371"/>
      <c r="AE84" s="315"/>
    </row>
    <row r="85" spans="5:31">
      <c r="E85" s="371"/>
      <c r="F85" s="315"/>
      <c r="G85" s="315"/>
      <c r="O85" s="315"/>
      <c r="AD85" s="370"/>
      <c r="AE85" s="315"/>
    </row>
    <row r="86" spans="5:31">
      <c r="E86" s="371"/>
      <c r="F86" s="315"/>
      <c r="G86" s="315"/>
      <c r="O86" s="315"/>
      <c r="AD86" s="371"/>
      <c r="AE86" s="315"/>
    </row>
    <row r="87" spans="5:31">
      <c r="E87" s="370"/>
      <c r="F87" s="315"/>
      <c r="G87" s="315"/>
      <c r="O87" s="315"/>
      <c r="AD87" s="370"/>
      <c r="AE87" s="315"/>
    </row>
    <row r="88" spans="5:31">
      <c r="E88" s="306"/>
      <c r="F88" s="369"/>
      <c r="G88" s="315"/>
      <c r="O88" s="315"/>
      <c r="AD88" s="371"/>
      <c r="AE88" s="315"/>
    </row>
    <row r="89" spans="5:31">
      <c r="E89" s="306"/>
      <c r="F89" s="369"/>
      <c r="G89" s="315"/>
      <c r="O89" s="315"/>
      <c r="AD89" s="370"/>
      <c r="AE89" s="315"/>
    </row>
    <row r="90" spans="5:31">
      <c r="E90" s="306"/>
      <c r="F90" s="369"/>
      <c r="G90" s="315"/>
      <c r="O90" s="315"/>
      <c r="AD90" s="370"/>
      <c r="AE90" s="315"/>
    </row>
    <row r="91" spans="5:31">
      <c r="O91" s="315"/>
      <c r="AD91" s="371"/>
      <c r="AE91" s="315"/>
    </row>
    <row r="92" spans="5:31">
      <c r="O92" s="315"/>
      <c r="AD92" s="371"/>
      <c r="AE92" s="315"/>
    </row>
    <row r="93" spans="5:31">
      <c r="O93" s="315"/>
      <c r="AD93" s="370"/>
      <c r="AE93" s="315"/>
    </row>
    <row r="94" spans="5:31">
      <c r="O94" s="315"/>
      <c r="AD94" s="370"/>
      <c r="AE94" s="315"/>
    </row>
    <row r="95" spans="5:31">
      <c r="O95" s="315"/>
      <c r="AD95" s="371"/>
      <c r="AE95" s="315"/>
    </row>
    <row r="96" spans="5:31">
      <c r="O96" s="315"/>
      <c r="AD96" s="371"/>
      <c r="AE96" s="315"/>
    </row>
    <row r="97" spans="15:31">
      <c r="O97" s="315"/>
      <c r="AD97" s="371"/>
      <c r="AE97" s="315"/>
    </row>
    <row r="98" spans="15:31">
      <c r="O98" s="315"/>
      <c r="AD98" s="371"/>
      <c r="AE98" s="315"/>
    </row>
    <row r="99" spans="15:31">
      <c r="O99" s="315"/>
      <c r="AD99" s="315"/>
      <c r="AE99" s="315"/>
    </row>
    <row r="100" spans="15:31">
      <c r="O100" s="315"/>
    </row>
    <row r="101" spans="15:31">
      <c r="O101" s="315"/>
    </row>
    <row r="102" spans="15:31">
      <c r="O102" s="315"/>
    </row>
    <row r="103" spans="15:31">
      <c r="O103" s="315"/>
    </row>
    <row r="104" spans="15:31">
      <c r="O104" s="315"/>
    </row>
    <row r="105" spans="15:31">
      <c r="O105" s="315"/>
    </row>
    <row r="106" spans="15:31">
      <c r="O106" s="315"/>
    </row>
    <row r="107" spans="15:31">
      <c r="O107" s="315"/>
    </row>
    <row r="108" spans="15:31">
      <c r="O108" s="315"/>
    </row>
    <row r="109" spans="15:31">
      <c r="O109" s="315"/>
    </row>
    <row r="110" spans="15:31">
      <c r="O110" s="315"/>
    </row>
    <row r="111" spans="15:31">
      <c r="O111" s="315"/>
    </row>
    <row r="112" spans="15:31">
      <c r="O112" s="315"/>
    </row>
    <row r="113" spans="15:15">
      <c r="O113" s="315"/>
    </row>
    <row r="114" spans="15:15">
      <c r="O114" s="315"/>
    </row>
    <row r="115" spans="15:15">
      <c r="O115" s="315"/>
    </row>
    <row r="116" spans="15:15">
      <c r="O116" s="315"/>
    </row>
    <row r="117" spans="15:15">
      <c r="O117" s="315"/>
    </row>
    <row r="118" spans="15:15">
      <c r="O118" s="315"/>
    </row>
    <row r="119" spans="15:15">
      <c r="O119" s="315"/>
    </row>
    <row r="120" spans="15:15">
      <c r="O120" s="315"/>
    </row>
    <row r="121" spans="15:15">
      <c r="O121" s="315"/>
    </row>
    <row r="122" spans="15:15">
      <c r="O122" s="315"/>
    </row>
    <row r="123" spans="15:15">
      <c r="O123" s="315"/>
    </row>
    <row r="124" spans="15:15">
      <c r="O124" s="315"/>
    </row>
    <row r="125" spans="15:15">
      <c r="O125" s="315"/>
    </row>
    <row r="126" spans="15:15">
      <c r="O126" s="315"/>
    </row>
    <row r="127" spans="15:15">
      <c r="O127" s="315"/>
    </row>
    <row r="128" spans="15:15">
      <c r="O128" s="315"/>
    </row>
    <row r="129" spans="15:15">
      <c r="O129" s="315"/>
    </row>
    <row r="130" spans="15:15">
      <c r="O130" s="315"/>
    </row>
    <row r="131" spans="15:15">
      <c r="O131" s="315"/>
    </row>
    <row r="132" spans="15:15">
      <c r="O132" s="315"/>
    </row>
    <row r="133" spans="15:15">
      <c r="O133" s="315"/>
    </row>
    <row r="134" spans="15:15">
      <c r="O134" s="315"/>
    </row>
    <row r="135" spans="15:15">
      <c r="O135" s="315"/>
    </row>
    <row r="136" spans="15:15">
      <c r="O136" s="315"/>
    </row>
    <row r="137" spans="15:15">
      <c r="O137" s="315"/>
    </row>
    <row r="138" spans="15:15">
      <c r="O138" s="315"/>
    </row>
    <row r="139" spans="15:15">
      <c r="O139" s="315"/>
    </row>
    <row r="140" spans="15:15">
      <c r="O140" s="315"/>
    </row>
    <row r="141" spans="15:15">
      <c r="O141" s="315"/>
    </row>
    <row r="142" spans="15:15">
      <c r="O142" s="315"/>
    </row>
    <row r="143" spans="15:15">
      <c r="O143" s="315"/>
    </row>
    <row r="144" spans="15:15">
      <c r="O144" s="315"/>
    </row>
    <row r="145" spans="15:15">
      <c r="O145" s="315"/>
    </row>
    <row r="146" spans="15:15">
      <c r="O146" s="315"/>
    </row>
    <row r="147" spans="15:15">
      <c r="O147" s="315"/>
    </row>
    <row r="148" spans="15:15">
      <c r="O148" s="315"/>
    </row>
    <row r="149" spans="15:15">
      <c r="O149" s="315"/>
    </row>
    <row r="150" spans="15:15">
      <c r="O150" s="315"/>
    </row>
    <row r="151" spans="15:15">
      <c r="O151" s="315"/>
    </row>
    <row r="152" spans="15:15">
      <c r="O152" s="315"/>
    </row>
    <row r="153" spans="15:15">
      <c r="O153" s="315"/>
    </row>
    <row r="154" spans="15:15">
      <c r="O154" s="315"/>
    </row>
    <row r="155" spans="15:15">
      <c r="O155" s="315"/>
    </row>
    <row r="156" spans="15:15">
      <c r="O156" s="315"/>
    </row>
    <row r="157" spans="15:15">
      <c r="O157" s="315"/>
    </row>
    <row r="158" spans="15:15">
      <c r="O158" s="315"/>
    </row>
    <row r="159" spans="15:15">
      <c r="O159" s="315"/>
    </row>
    <row r="160" spans="15:15">
      <c r="O160" s="315"/>
    </row>
    <row r="161" spans="15:15">
      <c r="O161" s="315"/>
    </row>
    <row r="162" spans="15:15">
      <c r="O162" s="315"/>
    </row>
    <row r="163" spans="15:15">
      <c r="O163" s="315"/>
    </row>
    <row r="164" spans="15:15">
      <c r="O164" s="315"/>
    </row>
    <row r="165" spans="15:15">
      <c r="O165" s="315"/>
    </row>
    <row r="166" spans="15:15">
      <c r="O166" s="315"/>
    </row>
    <row r="167" spans="15:15">
      <c r="O167" s="315"/>
    </row>
    <row r="168" spans="15:15">
      <c r="O168" s="315"/>
    </row>
    <row r="169" spans="15:15">
      <c r="O169" s="315"/>
    </row>
    <row r="170" spans="15:15">
      <c r="O170" s="315"/>
    </row>
    <row r="171" spans="15:15">
      <c r="O171" s="315"/>
    </row>
    <row r="172" spans="15:15">
      <c r="O172" s="315"/>
    </row>
    <row r="173" spans="15:15">
      <c r="O173" s="315"/>
    </row>
    <row r="174" spans="15:15">
      <c r="O174" s="315"/>
    </row>
    <row r="175" spans="15:15">
      <c r="O175" s="315"/>
    </row>
    <row r="176" spans="15:15">
      <c r="O176" s="315"/>
    </row>
    <row r="177" spans="15:15">
      <c r="O177" s="315"/>
    </row>
    <row r="178" spans="15:15">
      <c r="O178" s="315"/>
    </row>
    <row r="179" spans="15:15">
      <c r="O179" s="315"/>
    </row>
    <row r="180" spans="15:15">
      <c r="O180" s="315"/>
    </row>
    <row r="181" spans="15:15">
      <c r="O181" s="315"/>
    </row>
    <row r="182" spans="15:15">
      <c r="O182" s="315"/>
    </row>
    <row r="183" spans="15:15">
      <c r="O183" s="315"/>
    </row>
    <row r="184" spans="15:15">
      <c r="O184" s="315"/>
    </row>
    <row r="185" spans="15:15">
      <c r="O185" s="315"/>
    </row>
    <row r="186" spans="15:15">
      <c r="O186" s="315"/>
    </row>
    <row r="187" spans="15:15">
      <c r="O187" s="315"/>
    </row>
    <row r="188" spans="15:15">
      <c r="O188" s="315"/>
    </row>
    <row r="189" spans="15:15">
      <c r="O189" s="315"/>
    </row>
    <row r="190" spans="15:15">
      <c r="O190" s="315"/>
    </row>
    <row r="191" spans="15:15">
      <c r="O191" s="315"/>
    </row>
    <row r="192" spans="15:15">
      <c r="O192" s="315"/>
    </row>
    <row r="193" spans="15:15">
      <c r="O193" s="315"/>
    </row>
    <row r="194" spans="15:15">
      <c r="O194" s="315"/>
    </row>
    <row r="195" spans="15:15">
      <c r="O195" s="315"/>
    </row>
    <row r="196" spans="15:15">
      <c r="O196" s="315"/>
    </row>
    <row r="197" spans="15:15">
      <c r="O197" s="315"/>
    </row>
    <row r="198" spans="15:15">
      <c r="O198" s="315"/>
    </row>
    <row r="199" spans="15:15">
      <c r="O199" s="315"/>
    </row>
    <row r="200" spans="15:15">
      <c r="O200" s="315"/>
    </row>
    <row r="201" spans="15:15">
      <c r="O201" s="315"/>
    </row>
    <row r="202" spans="15:15">
      <c r="O202" s="315"/>
    </row>
    <row r="203" spans="15:15">
      <c r="O203" s="315"/>
    </row>
    <row r="204" spans="15:15">
      <c r="O204" s="315"/>
    </row>
    <row r="205" spans="15:15">
      <c r="O205" s="315"/>
    </row>
    <row r="206" spans="15:15">
      <c r="O206" s="315"/>
    </row>
    <row r="207" spans="15:15">
      <c r="O207" s="315"/>
    </row>
    <row r="208" spans="15:15">
      <c r="O208" s="315"/>
    </row>
    <row r="209" spans="15:15">
      <c r="O209" s="315"/>
    </row>
    <row r="210" spans="15:15">
      <c r="O210" s="315"/>
    </row>
    <row r="211" spans="15:15">
      <c r="O211" s="315"/>
    </row>
    <row r="212" spans="15:15">
      <c r="O212" s="315"/>
    </row>
    <row r="213" spans="15:15">
      <c r="O213" s="315"/>
    </row>
    <row r="214" spans="15:15">
      <c r="O214" s="315"/>
    </row>
    <row r="215" spans="15:15">
      <c r="O215" s="315"/>
    </row>
    <row r="216" spans="15:15">
      <c r="O216" s="315"/>
    </row>
    <row r="217" spans="15:15">
      <c r="O217" s="315"/>
    </row>
    <row r="218" spans="15:15">
      <c r="O218" s="315"/>
    </row>
    <row r="219" spans="15:15">
      <c r="O219" s="315"/>
    </row>
    <row r="220" spans="15:15">
      <c r="O220" s="315"/>
    </row>
    <row r="221" spans="15:15">
      <c r="O221" s="315"/>
    </row>
    <row r="222" spans="15:15">
      <c r="O222" s="315"/>
    </row>
    <row r="223" spans="15:15">
      <c r="O223" s="315"/>
    </row>
    <row r="224" spans="15:15">
      <c r="O224" s="315"/>
    </row>
    <row r="225" spans="15:15">
      <c r="O225" s="315"/>
    </row>
    <row r="226" spans="15:15">
      <c r="O226" s="315"/>
    </row>
    <row r="227" spans="15:15">
      <c r="O227" s="315"/>
    </row>
    <row r="228" spans="15:15">
      <c r="O228" s="315"/>
    </row>
    <row r="229" spans="15:15">
      <c r="O229" s="315"/>
    </row>
    <row r="230" spans="15:15">
      <c r="O230" s="315"/>
    </row>
    <row r="231" spans="15:15">
      <c r="O231" s="315"/>
    </row>
    <row r="232" spans="15:15">
      <c r="O232" s="315"/>
    </row>
    <row r="233" spans="15:15">
      <c r="O233" s="315"/>
    </row>
    <row r="234" spans="15:15">
      <c r="O234" s="315"/>
    </row>
    <row r="235" spans="15:15">
      <c r="O235" s="315"/>
    </row>
    <row r="236" spans="15:15">
      <c r="O236" s="315"/>
    </row>
    <row r="237" spans="15:15">
      <c r="O237" s="315"/>
    </row>
    <row r="238" spans="15:15">
      <c r="O238" s="315"/>
    </row>
    <row r="239" spans="15:15">
      <c r="O239" s="315"/>
    </row>
    <row r="240" spans="15:15">
      <c r="O240" s="315"/>
    </row>
    <row r="241" spans="15:15">
      <c r="O241" s="315"/>
    </row>
    <row r="242" spans="15:15">
      <c r="O242" s="315"/>
    </row>
    <row r="243" spans="15:15">
      <c r="O243" s="315"/>
    </row>
    <row r="244" spans="15:15">
      <c r="O244" s="315"/>
    </row>
    <row r="245" spans="15:15">
      <c r="O245" s="315"/>
    </row>
    <row r="246" spans="15:15">
      <c r="O246" s="315"/>
    </row>
    <row r="247" spans="15:15">
      <c r="O247" s="315"/>
    </row>
    <row r="248" spans="15:15">
      <c r="O248" s="315"/>
    </row>
    <row r="249" spans="15:15">
      <c r="O249" s="315"/>
    </row>
    <row r="250" spans="15:15">
      <c r="O250" s="315"/>
    </row>
    <row r="251" spans="15:15">
      <c r="O251" s="315"/>
    </row>
    <row r="252" spans="15:15">
      <c r="O252" s="315"/>
    </row>
    <row r="253" spans="15:15">
      <c r="O253" s="315"/>
    </row>
    <row r="254" spans="15:15">
      <c r="O254" s="315"/>
    </row>
    <row r="255" spans="15:15">
      <c r="O255" s="315"/>
    </row>
    <row r="256" spans="15:15">
      <c r="O256" s="315"/>
    </row>
    <row r="257" spans="15:15">
      <c r="O257" s="315"/>
    </row>
    <row r="258" spans="15:15">
      <c r="O258" s="315"/>
    </row>
    <row r="259" spans="15:15">
      <c r="O259" s="315"/>
    </row>
    <row r="260" spans="15:15">
      <c r="O260" s="315"/>
    </row>
    <row r="261" spans="15:15">
      <c r="O261" s="315"/>
    </row>
    <row r="262" spans="15:15">
      <c r="O262" s="315"/>
    </row>
    <row r="263" spans="15:15">
      <c r="O263" s="315"/>
    </row>
    <row r="264" spans="15:15">
      <c r="O264" s="315"/>
    </row>
    <row r="265" spans="15:15">
      <c r="O265" s="315"/>
    </row>
    <row r="266" spans="15:15">
      <c r="O266" s="315"/>
    </row>
    <row r="267" spans="15:15">
      <c r="O267" s="315"/>
    </row>
    <row r="268" spans="15:15">
      <c r="O268" s="315"/>
    </row>
    <row r="269" spans="15:15">
      <c r="O269" s="315"/>
    </row>
    <row r="270" spans="15:15">
      <c r="O270" s="315"/>
    </row>
    <row r="271" spans="15:15">
      <c r="O271" s="315"/>
    </row>
    <row r="272" spans="15:15">
      <c r="O272" s="315"/>
    </row>
    <row r="273" spans="15:15">
      <c r="O273" s="315"/>
    </row>
    <row r="274" spans="15:15">
      <c r="O274" s="315"/>
    </row>
    <row r="275" spans="15:15">
      <c r="O275" s="315"/>
    </row>
    <row r="276" spans="15:15">
      <c r="O276" s="315"/>
    </row>
    <row r="277" spans="15:15">
      <c r="O277" s="315"/>
    </row>
    <row r="278" spans="15:15">
      <c r="O278" s="315"/>
    </row>
    <row r="279" spans="15:15">
      <c r="O279" s="315"/>
    </row>
    <row r="280" spans="15:15">
      <c r="O280" s="315"/>
    </row>
    <row r="281" spans="15:15">
      <c r="O281" s="315"/>
    </row>
    <row r="282" spans="15:15">
      <c r="O282" s="315"/>
    </row>
    <row r="283" spans="15:15">
      <c r="O283" s="315"/>
    </row>
    <row r="284" spans="15:15">
      <c r="O284" s="315"/>
    </row>
    <row r="285" spans="15:15">
      <c r="O285" s="315"/>
    </row>
    <row r="286" spans="15:15">
      <c r="O286" s="315"/>
    </row>
    <row r="287" spans="15:15">
      <c r="O287" s="315"/>
    </row>
    <row r="288" spans="15:15">
      <c r="O288" s="315"/>
    </row>
    <row r="289" spans="15:15">
      <c r="O289" s="315"/>
    </row>
    <row r="290" spans="15:15">
      <c r="O290" s="315"/>
    </row>
    <row r="291" spans="15:15">
      <c r="O291" s="315"/>
    </row>
    <row r="292" spans="15:15">
      <c r="O292" s="315"/>
    </row>
    <row r="293" spans="15:15">
      <c r="O293" s="315"/>
    </row>
    <row r="294" spans="15:15">
      <c r="O294" s="315"/>
    </row>
    <row r="295" spans="15:15">
      <c r="O295" s="315"/>
    </row>
    <row r="296" spans="15:15">
      <c r="O296" s="315"/>
    </row>
    <row r="297" spans="15:15">
      <c r="O297" s="315"/>
    </row>
    <row r="298" spans="15:15">
      <c r="O298" s="315"/>
    </row>
    <row r="299" spans="15:15">
      <c r="O299" s="315"/>
    </row>
    <row r="300" spans="15:15">
      <c r="O300" s="315"/>
    </row>
    <row r="301" spans="15:15">
      <c r="O301" s="315"/>
    </row>
    <row r="302" spans="15:15">
      <c r="O302" s="315"/>
    </row>
    <row r="303" spans="15:15">
      <c r="O303" s="315"/>
    </row>
    <row r="304" spans="15:15">
      <c r="O304" s="315"/>
    </row>
    <row r="305" spans="15:15">
      <c r="O305" s="315"/>
    </row>
    <row r="306" spans="15:15">
      <c r="O306" s="315"/>
    </row>
    <row r="307" spans="15:15">
      <c r="O307" s="315"/>
    </row>
    <row r="308" spans="15:15">
      <c r="O308" s="315"/>
    </row>
    <row r="309" spans="15:15">
      <c r="O309" s="315"/>
    </row>
    <row r="310" spans="15:15">
      <c r="O310" s="315"/>
    </row>
    <row r="311" spans="15:15">
      <c r="O311" s="315"/>
    </row>
    <row r="312" spans="15:15">
      <c r="O312" s="315"/>
    </row>
    <row r="313" spans="15:15">
      <c r="O313" s="315"/>
    </row>
    <row r="314" spans="15:15">
      <c r="O314" s="315"/>
    </row>
    <row r="315" spans="15:15">
      <c r="O315" s="315"/>
    </row>
    <row r="316" spans="15:15">
      <c r="O316" s="315"/>
    </row>
    <row r="317" spans="15:15">
      <c r="O317" s="315"/>
    </row>
    <row r="318" spans="15:15">
      <c r="O318" s="315"/>
    </row>
    <row r="319" spans="15:15">
      <c r="O319" s="315"/>
    </row>
    <row r="320" spans="15:15">
      <c r="O320" s="315"/>
    </row>
    <row r="321" spans="15:15">
      <c r="O321" s="315"/>
    </row>
    <row r="322" spans="15:15">
      <c r="O322" s="315"/>
    </row>
    <row r="323" spans="15:15">
      <c r="O323" s="315"/>
    </row>
    <row r="324" spans="15:15">
      <c r="O324" s="315"/>
    </row>
    <row r="325" spans="15:15">
      <c r="O325" s="315"/>
    </row>
    <row r="326" spans="15:15">
      <c r="O326" s="315"/>
    </row>
    <row r="327" spans="15:15">
      <c r="O327" s="315"/>
    </row>
    <row r="328" spans="15:15">
      <c r="O328" s="315"/>
    </row>
    <row r="329" spans="15:15">
      <c r="O329" s="315"/>
    </row>
    <row r="330" spans="15:15">
      <c r="O330" s="315"/>
    </row>
    <row r="331" spans="15:15">
      <c r="O331" s="315"/>
    </row>
    <row r="332" spans="15:15">
      <c r="O332" s="315"/>
    </row>
    <row r="333" spans="15:15">
      <c r="O333" s="315"/>
    </row>
    <row r="334" spans="15:15">
      <c r="O334" s="315"/>
    </row>
    <row r="335" spans="15:15">
      <c r="O335" s="315"/>
    </row>
    <row r="336" spans="15:15">
      <c r="O336" s="315"/>
    </row>
    <row r="337" spans="15:15">
      <c r="O337" s="315"/>
    </row>
    <row r="338" spans="15:15">
      <c r="O338" s="315"/>
    </row>
    <row r="339" spans="15:15">
      <c r="O339" s="315"/>
    </row>
    <row r="340" spans="15:15">
      <c r="O340" s="315"/>
    </row>
    <row r="341" spans="15:15">
      <c r="O341" s="315"/>
    </row>
    <row r="342" spans="15:15">
      <c r="O342" s="315"/>
    </row>
    <row r="343" spans="15:15">
      <c r="O343" s="315"/>
    </row>
    <row r="344" spans="15:15">
      <c r="O344" s="315"/>
    </row>
    <row r="345" spans="15:15">
      <c r="O345" s="315"/>
    </row>
    <row r="346" spans="15:15">
      <c r="O346" s="315"/>
    </row>
    <row r="347" spans="15:15">
      <c r="O347" s="315"/>
    </row>
    <row r="348" spans="15:15">
      <c r="O348" s="315"/>
    </row>
    <row r="349" spans="15:15">
      <c r="O349" s="315"/>
    </row>
    <row r="350" spans="15:15">
      <c r="O350" s="315"/>
    </row>
    <row r="351" spans="15:15">
      <c r="O351" s="315"/>
    </row>
    <row r="352" spans="15:15">
      <c r="O352" s="315"/>
    </row>
    <row r="353" spans="15:15">
      <c r="O353" s="315"/>
    </row>
    <row r="354" spans="15:15">
      <c r="O354" s="315"/>
    </row>
    <row r="355" spans="15:15">
      <c r="O355" s="315"/>
    </row>
    <row r="356" spans="15:15">
      <c r="O356" s="315"/>
    </row>
    <row r="357" spans="15:15">
      <c r="O357" s="315"/>
    </row>
    <row r="358" spans="15:15">
      <c r="O358" s="315"/>
    </row>
    <row r="359" spans="15:15">
      <c r="O359" s="315"/>
    </row>
    <row r="360" spans="15:15">
      <c r="O360" s="315"/>
    </row>
    <row r="361" spans="15:15">
      <c r="O361" s="315"/>
    </row>
    <row r="362" spans="15:15">
      <c r="O362" s="315"/>
    </row>
    <row r="363" spans="15:15">
      <c r="O363" s="315"/>
    </row>
    <row r="364" spans="15:15">
      <c r="O364" s="315"/>
    </row>
    <row r="365" spans="15:15">
      <c r="O365" s="315"/>
    </row>
    <row r="366" spans="15:15">
      <c r="O366" s="315"/>
    </row>
    <row r="367" spans="15:15">
      <c r="O367" s="315"/>
    </row>
    <row r="368" spans="15:15">
      <c r="O368" s="315"/>
    </row>
    <row r="369" spans="15:15">
      <c r="O369" s="315"/>
    </row>
    <row r="370" spans="15:15">
      <c r="O370" s="315"/>
    </row>
    <row r="371" spans="15:15">
      <c r="O371" s="315"/>
    </row>
    <row r="372" spans="15:15">
      <c r="O372" s="315"/>
    </row>
    <row r="373" spans="15:15">
      <c r="O373" s="315"/>
    </row>
    <row r="374" spans="15:15">
      <c r="O374" s="315"/>
    </row>
    <row r="375" spans="15:15">
      <c r="O375" s="315"/>
    </row>
    <row r="376" spans="15:15">
      <c r="O376" s="315"/>
    </row>
    <row r="377" spans="15:15">
      <c r="O377" s="315"/>
    </row>
    <row r="378" spans="15:15">
      <c r="O378" s="315"/>
    </row>
    <row r="379" spans="15:15">
      <c r="O379" s="315"/>
    </row>
    <row r="380" spans="15:15">
      <c r="O380" s="315"/>
    </row>
    <row r="381" spans="15:15">
      <c r="O381" s="315"/>
    </row>
    <row r="382" spans="15:15">
      <c r="O382" s="315"/>
    </row>
    <row r="383" spans="15:15">
      <c r="O383" s="315"/>
    </row>
    <row r="384" spans="15:15">
      <c r="O384" s="315"/>
    </row>
    <row r="385" spans="15:15">
      <c r="O385" s="315"/>
    </row>
    <row r="386" spans="15:15">
      <c r="O386" s="315"/>
    </row>
    <row r="387" spans="15:15">
      <c r="O387" s="315"/>
    </row>
    <row r="388" spans="15:15">
      <c r="O388" s="315"/>
    </row>
    <row r="389" spans="15:15">
      <c r="O389" s="315"/>
    </row>
    <row r="390" spans="15:15">
      <c r="O390" s="315"/>
    </row>
    <row r="391" spans="15:15">
      <c r="O391" s="315"/>
    </row>
    <row r="392" spans="15:15">
      <c r="O392" s="315"/>
    </row>
    <row r="393" spans="15:15">
      <c r="O393" s="315"/>
    </row>
    <row r="394" spans="15:15">
      <c r="O394" s="315"/>
    </row>
    <row r="395" spans="15:15">
      <c r="O395" s="315"/>
    </row>
    <row r="396" spans="15:15">
      <c r="O396" s="315"/>
    </row>
    <row r="397" spans="15:15">
      <c r="O397" s="315"/>
    </row>
    <row r="398" spans="15:15">
      <c r="O398" s="315"/>
    </row>
    <row r="399" spans="15:15">
      <c r="O399" s="315"/>
    </row>
    <row r="400" spans="15:15">
      <c r="O400" s="315"/>
    </row>
    <row r="401" spans="15:15">
      <c r="O401" s="315"/>
    </row>
    <row r="402" spans="15:15">
      <c r="O402" s="315"/>
    </row>
    <row r="403" spans="15:15">
      <c r="O403" s="315"/>
    </row>
    <row r="404" spans="15:15">
      <c r="O404" s="315"/>
    </row>
    <row r="405" spans="15:15">
      <c r="O405" s="315"/>
    </row>
    <row r="406" spans="15:15">
      <c r="O406" s="315"/>
    </row>
    <row r="407" spans="15:15">
      <c r="O407" s="315"/>
    </row>
    <row r="408" spans="15:15">
      <c r="O408" s="315"/>
    </row>
    <row r="409" spans="15:15">
      <c r="O409" s="315"/>
    </row>
    <row r="410" spans="15:15">
      <c r="O410" s="315"/>
    </row>
    <row r="411" spans="15:15">
      <c r="O411" s="315"/>
    </row>
    <row r="412" spans="15:15">
      <c r="O412" s="315"/>
    </row>
    <row r="413" spans="15:15">
      <c r="O413" s="315"/>
    </row>
    <row r="414" spans="15:15">
      <c r="O414" s="315"/>
    </row>
    <row r="415" spans="15:15">
      <c r="O415" s="315"/>
    </row>
    <row r="416" spans="15:15">
      <c r="O416" s="315"/>
    </row>
    <row r="417" spans="15:15">
      <c r="O417" s="315"/>
    </row>
    <row r="418" spans="15:15">
      <c r="O418" s="315"/>
    </row>
    <row r="419" spans="15:15">
      <c r="O419" s="315"/>
    </row>
    <row r="420" spans="15:15">
      <c r="O420" s="315"/>
    </row>
    <row r="421" spans="15:15">
      <c r="O421" s="315"/>
    </row>
    <row r="422" spans="15:15">
      <c r="O422" s="315"/>
    </row>
    <row r="423" spans="15:15">
      <c r="O423" s="315"/>
    </row>
    <row r="424" spans="15:15">
      <c r="O424" s="315"/>
    </row>
    <row r="425" spans="15:15">
      <c r="O425" s="315"/>
    </row>
    <row r="426" spans="15:15">
      <c r="O426" s="315"/>
    </row>
    <row r="427" spans="15:15">
      <c r="O427" s="315"/>
    </row>
    <row r="428" spans="15:15">
      <c r="O428" s="315"/>
    </row>
    <row r="429" spans="15:15">
      <c r="O429" s="315"/>
    </row>
    <row r="430" spans="15:15">
      <c r="O430" s="315"/>
    </row>
    <row r="431" spans="15:15">
      <c r="O431" s="315"/>
    </row>
    <row r="432" spans="15:15">
      <c r="O432" s="315"/>
    </row>
    <row r="433" spans="15:15">
      <c r="O433" s="315"/>
    </row>
    <row r="434" spans="15:15">
      <c r="O434" s="315"/>
    </row>
    <row r="435" spans="15:15">
      <c r="O435" s="315"/>
    </row>
    <row r="436" spans="15:15">
      <c r="O436" s="315"/>
    </row>
    <row r="437" spans="15:15">
      <c r="O437" s="315"/>
    </row>
    <row r="438" spans="15:15">
      <c r="O438" s="315"/>
    </row>
    <row r="439" spans="15:15">
      <c r="O439" s="315"/>
    </row>
    <row r="440" spans="15:15">
      <c r="O440" s="315"/>
    </row>
    <row r="441" spans="15:15">
      <c r="O441" s="315"/>
    </row>
    <row r="442" spans="15:15">
      <c r="O442" s="315"/>
    </row>
    <row r="443" spans="15:15">
      <c r="O443" s="315"/>
    </row>
    <row r="444" spans="15:15">
      <c r="O444" s="315"/>
    </row>
    <row r="445" spans="15:15">
      <c r="O445" s="315"/>
    </row>
    <row r="446" spans="15:15">
      <c r="O446" s="315"/>
    </row>
    <row r="447" spans="15:15">
      <c r="O447" s="315"/>
    </row>
    <row r="448" spans="15:15">
      <c r="O448" s="315"/>
    </row>
    <row r="449" spans="15:15">
      <c r="O449" s="315"/>
    </row>
    <row r="450" spans="15:15">
      <c r="O450" s="315"/>
    </row>
    <row r="451" spans="15:15">
      <c r="O451" s="315"/>
    </row>
    <row r="452" spans="15:15">
      <c r="O452" s="315"/>
    </row>
    <row r="453" spans="15:15">
      <c r="O453" s="315"/>
    </row>
    <row r="454" spans="15:15">
      <c r="O454" s="315"/>
    </row>
    <row r="455" spans="15:15">
      <c r="O455" s="315"/>
    </row>
    <row r="456" spans="15:15">
      <c r="O456" s="315"/>
    </row>
    <row r="457" spans="15:15">
      <c r="O457" s="315"/>
    </row>
    <row r="458" spans="15:15">
      <c r="O458" s="315"/>
    </row>
    <row r="459" spans="15:15">
      <c r="O459" s="315"/>
    </row>
    <row r="460" spans="15:15">
      <c r="O460" s="315"/>
    </row>
    <row r="461" spans="15:15">
      <c r="O461" s="315"/>
    </row>
    <row r="462" spans="15:15">
      <c r="O462" s="315"/>
    </row>
    <row r="463" spans="15:15">
      <c r="O463" s="315"/>
    </row>
    <row r="464" spans="15:15">
      <c r="O464" s="315"/>
    </row>
    <row r="465" spans="15:15">
      <c r="O465" s="315"/>
    </row>
    <row r="466" spans="15:15">
      <c r="O466" s="315"/>
    </row>
    <row r="467" spans="15:15">
      <c r="O467" s="315"/>
    </row>
    <row r="468" spans="15:15">
      <c r="O468" s="315"/>
    </row>
    <row r="469" spans="15:15">
      <c r="O469" s="315"/>
    </row>
    <row r="470" spans="15:15">
      <c r="O470" s="315"/>
    </row>
    <row r="471" spans="15:15">
      <c r="O471" s="315"/>
    </row>
    <row r="472" spans="15:15">
      <c r="O472" s="315"/>
    </row>
    <row r="473" spans="15:15">
      <c r="O473" s="315"/>
    </row>
    <row r="474" spans="15:15">
      <c r="O474" s="315"/>
    </row>
    <row r="475" spans="15:15">
      <c r="O475" s="315"/>
    </row>
    <row r="476" spans="15:15">
      <c r="O476" s="315"/>
    </row>
  </sheetData>
  <sheetProtection algorithmName="SHA-512" hashValue="s4wLyNbixleJt5zFBF9GCl+eheq0LCfqxYPIxa4rbJRB7x4aW7HS22NrbPzHRXFnEf29OJI+TuHBj14Bd9zouw==" saltValue="lXNO5mXIF7C15xXRrvBdRg==" spinCount="100000" sheet="1" objects="1" scenarios="1"/>
  <mergeCells count="1">
    <mergeCell ref="P1:Q1"/>
  </mergeCells>
  <pageMargins left="0.1180556" right="0" top="0.74791660000000004" bottom="0.3541667" header="0.3152778" footer="0.3152778"/>
  <pageSetup paperSize="9" scale="6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B765E-9069-2347-A134-0D8639A207B3}">
  <sheetPr codeName="Blad42"/>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65</v>
      </c>
      <c r="B1" s="88">
        <f>NogTeSpelen!AT39</f>
        <v>29</v>
      </c>
      <c r="C1" s="69" t="s">
        <v>193</v>
      </c>
      <c r="D1" s="69"/>
      <c r="E1" s="69"/>
    </row>
    <row r="2" spans="1:41" s="67" customFormat="1" ht="25" customHeight="1">
      <c r="A2" s="74" t="str">
        <f>NogTeSpelen!D39</f>
        <v>alex r</v>
      </c>
      <c r="B2" s="75" t="str">
        <f>NogTeSpelen!E39</f>
        <v/>
      </c>
      <c r="C2" s="75" t="str">
        <f>NogTeSpelen!F39</f>
        <v>appie</v>
      </c>
      <c r="D2" s="75" t="str">
        <f>NogTeSpelen!G39</f>
        <v>arthur</v>
      </c>
      <c r="E2" s="76" t="str">
        <f>NogTeSpelen!H39</f>
        <v>berry</v>
      </c>
      <c r="AO2" s="65"/>
    </row>
    <row r="3" spans="1:41" ht="25" customHeight="1">
      <c r="A3" s="77" t="str">
        <f>NogTeSpelen!I39</f>
        <v>chris</v>
      </c>
      <c r="B3" s="66" t="str">
        <f>NogTeSpelen!J39</f>
        <v>cock</v>
      </c>
      <c r="C3" s="66" t="str">
        <f>NogTeSpelen!K39</f>
        <v>cor</v>
      </c>
      <c r="D3" s="66" t="str">
        <f>NogTeSpelen!L39</f>
        <v>ed</v>
      </c>
      <c r="E3" s="78" t="str">
        <f>NogTeSpelen!M39</f>
        <v>frans</v>
      </c>
    </row>
    <row r="4" spans="1:41" ht="25" customHeight="1">
      <c r="A4" s="77" t="str">
        <f>NogTeSpelen!N39</f>
        <v/>
      </c>
      <c r="B4" s="66" t="str">
        <f>NogTeSpelen!O39</f>
        <v/>
      </c>
      <c r="C4" s="66" t="str">
        <f>NogTeSpelen!P39</f>
        <v xml:space="preserve">harold B </v>
      </c>
      <c r="D4" s="66" t="str">
        <f>NogTeSpelen!Q39</f>
        <v>harold  N</v>
      </c>
      <c r="E4" s="78" t="str">
        <f>NogTeSpelen!R39</f>
        <v>jaap</v>
      </c>
    </row>
    <row r="5" spans="1:41" s="67" customFormat="1" ht="25" customHeight="1">
      <c r="A5" s="77" t="str">
        <f>NogTeSpelen!S39</f>
        <v>joop</v>
      </c>
      <c r="B5" s="66" t="str">
        <f>NogTeSpelen!T39</f>
        <v>jos</v>
      </c>
      <c r="C5" s="66" t="str">
        <f>NogTeSpelen!U39</f>
        <v/>
      </c>
      <c r="D5" s="66" t="str">
        <f>NogTeSpelen!V39</f>
        <v>mars bu</v>
      </c>
      <c r="E5" s="78" t="str">
        <f>NogTeSpelen!W39</f>
        <v>mars ma</v>
      </c>
      <c r="Z5" s="65"/>
      <c r="AA5" s="65"/>
      <c r="AB5" s="65"/>
      <c r="AC5" s="65"/>
      <c r="AD5" s="65"/>
      <c r="AO5" s="65"/>
    </row>
    <row r="6" spans="1:41" ht="25" customHeight="1">
      <c r="A6" s="77" t="str">
        <f>NogTeSpelen!X39</f>
        <v>mars os</v>
      </c>
      <c r="B6" s="77" t="str">
        <f>NogTeSpelen!Y39</f>
        <v/>
      </c>
      <c r="C6" s="77" t="str">
        <f>NogTeSpelen!Z39</f>
        <v>micha</v>
      </c>
      <c r="D6" s="77" t="str">
        <f>NogTeSpelen!AA39</f>
        <v>mo</v>
      </c>
      <c r="E6" s="77" t="str">
        <f>NogTeSpelen!AB39</f>
        <v>Patrick</v>
      </c>
    </row>
    <row r="7" spans="1:41" ht="25" customHeight="1">
      <c r="A7" s="77" t="str">
        <f>NogTeSpelen!AC39</f>
        <v>paul</v>
      </c>
      <c r="B7" s="77" t="str">
        <f>NogTeSpelen!AD39</f>
        <v>peet g</v>
      </c>
      <c r="C7" s="77" t="str">
        <f>NogTeSpelen!AE39</f>
        <v/>
      </c>
      <c r="D7" s="77" t="str">
        <f>NogTeSpelen!AF39</f>
        <v>peet m</v>
      </c>
      <c r="E7" s="77" t="str">
        <f>NogTeSpelen!AG39</f>
        <v/>
      </c>
    </row>
    <row r="8" spans="1:41" ht="25" customHeight="1">
      <c r="A8" s="77" t="str">
        <f>NogTeSpelen!AH39</f>
        <v/>
      </c>
      <c r="B8" s="77" t="str">
        <f>NogTeSpelen!AI39</f>
        <v/>
      </c>
      <c r="C8" s="77" t="str">
        <f>NogTeSpelen!AJ39</f>
        <v>richard</v>
      </c>
      <c r="D8" s="97">
        <f>NogTeSpelen!AK39</f>
        <v>0</v>
      </c>
      <c r="E8" s="77" t="str">
        <f>NogTeSpelen!AL39</f>
        <v/>
      </c>
    </row>
    <row r="9" spans="1:41" ht="25" customHeight="1" thickBot="1">
      <c r="A9" s="79" t="str">
        <f>NogTeSpelen!AM39</f>
        <v>theo A</v>
      </c>
      <c r="B9" s="79" t="str">
        <f>NogTeSpelen!AN39</f>
        <v>theo v W</v>
      </c>
      <c r="C9" s="79" t="str">
        <f>NogTeSpelen!AO39</f>
        <v/>
      </c>
      <c r="D9" s="79" t="str">
        <f>NogTeSpelen!AP39</f>
        <v>Walter</v>
      </c>
      <c r="E9" s="79" t="str">
        <f>NogTeSpelen!AQ39</f>
        <v>wim</v>
      </c>
    </row>
    <row r="10" spans="1:41" ht="25" customHeight="1" thickBot="1">
      <c r="A10" s="79" t="str">
        <f>NogTeSpelen!AR39</f>
        <v>wout</v>
      </c>
    </row>
    <row r="11" spans="1:41" ht="10" customHeight="1"/>
    <row r="12" spans="1:41" s="71" customFormat="1" ht="25" customHeight="1" thickBot="1">
      <c r="A12" s="73" t="str">
        <f>A1</f>
        <v>Ronald</v>
      </c>
      <c r="B12" s="89">
        <f>Gespeeld!AT39</f>
        <v>11</v>
      </c>
      <c r="C12" s="72" t="s">
        <v>194</v>
      </c>
      <c r="D12" s="72"/>
      <c r="E12" s="72"/>
      <c r="AO12" s="65"/>
    </row>
    <row r="13" spans="1:41" ht="25" customHeight="1">
      <c r="A13" s="82" t="str">
        <f>Gespeeld!D39</f>
        <v/>
      </c>
      <c r="B13" s="83" t="str">
        <f>Gespeeld!E39</f>
        <v>alex s</v>
      </c>
      <c r="C13" s="83" t="str">
        <f>Gespeeld!F39</f>
        <v/>
      </c>
      <c r="D13" s="83" t="str">
        <f>Gespeeld!G39</f>
        <v/>
      </c>
      <c r="E13" s="84" t="str">
        <f>Gespeeld!H39</f>
        <v/>
      </c>
    </row>
    <row r="14" spans="1:41" ht="25" customHeight="1">
      <c r="A14" s="85" t="str">
        <f>Gespeeld!I39</f>
        <v/>
      </c>
      <c r="B14" s="68" t="str">
        <f>Gespeeld!J39</f>
        <v/>
      </c>
      <c r="C14" s="68" t="str">
        <f>Gespeeld!K39</f>
        <v/>
      </c>
      <c r="D14" s="68" t="str">
        <f>Gespeeld!L39</f>
        <v/>
      </c>
      <c r="E14" s="86" t="str">
        <f>Gespeeld!M39</f>
        <v/>
      </c>
    </row>
    <row r="15" spans="1:41" ht="25" customHeight="1">
      <c r="A15" s="85" t="str">
        <f>Gespeeld!N39</f>
        <v>ger d</v>
      </c>
      <c r="B15" s="68" t="str">
        <f>Gespeeld!O39</f>
        <v>ger v</v>
      </c>
      <c r="C15" s="68" t="str">
        <f>Gespeeld!P39</f>
        <v/>
      </c>
      <c r="D15" s="68" t="str">
        <f>Gespeeld!Q39</f>
        <v/>
      </c>
      <c r="E15" s="86" t="str">
        <f>Gespeeld!R39</f>
        <v/>
      </c>
    </row>
    <row r="16" spans="1:41" ht="25" customHeight="1">
      <c r="A16" s="85" t="str">
        <f>Gespeeld!S39</f>
        <v/>
      </c>
      <c r="B16" s="68" t="str">
        <f>Gespeeld!T39</f>
        <v/>
      </c>
      <c r="C16" s="68" t="str">
        <f>Gespeeld!U39</f>
        <v>mars bo</v>
      </c>
      <c r="D16" s="68" t="str">
        <f>Gespeeld!V39</f>
        <v/>
      </c>
      <c r="E16" s="86" t="str">
        <f>Gespeeld!W39</f>
        <v/>
      </c>
    </row>
    <row r="17" spans="1:5" ht="25" customHeight="1">
      <c r="A17" s="85" t="str">
        <f>Gespeeld!X39</f>
        <v/>
      </c>
      <c r="B17" s="85" t="str">
        <f>Gespeeld!Y39</f>
        <v>marco</v>
      </c>
      <c r="C17" s="85" t="str">
        <f>Gespeeld!Z39</f>
        <v/>
      </c>
      <c r="D17" s="85" t="str">
        <f>Gespeeld!AA39</f>
        <v/>
      </c>
      <c r="E17" s="85" t="str">
        <f>Gespeeld!AB39</f>
        <v/>
      </c>
    </row>
    <row r="18" spans="1:5" ht="25" customHeight="1">
      <c r="A18" s="85" t="str">
        <f>Gespeeld!AC39</f>
        <v/>
      </c>
      <c r="B18" s="85" t="str">
        <f>Gespeeld!AD39</f>
        <v/>
      </c>
      <c r="C18" s="85" t="str">
        <f>Gespeeld!AE39</f>
        <v>peet h</v>
      </c>
      <c r="D18" s="85" t="str">
        <f>Gespeeld!AF39</f>
        <v/>
      </c>
      <c r="E18" s="85" t="str">
        <f>Gespeeld!AG39</f>
        <v>piet</v>
      </c>
    </row>
    <row r="19" spans="1:5" ht="25" customHeight="1">
      <c r="A19" s="85" t="str">
        <f>Gespeeld!AH39</f>
        <v>pleun</v>
      </c>
      <c r="B19" s="85" t="str">
        <f>Gespeeld!AI39</f>
        <v>rene</v>
      </c>
      <c r="C19" s="85" t="str">
        <f>Gespeeld!AJ39</f>
        <v/>
      </c>
      <c r="D19" s="96">
        <f>Gespeeld!AK39</f>
        <v>0</v>
      </c>
      <c r="E19" s="85" t="str">
        <f>Gespeeld!AL39</f>
        <v>ted</v>
      </c>
    </row>
    <row r="20" spans="1:5" ht="25" customHeight="1" thickBot="1">
      <c r="A20" s="87" t="str">
        <f>Gespeeld!AM39</f>
        <v/>
      </c>
      <c r="B20" s="87" t="str">
        <f>Gespeeld!AN39</f>
        <v/>
      </c>
      <c r="C20" s="87" t="str">
        <f>Gespeeld!AO39</f>
        <v>thijs</v>
      </c>
      <c r="D20" s="87" t="str">
        <f>Gespeeld!AP39</f>
        <v/>
      </c>
      <c r="E20" s="87" t="str">
        <f>Gespeeld!AQ39</f>
        <v/>
      </c>
    </row>
    <row r="21" spans="1:5" ht="25" customHeight="1" thickBot="1">
      <c r="A21" s="87" t="str">
        <f>Gespeeld!AR39</f>
        <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2A50-5FCB-794B-88CE-781EA82496A4}">
  <sheetPr codeName="Blad43"/>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66</v>
      </c>
      <c r="B1" s="88">
        <f>NogTeSpelen!AT40</f>
        <v>30</v>
      </c>
      <c r="C1" s="69" t="s">
        <v>193</v>
      </c>
      <c r="D1" s="69"/>
      <c r="E1" s="69"/>
    </row>
    <row r="2" spans="1:41" s="67" customFormat="1" ht="25" customHeight="1">
      <c r="A2" s="74" t="str">
        <f>NogTeSpelen!D40</f>
        <v>alex r</v>
      </c>
      <c r="B2" s="75" t="str">
        <f>NogTeSpelen!E40</f>
        <v>alex s</v>
      </c>
      <c r="C2" s="75" t="str">
        <f>NogTeSpelen!F40</f>
        <v/>
      </c>
      <c r="D2" s="75" t="str">
        <f>NogTeSpelen!G40</f>
        <v>arthur</v>
      </c>
      <c r="E2" s="76" t="str">
        <f>NogTeSpelen!H40</f>
        <v/>
      </c>
      <c r="AO2" s="65"/>
    </row>
    <row r="3" spans="1:41" ht="25" customHeight="1">
      <c r="A3" s="77" t="str">
        <f>NogTeSpelen!I40</f>
        <v>chris</v>
      </c>
      <c r="B3" s="66" t="str">
        <f>NogTeSpelen!J40</f>
        <v>cock</v>
      </c>
      <c r="C3" s="66" t="str">
        <f>NogTeSpelen!K40</f>
        <v/>
      </c>
      <c r="D3" s="66" t="str">
        <f>NogTeSpelen!L40</f>
        <v/>
      </c>
      <c r="E3" s="78" t="str">
        <f>NogTeSpelen!M40</f>
        <v/>
      </c>
    </row>
    <row r="4" spans="1:41" ht="25" customHeight="1">
      <c r="A4" s="77" t="str">
        <f>NogTeSpelen!N40</f>
        <v>ger d</v>
      </c>
      <c r="B4" s="66" t="str">
        <f>NogTeSpelen!O40</f>
        <v>ger v</v>
      </c>
      <c r="C4" s="66" t="str">
        <f>NogTeSpelen!P40</f>
        <v xml:space="preserve">harold B </v>
      </c>
      <c r="D4" s="66" t="str">
        <f>NogTeSpelen!Q40</f>
        <v>harold  N</v>
      </c>
      <c r="E4" s="78" t="str">
        <f>NogTeSpelen!R40</f>
        <v>jaap</v>
      </c>
    </row>
    <row r="5" spans="1:41" s="67" customFormat="1" ht="25" customHeight="1">
      <c r="A5" s="77" t="str">
        <f>NogTeSpelen!S40</f>
        <v>joop</v>
      </c>
      <c r="B5" s="66" t="str">
        <f>NogTeSpelen!T40</f>
        <v>jos</v>
      </c>
      <c r="C5" s="66" t="str">
        <f>NogTeSpelen!U40</f>
        <v>mars bo</v>
      </c>
      <c r="D5" s="66" t="str">
        <f>NogTeSpelen!V40</f>
        <v>mars bu</v>
      </c>
      <c r="E5" s="78" t="str">
        <f>NogTeSpelen!W40</f>
        <v>mars ma</v>
      </c>
      <c r="Z5" s="65"/>
      <c r="AA5" s="65"/>
      <c r="AB5" s="65"/>
      <c r="AC5" s="65"/>
      <c r="AD5" s="65"/>
      <c r="AO5" s="65"/>
    </row>
    <row r="6" spans="1:41" ht="25" customHeight="1">
      <c r="A6" s="77" t="str">
        <f>NogTeSpelen!X40</f>
        <v>mars os</v>
      </c>
      <c r="B6" s="77" t="str">
        <f>NogTeSpelen!Y40</f>
        <v>marco</v>
      </c>
      <c r="C6" s="77" t="str">
        <f>NogTeSpelen!Z40</f>
        <v>micha</v>
      </c>
      <c r="D6" s="77" t="str">
        <f>NogTeSpelen!AA40</f>
        <v>mo</v>
      </c>
      <c r="E6" s="77" t="str">
        <f>NogTeSpelen!AB40</f>
        <v>Patrick</v>
      </c>
    </row>
    <row r="7" spans="1:41" ht="25" customHeight="1">
      <c r="A7" s="77" t="str">
        <f>NogTeSpelen!AC40</f>
        <v>paul</v>
      </c>
      <c r="B7" s="77" t="str">
        <f>NogTeSpelen!AD40</f>
        <v/>
      </c>
      <c r="C7" s="77" t="str">
        <f>NogTeSpelen!AE40</f>
        <v>peet h</v>
      </c>
      <c r="D7" s="77" t="str">
        <f>NogTeSpelen!AF40</f>
        <v>peet m</v>
      </c>
      <c r="E7" s="77" t="str">
        <f>NogTeSpelen!AG40</f>
        <v/>
      </c>
    </row>
    <row r="8" spans="1:41" ht="25" customHeight="1">
      <c r="A8" s="77" t="str">
        <f>NogTeSpelen!AH40</f>
        <v>pleun</v>
      </c>
      <c r="B8" s="77" t="str">
        <f>NogTeSpelen!AI40</f>
        <v>rene</v>
      </c>
      <c r="C8" s="77" t="str">
        <f>NogTeSpelen!AJ40</f>
        <v>richard</v>
      </c>
      <c r="D8" s="77" t="str">
        <f>NogTeSpelen!AK40</f>
        <v/>
      </c>
      <c r="E8" s="97">
        <f>NogTeSpelen!AL40</f>
        <v>0</v>
      </c>
    </row>
    <row r="9" spans="1:41" ht="25" customHeight="1" thickBot="1">
      <c r="A9" s="79" t="str">
        <f>NogTeSpelen!AM40</f>
        <v/>
      </c>
      <c r="B9" s="79" t="str">
        <f>NogTeSpelen!AN40</f>
        <v>theo v W</v>
      </c>
      <c r="C9" s="79" t="str">
        <f>NogTeSpelen!AO40</f>
        <v>thijs</v>
      </c>
      <c r="D9" s="79" t="str">
        <f>NogTeSpelen!AP40</f>
        <v/>
      </c>
      <c r="E9" s="79" t="str">
        <f>NogTeSpelen!AQ40</f>
        <v>wim</v>
      </c>
    </row>
    <row r="10" spans="1:41" ht="25" customHeight="1" thickBot="1">
      <c r="A10" s="79" t="str">
        <f>NogTeSpelen!AR40</f>
        <v>wout</v>
      </c>
    </row>
    <row r="11" spans="1:41" ht="10" customHeight="1"/>
    <row r="12" spans="1:41" s="71" customFormat="1" ht="25" customHeight="1" thickBot="1">
      <c r="A12" s="73" t="str">
        <f>A1</f>
        <v>Ted</v>
      </c>
      <c r="B12" s="89">
        <f>Gespeeld!AT40</f>
        <v>10</v>
      </c>
      <c r="C12" s="72" t="s">
        <v>194</v>
      </c>
      <c r="D12" s="72"/>
      <c r="E12" s="72"/>
      <c r="AO12" s="65"/>
    </row>
    <row r="13" spans="1:41" ht="25" customHeight="1">
      <c r="A13" s="82" t="str">
        <f>Gespeeld!D40</f>
        <v/>
      </c>
      <c r="B13" s="83" t="str">
        <f>Gespeeld!E40</f>
        <v/>
      </c>
      <c r="C13" s="83" t="str">
        <f>Gespeeld!F40</f>
        <v>appie</v>
      </c>
      <c r="D13" s="83" t="str">
        <f>Gespeeld!G40</f>
        <v/>
      </c>
      <c r="E13" s="84" t="str">
        <f>Gespeeld!H40</f>
        <v>berry</v>
      </c>
    </row>
    <row r="14" spans="1:41" ht="25" customHeight="1">
      <c r="A14" s="85" t="str">
        <f>Gespeeld!I40</f>
        <v/>
      </c>
      <c r="B14" s="68" t="str">
        <f>Gespeeld!J40</f>
        <v/>
      </c>
      <c r="C14" s="68" t="str">
        <f>Gespeeld!K40</f>
        <v>cor</v>
      </c>
      <c r="D14" s="68" t="str">
        <f>Gespeeld!L40</f>
        <v>ed</v>
      </c>
      <c r="E14" s="86" t="str">
        <f>Gespeeld!M40</f>
        <v>frans</v>
      </c>
    </row>
    <row r="15" spans="1:41" ht="25" customHeight="1">
      <c r="A15" s="85" t="str">
        <f>Gespeeld!N40</f>
        <v/>
      </c>
      <c r="B15" s="68" t="str">
        <f>Gespeeld!O40</f>
        <v/>
      </c>
      <c r="C15" s="68" t="str">
        <f>Gespeeld!P40</f>
        <v/>
      </c>
      <c r="D15" s="68" t="str">
        <f>Gespeeld!Q40</f>
        <v/>
      </c>
      <c r="E15" s="86" t="str">
        <f>Gespeeld!R40</f>
        <v/>
      </c>
    </row>
    <row r="16" spans="1:41" ht="25" customHeight="1">
      <c r="A16" s="85" t="str">
        <f>Gespeeld!S40</f>
        <v/>
      </c>
      <c r="B16" s="68" t="str">
        <f>Gespeeld!T40</f>
        <v/>
      </c>
      <c r="C16" s="68" t="str">
        <f>Gespeeld!U40</f>
        <v/>
      </c>
      <c r="D16" s="68" t="str">
        <f>Gespeeld!V40</f>
        <v/>
      </c>
      <c r="E16" s="86" t="str">
        <f>Gespeeld!W40</f>
        <v/>
      </c>
    </row>
    <row r="17" spans="1:5" ht="25" customHeight="1">
      <c r="A17" s="85" t="str">
        <f>Gespeeld!X40</f>
        <v/>
      </c>
      <c r="B17" s="85" t="str">
        <f>Gespeeld!Y40</f>
        <v/>
      </c>
      <c r="C17" s="85" t="str">
        <f>Gespeeld!Z40</f>
        <v/>
      </c>
      <c r="D17" s="85" t="str">
        <f>Gespeeld!AA40</f>
        <v/>
      </c>
      <c r="E17" s="85" t="str">
        <f>Gespeeld!AB40</f>
        <v/>
      </c>
    </row>
    <row r="18" spans="1:5" ht="25" customHeight="1">
      <c r="A18" s="85" t="str">
        <f>Gespeeld!AC40</f>
        <v/>
      </c>
      <c r="B18" s="85" t="str">
        <f>Gespeeld!AD40</f>
        <v>peet g</v>
      </c>
      <c r="C18" s="85" t="str">
        <f>Gespeeld!AE40</f>
        <v/>
      </c>
      <c r="D18" s="85" t="str">
        <f>Gespeeld!AF40</f>
        <v/>
      </c>
      <c r="E18" s="85" t="str">
        <f>Gespeeld!AG40</f>
        <v>piet</v>
      </c>
    </row>
    <row r="19" spans="1:5" ht="25" customHeight="1">
      <c r="A19" s="85" t="str">
        <f>Gespeeld!AH40</f>
        <v/>
      </c>
      <c r="B19" s="85" t="str">
        <f>Gespeeld!AI40</f>
        <v/>
      </c>
      <c r="C19" s="85" t="str">
        <f>Gespeeld!AJ40</f>
        <v/>
      </c>
      <c r="D19" s="85" t="str">
        <f>Gespeeld!AK40</f>
        <v>ronald</v>
      </c>
      <c r="E19" s="96">
        <f>Gespeeld!AL40</f>
        <v>0</v>
      </c>
    </row>
    <row r="20" spans="1:5" ht="25" customHeight="1" thickBot="1">
      <c r="A20" s="87" t="str">
        <f>Gespeeld!AM40</f>
        <v>theo A</v>
      </c>
      <c r="B20" s="87" t="str">
        <f>Gespeeld!AN40</f>
        <v/>
      </c>
      <c r="C20" s="87" t="str">
        <f>Gespeeld!AO40</f>
        <v/>
      </c>
      <c r="D20" s="87" t="str">
        <f>Gespeeld!AP40</f>
        <v>Walter</v>
      </c>
      <c r="E20" s="87" t="str">
        <f>Gespeeld!AQ40</f>
        <v/>
      </c>
    </row>
    <row r="21" spans="1:5" ht="25" customHeight="1" thickBot="1">
      <c r="A21" s="87" t="str">
        <f>Gespeeld!AR40</f>
        <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D40E-5DE0-D047-8545-1D4EC7053525}">
  <sheetPr codeName="Blad44"/>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256</v>
      </c>
      <c r="B1" s="88">
        <f>NogTeSpelen!AT41</f>
        <v>23</v>
      </c>
      <c r="C1" s="69" t="s">
        <v>193</v>
      </c>
      <c r="D1" s="69"/>
      <c r="E1" s="69"/>
    </row>
    <row r="2" spans="1:41" s="67" customFormat="1" ht="25" customHeight="1">
      <c r="A2" s="74" t="str">
        <f>NogTeSpelen!D41</f>
        <v/>
      </c>
      <c r="B2" s="75" t="str">
        <f>NogTeSpelen!E41</f>
        <v/>
      </c>
      <c r="C2" s="75" t="str">
        <f>NogTeSpelen!F41</f>
        <v>appie</v>
      </c>
      <c r="D2" s="75" t="str">
        <f>NogTeSpelen!G41</f>
        <v>arthur</v>
      </c>
      <c r="E2" s="76" t="str">
        <f>NogTeSpelen!H41</f>
        <v>berry</v>
      </c>
      <c r="AO2" s="65"/>
    </row>
    <row r="3" spans="1:41" ht="25" customHeight="1">
      <c r="A3" s="77" t="str">
        <f>NogTeSpelen!I41</f>
        <v>chris</v>
      </c>
      <c r="B3" s="66" t="str">
        <f>NogTeSpelen!J41</f>
        <v/>
      </c>
      <c r="C3" s="66" t="str">
        <f>NogTeSpelen!K41</f>
        <v>cor</v>
      </c>
      <c r="D3" s="66" t="str">
        <f>NogTeSpelen!L41</f>
        <v/>
      </c>
      <c r="E3" s="78" t="str">
        <f>NogTeSpelen!M41</f>
        <v>frans</v>
      </c>
    </row>
    <row r="4" spans="1:41" ht="25" customHeight="1">
      <c r="A4" s="77" t="str">
        <f>NogTeSpelen!N41</f>
        <v/>
      </c>
      <c r="B4" s="66" t="str">
        <f>NogTeSpelen!O41</f>
        <v>ger v</v>
      </c>
      <c r="C4" s="66" t="str">
        <f>NogTeSpelen!P41</f>
        <v xml:space="preserve">harold B </v>
      </c>
      <c r="D4" s="66" t="str">
        <f>NogTeSpelen!Q41</f>
        <v/>
      </c>
      <c r="E4" s="78" t="str">
        <f>NogTeSpelen!R41</f>
        <v>jaap</v>
      </c>
    </row>
    <row r="5" spans="1:41" s="67" customFormat="1" ht="25" customHeight="1">
      <c r="A5" s="77" t="str">
        <f>NogTeSpelen!S41</f>
        <v>joop</v>
      </c>
      <c r="B5" s="66" t="str">
        <f>NogTeSpelen!T41</f>
        <v>jos</v>
      </c>
      <c r="C5" s="66" t="str">
        <f>NogTeSpelen!U41</f>
        <v/>
      </c>
      <c r="D5" s="66" t="str">
        <f>NogTeSpelen!V41</f>
        <v>mars bu</v>
      </c>
      <c r="E5" s="78" t="str">
        <f>NogTeSpelen!W41</f>
        <v>mars ma</v>
      </c>
      <c r="Z5" s="65"/>
      <c r="AA5" s="65"/>
      <c r="AB5" s="65"/>
      <c r="AC5" s="65"/>
      <c r="AD5" s="65"/>
      <c r="AO5" s="65"/>
    </row>
    <row r="6" spans="1:41" ht="25" customHeight="1">
      <c r="A6" s="77" t="str">
        <f>NogTeSpelen!X41</f>
        <v>mars os</v>
      </c>
      <c r="B6" s="77" t="str">
        <f>NogTeSpelen!Y41</f>
        <v/>
      </c>
      <c r="C6" s="77" t="str">
        <f>NogTeSpelen!Z41</f>
        <v/>
      </c>
      <c r="D6" s="77" t="str">
        <f>NogTeSpelen!AA41</f>
        <v>mo</v>
      </c>
      <c r="E6" s="77" t="str">
        <f>NogTeSpelen!AB41</f>
        <v/>
      </c>
    </row>
    <row r="7" spans="1:41" ht="25" customHeight="1">
      <c r="A7" s="77" t="str">
        <f>NogTeSpelen!AC41</f>
        <v>paul</v>
      </c>
      <c r="B7" s="77" t="str">
        <f>NogTeSpelen!AD41</f>
        <v/>
      </c>
      <c r="C7" s="77" t="str">
        <f>NogTeSpelen!AE41</f>
        <v>peet h</v>
      </c>
      <c r="D7" s="77" t="str">
        <f>NogTeSpelen!AF41</f>
        <v>peet m</v>
      </c>
      <c r="E7" s="77" t="str">
        <f>NogTeSpelen!AG41</f>
        <v>piet</v>
      </c>
    </row>
    <row r="8" spans="1:41" ht="25" customHeight="1">
      <c r="A8" s="77" t="str">
        <f>NogTeSpelen!AH41</f>
        <v/>
      </c>
      <c r="B8" s="77" t="str">
        <f>NogTeSpelen!AI41</f>
        <v/>
      </c>
      <c r="C8" s="77" t="str">
        <f>NogTeSpelen!AJ41</f>
        <v>richard</v>
      </c>
      <c r="D8" s="77" t="str">
        <f>NogTeSpelen!AK41</f>
        <v>ronald</v>
      </c>
      <c r="E8" s="77" t="str">
        <f>NogTeSpelen!AL41</f>
        <v/>
      </c>
    </row>
    <row r="9" spans="1:41" ht="25" customHeight="1" thickBot="1">
      <c r="A9" s="90">
        <f>NogTeSpelen!AM41</f>
        <v>0</v>
      </c>
      <c r="B9" s="79" t="str">
        <f>NogTeSpelen!AN41</f>
        <v/>
      </c>
      <c r="C9" s="79" t="str">
        <f>NogTeSpelen!AO41</f>
        <v>thijs</v>
      </c>
      <c r="D9" s="79" t="str">
        <f>NogTeSpelen!AP41</f>
        <v/>
      </c>
      <c r="E9" s="79" t="str">
        <f>NogTeSpelen!AQ41</f>
        <v>wim</v>
      </c>
    </row>
    <row r="10" spans="1:41" ht="25" customHeight="1" thickBot="1">
      <c r="A10" s="79" t="str">
        <f>NogTeSpelen!AR41</f>
        <v/>
      </c>
    </row>
    <row r="11" spans="1:41" ht="10" customHeight="1"/>
    <row r="12" spans="1:41" s="71" customFormat="1" ht="25" customHeight="1" thickBot="1">
      <c r="A12" s="73" t="str">
        <f>A1</f>
        <v>Theo A</v>
      </c>
      <c r="B12" s="89">
        <f>Gespeeld!AT41</f>
        <v>17</v>
      </c>
      <c r="C12" s="72" t="s">
        <v>194</v>
      </c>
      <c r="D12" s="72"/>
      <c r="E12" s="72"/>
      <c r="AO12" s="65"/>
    </row>
    <row r="13" spans="1:41" ht="25" customHeight="1">
      <c r="A13" s="82" t="str">
        <f>Gespeeld!D41</f>
        <v>alex r</v>
      </c>
      <c r="B13" s="83" t="str">
        <f>Gespeeld!E41</f>
        <v>alex s</v>
      </c>
      <c r="C13" s="83" t="str">
        <f>Gespeeld!F41</f>
        <v/>
      </c>
      <c r="D13" s="83" t="str">
        <f>Gespeeld!G41</f>
        <v/>
      </c>
      <c r="E13" s="84" t="str">
        <f>Gespeeld!H41</f>
        <v/>
      </c>
    </row>
    <row r="14" spans="1:41" ht="25" customHeight="1">
      <c r="A14" s="85" t="str">
        <f>Gespeeld!I41</f>
        <v/>
      </c>
      <c r="B14" s="68" t="str">
        <f>Gespeeld!J41</f>
        <v>cock</v>
      </c>
      <c r="C14" s="68" t="str">
        <f>Gespeeld!K41</f>
        <v/>
      </c>
      <c r="D14" s="68" t="str">
        <f>Gespeeld!L41</f>
        <v>ed</v>
      </c>
      <c r="E14" s="86" t="str">
        <f>Gespeeld!M41</f>
        <v/>
      </c>
    </row>
    <row r="15" spans="1:41" ht="25" customHeight="1">
      <c r="A15" s="85" t="str">
        <f>Gespeeld!N41</f>
        <v>ger d</v>
      </c>
      <c r="B15" s="68" t="str">
        <f>Gespeeld!O41</f>
        <v/>
      </c>
      <c r="C15" s="68" t="str">
        <f>Gespeeld!P41</f>
        <v/>
      </c>
      <c r="D15" s="68" t="str">
        <f>Gespeeld!Q41</f>
        <v>harold  N</v>
      </c>
      <c r="E15" s="86" t="str">
        <f>Gespeeld!R41</f>
        <v/>
      </c>
    </row>
    <row r="16" spans="1:41" ht="25" customHeight="1">
      <c r="A16" s="85" t="str">
        <f>Gespeeld!S41</f>
        <v/>
      </c>
      <c r="B16" s="68" t="str">
        <f>Gespeeld!T41</f>
        <v/>
      </c>
      <c r="C16" s="68" t="str">
        <f>Gespeeld!U41</f>
        <v>mars bo</v>
      </c>
      <c r="D16" s="68" t="str">
        <f>Gespeeld!V41</f>
        <v/>
      </c>
      <c r="E16" s="86" t="str">
        <f>Gespeeld!W41</f>
        <v/>
      </c>
    </row>
    <row r="17" spans="1:5" ht="25" customHeight="1">
      <c r="A17" s="85" t="str">
        <f>Gespeeld!X41</f>
        <v/>
      </c>
      <c r="B17" s="85" t="str">
        <f>Gespeeld!Y41</f>
        <v>marco</v>
      </c>
      <c r="C17" s="85" t="str">
        <f>Gespeeld!Z41</f>
        <v>micha</v>
      </c>
      <c r="D17" s="85" t="str">
        <f>Gespeeld!AA41</f>
        <v/>
      </c>
      <c r="E17" s="85" t="str">
        <f>Gespeeld!AB41</f>
        <v>Patrick</v>
      </c>
    </row>
    <row r="18" spans="1:5" ht="25" customHeight="1">
      <c r="A18" s="85" t="str">
        <f>Gespeeld!AC41</f>
        <v/>
      </c>
      <c r="B18" s="85" t="str">
        <f>Gespeeld!AD41</f>
        <v>peet g</v>
      </c>
      <c r="C18" s="85" t="str">
        <f>Gespeeld!AE41</f>
        <v/>
      </c>
      <c r="D18" s="85" t="str">
        <f>Gespeeld!AF41</f>
        <v/>
      </c>
      <c r="E18" s="85" t="str">
        <f>Gespeeld!AG41</f>
        <v/>
      </c>
    </row>
    <row r="19" spans="1:5" ht="25" customHeight="1">
      <c r="A19" s="85" t="str">
        <f>Gespeeld!AH41</f>
        <v>pleun</v>
      </c>
      <c r="B19" s="85" t="str">
        <f>Gespeeld!AI41</f>
        <v>rene</v>
      </c>
      <c r="C19" s="85" t="str">
        <f>Gespeeld!AJ41</f>
        <v/>
      </c>
      <c r="D19" s="85" t="str">
        <f>Gespeeld!AK41</f>
        <v/>
      </c>
      <c r="E19" s="85" t="str">
        <f>Gespeeld!AL41</f>
        <v>ted</v>
      </c>
    </row>
    <row r="20" spans="1:5" ht="25" customHeight="1" thickBot="1">
      <c r="A20" s="91">
        <f>Gespeeld!AM41</f>
        <v>0</v>
      </c>
      <c r="B20" s="87" t="str">
        <f>Gespeeld!AN41</f>
        <v>theo v W</v>
      </c>
      <c r="C20" s="87" t="str">
        <f>Gespeeld!AO41</f>
        <v/>
      </c>
      <c r="D20" s="87" t="str">
        <f>Gespeeld!AP41</f>
        <v>Walter</v>
      </c>
      <c r="E20" s="87" t="str">
        <f>Gespeeld!AQ41</f>
        <v/>
      </c>
    </row>
    <row r="21" spans="1:5" ht="25" customHeight="1" thickBot="1">
      <c r="A21" s="87" t="str">
        <f>Gespeeld!AR41</f>
        <v>wout</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2EE1-C72B-4247-9092-2C0CEF065C8D}">
  <sheetPr codeName="Blad45"/>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257</v>
      </c>
      <c r="B1" s="88">
        <f>NogTeSpelen!AT42</f>
        <v>27</v>
      </c>
      <c r="C1" s="69" t="s">
        <v>193</v>
      </c>
      <c r="D1" s="69"/>
      <c r="E1" s="69"/>
    </row>
    <row r="2" spans="1:41" s="67" customFormat="1" ht="25" customHeight="1">
      <c r="A2" s="74" t="str">
        <f>NogTeSpelen!D42</f>
        <v>alex r</v>
      </c>
      <c r="B2" s="75" t="str">
        <f>NogTeSpelen!E42</f>
        <v>alex s</v>
      </c>
      <c r="C2" s="75" t="str">
        <f>NogTeSpelen!F42</f>
        <v/>
      </c>
      <c r="D2" s="75" t="str">
        <f>NogTeSpelen!G42</f>
        <v>arthur</v>
      </c>
      <c r="E2" s="76" t="str">
        <f>NogTeSpelen!H42</f>
        <v>berry</v>
      </c>
      <c r="AO2" s="65"/>
    </row>
    <row r="3" spans="1:41" ht="25" customHeight="1">
      <c r="A3" s="77" t="str">
        <f>NogTeSpelen!I42</f>
        <v>chris</v>
      </c>
      <c r="B3" s="66" t="str">
        <f>NogTeSpelen!J42</f>
        <v/>
      </c>
      <c r="C3" s="66" t="str">
        <f>NogTeSpelen!K42</f>
        <v/>
      </c>
      <c r="D3" s="66" t="str">
        <f>NogTeSpelen!L42</f>
        <v>ed</v>
      </c>
      <c r="E3" s="78" t="str">
        <f>NogTeSpelen!M42</f>
        <v>frans</v>
      </c>
    </row>
    <row r="4" spans="1:41" ht="25" customHeight="1">
      <c r="A4" s="77" t="str">
        <f>NogTeSpelen!N42</f>
        <v>ger d</v>
      </c>
      <c r="B4" s="66" t="str">
        <f>NogTeSpelen!O42</f>
        <v/>
      </c>
      <c r="C4" s="66" t="str">
        <f>NogTeSpelen!P42</f>
        <v/>
      </c>
      <c r="D4" s="66" t="str">
        <f>NogTeSpelen!Q42</f>
        <v/>
      </c>
      <c r="E4" s="78" t="str">
        <f>NogTeSpelen!R42</f>
        <v>jaap</v>
      </c>
    </row>
    <row r="5" spans="1:41" s="67" customFormat="1" ht="25" customHeight="1">
      <c r="A5" s="77" t="str">
        <f>NogTeSpelen!S42</f>
        <v/>
      </c>
      <c r="B5" s="66" t="str">
        <f>NogTeSpelen!T42</f>
        <v>jos</v>
      </c>
      <c r="C5" s="66" t="str">
        <f>NogTeSpelen!U42</f>
        <v>mars bo</v>
      </c>
      <c r="D5" s="66" t="str">
        <f>NogTeSpelen!V42</f>
        <v>mars bu</v>
      </c>
      <c r="E5" s="78" t="str">
        <f>NogTeSpelen!W42</f>
        <v>mars ma</v>
      </c>
      <c r="Z5" s="65"/>
      <c r="AA5" s="65"/>
      <c r="AB5" s="65"/>
      <c r="AC5" s="65"/>
      <c r="AD5" s="65"/>
      <c r="AO5" s="65"/>
    </row>
    <row r="6" spans="1:41" ht="25" customHeight="1">
      <c r="A6" s="77" t="str">
        <f>NogTeSpelen!X42</f>
        <v>mars os</v>
      </c>
      <c r="B6" s="77" t="str">
        <f>NogTeSpelen!Y42</f>
        <v>marco</v>
      </c>
      <c r="C6" s="77" t="str">
        <f>NogTeSpelen!Z42</f>
        <v>micha</v>
      </c>
      <c r="D6" s="77" t="str">
        <f>NogTeSpelen!AA42</f>
        <v/>
      </c>
      <c r="E6" s="77" t="str">
        <f>NogTeSpelen!AB42</f>
        <v/>
      </c>
    </row>
    <row r="7" spans="1:41" ht="25" customHeight="1">
      <c r="A7" s="77" t="str">
        <f>NogTeSpelen!AC42</f>
        <v/>
      </c>
      <c r="B7" s="77" t="str">
        <f>NogTeSpelen!AD42</f>
        <v>peet g</v>
      </c>
      <c r="C7" s="77" t="str">
        <f>NogTeSpelen!AE42</f>
        <v>peet h</v>
      </c>
      <c r="D7" s="77" t="str">
        <f>NogTeSpelen!AF42</f>
        <v>peet m</v>
      </c>
      <c r="E7" s="77" t="str">
        <f>NogTeSpelen!AG42</f>
        <v>piet</v>
      </c>
    </row>
    <row r="8" spans="1:41" ht="25" customHeight="1">
      <c r="A8" s="77" t="str">
        <f>NogTeSpelen!AH42</f>
        <v/>
      </c>
      <c r="B8" s="77" t="str">
        <f>NogTeSpelen!AI42</f>
        <v>rene</v>
      </c>
      <c r="C8" s="77" t="str">
        <f>NogTeSpelen!AJ42</f>
        <v>richard</v>
      </c>
      <c r="D8" s="77" t="str">
        <f>NogTeSpelen!AK42</f>
        <v>ronald</v>
      </c>
      <c r="E8" s="77" t="str">
        <f>NogTeSpelen!AL42</f>
        <v>ted</v>
      </c>
    </row>
    <row r="9" spans="1:41" ht="25" customHeight="1" thickBot="1">
      <c r="A9" s="79" t="str">
        <f>NogTeSpelen!AM42</f>
        <v/>
      </c>
      <c r="B9" s="90">
        <f>NogTeSpelen!AN42</f>
        <v>0</v>
      </c>
      <c r="C9" s="79" t="str">
        <f>NogTeSpelen!AO42</f>
        <v/>
      </c>
      <c r="D9" s="79" t="str">
        <f>NogTeSpelen!AP42</f>
        <v>Walter</v>
      </c>
      <c r="E9" s="79" t="str">
        <f>NogTeSpelen!AQ42</f>
        <v>wim</v>
      </c>
    </row>
    <row r="10" spans="1:41" ht="25" customHeight="1" thickBot="1">
      <c r="A10" s="79" t="str">
        <f>NogTeSpelen!AR42</f>
        <v>wout</v>
      </c>
    </row>
    <row r="11" spans="1:41" ht="10" customHeight="1"/>
    <row r="12" spans="1:41" s="71" customFormat="1" ht="25" customHeight="1" thickBot="1">
      <c r="A12" s="73" t="str">
        <f>A1</f>
        <v>Theo W</v>
      </c>
      <c r="B12" s="89">
        <f>Gespeeld!AT42</f>
        <v>13</v>
      </c>
      <c r="C12" s="72" t="s">
        <v>194</v>
      </c>
      <c r="D12" s="72"/>
      <c r="E12" s="72"/>
      <c r="AO12" s="65"/>
    </row>
    <row r="13" spans="1:41" ht="25" customHeight="1">
      <c r="A13" s="82" t="str">
        <f>Gespeeld!D42</f>
        <v/>
      </c>
      <c r="B13" s="83" t="str">
        <f>Gespeeld!E42</f>
        <v/>
      </c>
      <c r="C13" s="83" t="str">
        <f>Gespeeld!F42</f>
        <v>appie</v>
      </c>
      <c r="D13" s="83" t="str">
        <f>Gespeeld!G42</f>
        <v/>
      </c>
      <c r="E13" s="84" t="str">
        <f>Gespeeld!H42</f>
        <v/>
      </c>
    </row>
    <row r="14" spans="1:41" ht="25" customHeight="1">
      <c r="A14" s="85" t="str">
        <f>Gespeeld!I42</f>
        <v/>
      </c>
      <c r="B14" s="68" t="str">
        <f>Gespeeld!J42</f>
        <v>cock</v>
      </c>
      <c r="C14" s="68" t="str">
        <f>Gespeeld!K42</f>
        <v>cor</v>
      </c>
      <c r="D14" s="68" t="str">
        <f>Gespeeld!L42</f>
        <v/>
      </c>
      <c r="E14" s="86" t="str">
        <f>Gespeeld!M42</f>
        <v/>
      </c>
    </row>
    <row r="15" spans="1:41" ht="25" customHeight="1">
      <c r="A15" s="85" t="str">
        <f>Gespeeld!N42</f>
        <v/>
      </c>
      <c r="B15" s="68" t="str">
        <f>Gespeeld!O42</f>
        <v>ger v</v>
      </c>
      <c r="C15" s="68" t="str">
        <f>Gespeeld!P42</f>
        <v>harold B</v>
      </c>
      <c r="D15" s="68" t="str">
        <f>Gespeeld!Q42</f>
        <v>harold  N</v>
      </c>
      <c r="E15" s="86" t="str">
        <f>Gespeeld!R42</f>
        <v/>
      </c>
    </row>
    <row r="16" spans="1:41" ht="25" customHeight="1">
      <c r="A16" s="85" t="str">
        <f>Gespeeld!S42</f>
        <v>joop</v>
      </c>
      <c r="B16" s="68" t="str">
        <f>Gespeeld!T42</f>
        <v/>
      </c>
      <c r="C16" s="68" t="str">
        <f>Gespeeld!U42</f>
        <v/>
      </c>
      <c r="D16" s="68" t="str">
        <f>Gespeeld!V42</f>
        <v/>
      </c>
      <c r="E16" s="86" t="str">
        <f>Gespeeld!W42</f>
        <v/>
      </c>
    </row>
    <row r="17" spans="1:5" ht="25" customHeight="1">
      <c r="A17" s="85" t="str">
        <f>Gespeeld!X42</f>
        <v/>
      </c>
      <c r="B17" s="85" t="str">
        <f>Gespeeld!Y42</f>
        <v/>
      </c>
      <c r="C17" s="85" t="str">
        <f>Gespeeld!Z42</f>
        <v/>
      </c>
      <c r="D17" s="85" t="str">
        <f>Gespeeld!AA42</f>
        <v>mo</v>
      </c>
      <c r="E17" s="85" t="str">
        <f>Gespeeld!AB42</f>
        <v>Patrick</v>
      </c>
    </row>
    <row r="18" spans="1:5" ht="25" customHeight="1">
      <c r="A18" s="85" t="str">
        <f>Gespeeld!AC42</f>
        <v>paul</v>
      </c>
      <c r="B18" s="85" t="str">
        <f>Gespeeld!AD42</f>
        <v/>
      </c>
      <c r="C18" s="85" t="str">
        <f>Gespeeld!AE42</f>
        <v/>
      </c>
      <c r="D18" s="85" t="str">
        <f>Gespeeld!AF42</f>
        <v/>
      </c>
      <c r="E18" s="85" t="str">
        <f>Gespeeld!AG42</f>
        <v/>
      </c>
    </row>
    <row r="19" spans="1:5" ht="25" customHeight="1">
      <c r="A19" s="85" t="str">
        <f>Gespeeld!AH42</f>
        <v>pleun</v>
      </c>
      <c r="B19" s="85" t="str">
        <f>Gespeeld!AI42</f>
        <v/>
      </c>
      <c r="C19" s="85" t="str">
        <f>Gespeeld!AJ42</f>
        <v/>
      </c>
      <c r="D19" s="85" t="str">
        <f>Gespeeld!AK42</f>
        <v/>
      </c>
      <c r="E19" s="85" t="str">
        <f>Gespeeld!AL42</f>
        <v/>
      </c>
    </row>
    <row r="20" spans="1:5" ht="25" customHeight="1" thickBot="1">
      <c r="A20" s="87" t="str">
        <f>Gespeeld!AM42</f>
        <v>theo A</v>
      </c>
      <c r="B20" s="91">
        <f>Gespeeld!AN42</f>
        <v>0</v>
      </c>
      <c r="C20" s="87" t="str">
        <f>Gespeeld!AO42</f>
        <v>thijs</v>
      </c>
      <c r="D20" s="87" t="str">
        <f>Gespeeld!AP42</f>
        <v/>
      </c>
      <c r="E20" s="87" t="str">
        <f>Gespeeld!AQ42</f>
        <v/>
      </c>
    </row>
    <row r="21" spans="1:5" ht="25" customHeight="1" thickBot="1">
      <c r="A21" s="87" t="str">
        <f>Gespeeld!AR42</f>
        <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C53E6-D054-AC45-BDD6-976E97925E1B}">
  <sheetPr codeName="Blad46"/>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203</v>
      </c>
      <c r="B1" s="88">
        <f>NogTeSpelen!AT43</f>
        <v>32</v>
      </c>
      <c r="C1" s="69" t="s">
        <v>193</v>
      </c>
      <c r="D1" s="69"/>
      <c r="E1" s="69"/>
    </row>
    <row r="2" spans="1:41" s="67" customFormat="1" ht="25" customHeight="1">
      <c r="A2" s="74" t="str">
        <f>NogTeSpelen!D43</f>
        <v>alex r</v>
      </c>
      <c r="B2" s="75" t="str">
        <f>NogTeSpelen!E43</f>
        <v/>
      </c>
      <c r="C2" s="75" t="str">
        <f>NogTeSpelen!F43</f>
        <v>appie</v>
      </c>
      <c r="D2" s="75" t="str">
        <f>NogTeSpelen!G43</f>
        <v>arthur</v>
      </c>
      <c r="E2" s="76" t="str">
        <f>NogTeSpelen!H43</f>
        <v>berry</v>
      </c>
      <c r="AO2" s="65"/>
    </row>
    <row r="3" spans="1:41" ht="25" customHeight="1">
      <c r="A3" s="77" t="str">
        <f>NogTeSpelen!I43</f>
        <v>chris</v>
      </c>
      <c r="B3" s="66" t="str">
        <f>NogTeSpelen!J43</f>
        <v>cock</v>
      </c>
      <c r="C3" s="66" t="str">
        <f>NogTeSpelen!K43</f>
        <v>cor</v>
      </c>
      <c r="D3" s="66" t="str">
        <f>NogTeSpelen!L43</f>
        <v>ed</v>
      </c>
      <c r="E3" s="78" t="str">
        <f>NogTeSpelen!M43</f>
        <v>frans</v>
      </c>
    </row>
    <row r="4" spans="1:41" ht="25" customHeight="1">
      <c r="A4" s="77" t="str">
        <f>NogTeSpelen!N43</f>
        <v>ger d</v>
      </c>
      <c r="B4" s="66" t="str">
        <f>NogTeSpelen!O43</f>
        <v>ger v</v>
      </c>
      <c r="C4" s="66" t="str">
        <f>NogTeSpelen!P43</f>
        <v xml:space="preserve">harold B </v>
      </c>
      <c r="D4" s="66" t="str">
        <f>NogTeSpelen!Q43</f>
        <v/>
      </c>
      <c r="E4" s="78" t="str">
        <f>NogTeSpelen!R43</f>
        <v>jaap</v>
      </c>
    </row>
    <row r="5" spans="1:41" s="67" customFormat="1" ht="25" customHeight="1">
      <c r="A5" s="77" t="str">
        <f>NogTeSpelen!S43</f>
        <v/>
      </c>
      <c r="B5" s="66" t="str">
        <f>NogTeSpelen!T43</f>
        <v>jos</v>
      </c>
      <c r="C5" s="66" t="str">
        <f>NogTeSpelen!U43</f>
        <v>mars bo</v>
      </c>
      <c r="D5" s="66" t="str">
        <f>NogTeSpelen!V43</f>
        <v>mars bu</v>
      </c>
      <c r="E5" s="78" t="str">
        <f>NogTeSpelen!W43</f>
        <v>mars ma</v>
      </c>
      <c r="Z5" s="65"/>
      <c r="AA5" s="65"/>
      <c r="AB5" s="65"/>
      <c r="AC5" s="65"/>
      <c r="AD5" s="65"/>
      <c r="AO5" s="65"/>
    </row>
    <row r="6" spans="1:41" ht="25" customHeight="1">
      <c r="A6" s="77" t="str">
        <f>NogTeSpelen!X43</f>
        <v>mars os</v>
      </c>
      <c r="B6" s="77" t="str">
        <f>NogTeSpelen!Y43</f>
        <v>marco</v>
      </c>
      <c r="C6" s="77" t="str">
        <f>NogTeSpelen!Z43</f>
        <v>micha</v>
      </c>
      <c r="D6" s="77" t="str">
        <f>NogTeSpelen!AA43</f>
        <v>mo</v>
      </c>
      <c r="E6" s="77" t="str">
        <f>NogTeSpelen!AB43</f>
        <v>Patrick</v>
      </c>
    </row>
    <row r="7" spans="1:41" ht="25" customHeight="1">
      <c r="A7" s="77" t="str">
        <f>NogTeSpelen!AC43</f>
        <v>paul</v>
      </c>
      <c r="B7" s="77" t="str">
        <f>NogTeSpelen!AD43</f>
        <v/>
      </c>
      <c r="C7" s="77" t="str">
        <f>NogTeSpelen!AE6</f>
        <v>peet h</v>
      </c>
      <c r="D7" s="77" t="str">
        <f>NogTeSpelen!AF43</f>
        <v>peet m</v>
      </c>
      <c r="E7" s="77" t="str">
        <f>NogTeSpelen!AG43</f>
        <v>piet</v>
      </c>
    </row>
    <row r="8" spans="1:41" ht="25" customHeight="1">
      <c r="A8" s="77" t="str">
        <f>NogTeSpelen!AH43</f>
        <v>pleun</v>
      </c>
      <c r="B8" s="77" t="str">
        <f>NogTeSpelen!AI43</f>
        <v>rene</v>
      </c>
      <c r="C8" s="77" t="str">
        <f>NogTeSpelen!AJ43</f>
        <v/>
      </c>
      <c r="D8" s="77" t="str">
        <f>NogTeSpelen!AK43</f>
        <v/>
      </c>
      <c r="E8" s="77" t="str">
        <f>NogTeSpelen!AL43</f>
        <v>ted</v>
      </c>
    </row>
    <row r="9" spans="1:41" ht="25" customHeight="1" thickBot="1">
      <c r="A9" s="79" t="str">
        <f>NogTeSpelen!AM43</f>
        <v>theo A</v>
      </c>
      <c r="B9" s="79" t="str">
        <f>NogTeSpelen!AN43</f>
        <v/>
      </c>
      <c r="C9" s="90">
        <f>NogTeSpelen!AO43</f>
        <v>0</v>
      </c>
      <c r="D9" s="79" t="str">
        <f>NogTeSpelen!AP43</f>
        <v>Walter</v>
      </c>
      <c r="E9" s="79" t="str">
        <f>NogTeSpelen!AQ43</f>
        <v>wim</v>
      </c>
    </row>
    <row r="10" spans="1:41" ht="25" customHeight="1" thickBot="1">
      <c r="A10" s="79" t="str">
        <f>NogTeSpelen!AR43</f>
        <v/>
      </c>
    </row>
    <row r="11" spans="1:41" ht="10" customHeight="1"/>
    <row r="12" spans="1:41" s="71" customFormat="1" ht="25" customHeight="1" thickBot="1">
      <c r="A12" s="73" t="str">
        <f>A1</f>
        <v>Thijs</v>
      </c>
      <c r="B12" s="89">
        <f>Gespeeld!AT43</f>
        <v>8</v>
      </c>
      <c r="C12" s="72" t="s">
        <v>194</v>
      </c>
      <c r="D12" s="72"/>
      <c r="E12" s="72"/>
      <c r="AO12" s="65"/>
    </row>
    <row r="13" spans="1:41" ht="25" customHeight="1">
      <c r="A13" s="82" t="str">
        <f>Gespeeld!D43</f>
        <v/>
      </c>
      <c r="B13" s="83" t="str">
        <f>Gespeeld!E43</f>
        <v>alex s</v>
      </c>
      <c r="C13" s="83" t="str">
        <f>Gespeeld!F43</f>
        <v/>
      </c>
      <c r="D13" s="83" t="str">
        <f>Gespeeld!G43</f>
        <v/>
      </c>
      <c r="E13" s="84" t="str">
        <f>Gespeeld!H43</f>
        <v/>
      </c>
    </row>
    <row r="14" spans="1:41" ht="25" customHeight="1">
      <c r="A14" s="85" t="str">
        <f>Gespeeld!I43</f>
        <v/>
      </c>
      <c r="B14" s="68" t="str">
        <f>Gespeeld!J43</f>
        <v/>
      </c>
      <c r="C14" s="68" t="str">
        <f>Gespeeld!K43</f>
        <v/>
      </c>
      <c r="D14" s="68" t="str">
        <f>Gespeeld!L43</f>
        <v/>
      </c>
      <c r="E14" s="86" t="str">
        <f>Gespeeld!M43</f>
        <v/>
      </c>
    </row>
    <row r="15" spans="1:41" ht="25" customHeight="1">
      <c r="A15" s="85" t="str">
        <f>Gespeeld!N43</f>
        <v/>
      </c>
      <c r="B15" s="68" t="str">
        <f>Gespeeld!O43</f>
        <v/>
      </c>
      <c r="C15" s="68" t="str">
        <f>Gespeeld!P43</f>
        <v/>
      </c>
      <c r="D15" s="68" t="str">
        <f>Gespeeld!Q43</f>
        <v>harold  N</v>
      </c>
      <c r="E15" s="86" t="str">
        <f>Gespeeld!R43</f>
        <v/>
      </c>
    </row>
    <row r="16" spans="1:41" ht="25" customHeight="1">
      <c r="A16" s="85" t="str">
        <f>Gespeeld!S43</f>
        <v>joop</v>
      </c>
      <c r="B16" s="68" t="str">
        <f>Gespeeld!T43</f>
        <v/>
      </c>
      <c r="C16" s="68" t="str">
        <f>Gespeeld!U43</f>
        <v/>
      </c>
      <c r="D16" s="68" t="str">
        <f>Gespeeld!V43</f>
        <v/>
      </c>
      <c r="E16" s="86" t="str">
        <f>Gespeeld!W43</f>
        <v/>
      </c>
    </row>
    <row r="17" spans="1:5" ht="25" customHeight="1">
      <c r="A17" s="85" t="str">
        <f>Gespeeld!X43</f>
        <v/>
      </c>
      <c r="B17" s="85" t="str">
        <f>Gespeeld!Y43</f>
        <v/>
      </c>
      <c r="C17" s="85" t="str">
        <f>Gespeeld!Z43</f>
        <v/>
      </c>
      <c r="D17" s="85" t="str">
        <f>Gespeeld!AA43</f>
        <v/>
      </c>
      <c r="E17" s="85" t="str">
        <f>Gespeeld!AB43</f>
        <v/>
      </c>
    </row>
    <row r="18" spans="1:5" ht="25" customHeight="1">
      <c r="A18" s="85" t="str">
        <f>Gespeeld!AC43</f>
        <v/>
      </c>
      <c r="B18" s="85" t="str">
        <f>Gespeeld!AD43</f>
        <v>peet g</v>
      </c>
      <c r="C18" s="85" t="str">
        <f>Gespeeld!AE43</f>
        <v/>
      </c>
      <c r="D18" s="85" t="str">
        <f>Gespeeld!AF43</f>
        <v/>
      </c>
      <c r="E18" s="85" t="str">
        <f>Gespeeld!AG43</f>
        <v/>
      </c>
    </row>
    <row r="19" spans="1:5" ht="25" customHeight="1">
      <c r="A19" s="85" t="str">
        <f>Gespeeld!AH43</f>
        <v/>
      </c>
      <c r="B19" s="85" t="str">
        <f>Gespeeld!AI43</f>
        <v/>
      </c>
      <c r="C19" s="85" t="str">
        <f>Gespeeld!AJ43</f>
        <v>richard</v>
      </c>
      <c r="D19" s="85" t="str">
        <f>Gespeeld!AK43</f>
        <v>ronald</v>
      </c>
      <c r="E19" s="85" t="str">
        <f>Gespeeld!AL43</f>
        <v/>
      </c>
    </row>
    <row r="20" spans="1:5" ht="25" customHeight="1" thickBot="1">
      <c r="A20" s="87" t="str">
        <f>Gespeeld!AM43</f>
        <v/>
      </c>
      <c r="B20" s="87" t="str">
        <f>Gespeeld!AN43</f>
        <v>theo v W</v>
      </c>
      <c r="C20" s="91">
        <f>Gespeeld!AO43</f>
        <v>0</v>
      </c>
      <c r="D20" s="87" t="str">
        <f>Gespeeld!AP43</f>
        <v/>
      </c>
      <c r="E20" s="87" t="str">
        <f>Gespeeld!AQ43</f>
        <v/>
      </c>
    </row>
    <row r="21" spans="1:5" ht="25" customHeight="1" thickBot="1">
      <c r="A21" s="87" t="str">
        <f>Gespeeld!AR43</f>
        <v>wout</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E23B6-CC47-44B4-9098-81919602091A}">
  <dimension ref="A1:F21"/>
  <sheetViews>
    <sheetView workbookViewId="0">
      <selection sqref="A1:F22"/>
    </sheetView>
  </sheetViews>
  <sheetFormatPr defaultRowHeight="14.5"/>
  <cols>
    <col min="1" max="6" width="10.7265625" customWidth="1"/>
  </cols>
  <sheetData>
    <row r="1" spans="1:6" ht="21.5" thickBot="1">
      <c r="A1" s="70" t="s">
        <v>233</v>
      </c>
      <c r="B1" s="88">
        <f>NogTeSpelen!AT44</f>
        <v>32</v>
      </c>
      <c r="C1" s="69" t="s">
        <v>193</v>
      </c>
      <c r="D1" s="69"/>
      <c r="E1" s="69"/>
      <c r="F1" s="69"/>
    </row>
    <row r="2" spans="1:6" ht="21">
      <c r="A2" s="74" t="str">
        <f>NogTeSpelen!D44</f>
        <v>alex r</v>
      </c>
      <c r="B2" s="74" t="str">
        <f>NogTeSpelen!E44</f>
        <v>alex s</v>
      </c>
      <c r="C2" s="74" t="str">
        <f>NogTeSpelen!F44</f>
        <v>appie</v>
      </c>
      <c r="D2" s="74" t="str">
        <f>NogTeSpelen!G44</f>
        <v/>
      </c>
      <c r="E2" s="74" t="str">
        <f>NogTeSpelen!H44</f>
        <v>berry</v>
      </c>
      <c r="F2" s="67"/>
    </row>
    <row r="3" spans="1:6" ht="21">
      <c r="A3" s="77" t="str">
        <f>NogTeSpelen!I44</f>
        <v>chris</v>
      </c>
      <c r="B3" s="77" t="str">
        <f>NogTeSpelen!J44</f>
        <v>cock</v>
      </c>
      <c r="C3" s="77" t="str">
        <f>NogTeSpelen!K44</f>
        <v>cor</v>
      </c>
      <c r="D3" s="77" t="str">
        <f>NogTeSpelen!L44</f>
        <v>ed</v>
      </c>
      <c r="E3" s="77" t="str">
        <f>NogTeSpelen!M44</f>
        <v>frans</v>
      </c>
      <c r="F3" s="65"/>
    </row>
    <row r="4" spans="1:6" ht="21">
      <c r="A4" s="77" t="str">
        <f>NogTeSpelen!N44</f>
        <v/>
      </c>
      <c r="B4" s="77" t="str">
        <f>NogTeSpelen!O44</f>
        <v>ger v</v>
      </c>
      <c r="C4" s="77" t="str">
        <f>NogTeSpelen!P44</f>
        <v xml:space="preserve">harold B </v>
      </c>
      <c r="D4" s="77" t="str">
        <f>NogTeSpelen!Q44</f>
        <v>harold  N</v>
      </c>
      <c r="E4" s="77" t="str">
        <f>NogTeSpelen!R44</f>
        <v>jaap</v>
      </c>
      <c r="F4" s="65"/>
    </row>
    <row r="5" spans="1:6" ht="21">
      <c r="A5" s="77" t="str">
        <f>NogTeSpelen!S44</f>
        <v>joop</v>
      </c>
      <c r="B5" s="77" t="str">
        <f>NogTeSpelen!T44</f>
        <v>jos</v>
      </c>
      <c r="C5" s="77" t="str">
        <f>NogTeSpelen!U44</f>
        <v>mars bo</v>
      </c>
      <c r="D5" s="77" t="str">
        <f>NogTeSpelen!V44</f>
        <v>mars bu</v>
      </c>
      <c r="E5" s="77" t="str">
        <f>NogTeSpelen!W44</f>
        <v>mars ma</v>
      </c>
      <c r="F5" s="67"/>
    </row>
    <row r="6" spans="1:6" ht="21">
      <c r="A6" s="77" t="str">
        <f>NogTeSpelen!X44</f>
        <v>mars os</v>
      </c>
      <c r="B6" s="77" t="str">
        <f>NogTeSpelen!Y44</f>
        <v>marco</v>
      </c>
      <c r="C6" s="77" t="str">
        <f>NogTeSpelen!Z44</f>
        <v>micha</v>
      </c>
      <c r="D6" s="77" t="str">
        <f>NogTeSpelen!AA44</f>
        <v>mo</v>
      </c>
      <c r="E6" s="77" t="str">
        <f>NogTeSpelen!AB44</f>
        <v>Patrick</v>
      </c>
      <c r="F6" s="65"/>
    </row>
    <row r="7" spans="1:6" ht="21">
      <c r="A7" s="77" t="str">
        <f>NogTeSpelen!AC44</f>
        <v/>
      </c>
      <c r="B7" s="77" t="str">
        <f>NogTeSpelen!AD44</f>
        <v/>
      </c>
      <c r="C7" s="77" t="str">
        <f>NogTeSpelen!AE6</f>
        <v>peet h</v>
      </c>
      <c r="D7" s="77" t="str">
        <f>NogTeSpelen!AF44</f>
        <v>peet m</v>
      </c>
      <c r="E7" s="77" t="str">
        <f>NogTeSpelen!AG44</f>
        <v>piet</v>
      </c>
      <c r="F7" s="65"/>
    </row>
    <row r="8" spans="1:6" ht="21">
      <c r="A8" s="77" t="str">
        <f>NogTeSpelen!AH44</f>
        <v/>
      </c>
      <c r="B8" s="77" t="str">
        <f>NogTeSpelen!AI44</f>
        <v>rene</v>
      </c>
      <c r="C8" s="77" t="str">
        <f>NogTeSpelen!AJ44</f>
        <v>richard</v>
      </c>
      <c r="D8" s="77" t="str">
        <f>NogTeSpelen!AK44</f>
        <v>ronald</v>
      </c>
      <c r="E8" s="77" t="str">
        <f>NogTeSpelen!AL44</f>
        <v/>
      </c>
      <c r="F8" s="65"/>
    </row>
    <row r="9" spans="1:6" ht="21.5" thickBot="1">
      <c r="A9" s="79" t="str">
        <f>NogTeSpelen!AM44</f>
        <v/>
      </c>
      <c r="B9" s="79" t="str">
        <f>NogTeSpelen!AN44</f>
        <v>theo v W</v>
      </c>
      <c r="C9" s="79" t="str">
        <f>NogTeSpelen!AO44</f>
        <v>thijs</v>
      </c>
      <c r="D9" s="90">
        <f>NogTeSpelen!AP44</f>
        <v>0</v>
      </c>
      <c r="E9" s="79" t="str">
        <f>NogTeSpelen!AQ44</f>
        <v>wim</v>
      </c>
    </row>
    <row r="10" spans="1:6" ht="21.5" thickBot="1">
      <c r="A10" s="79" t="str">
        <f>NogTeSpelen!AR44</f>
        <v>wout</v>
      </c>
    </row>
    <row r="11" spans="1:6" ht="10" customHeight="1">
      <c r="A11" s="65"/>
      <c r="B11" s="65"/>
      <c r="C11" s="65"/>
      <c r="D11" s="65"/>
      <c r="E11" s="65"/>
      <c r="F11" s="65"/>
    </row>
    <row r="12" spans="1:6" ht="21.5" thickBot="1">
      <c r="A12" s="73" t="str">
        <f>A1</f>
        <v>Walter</v>
      </c>
      <c r="B12" s="89">
        <f>Gespeeld!AT44</f>
        <v>8</v>
      </c>
      <c r="C12" s="72" t="s">
        <v>194</v>
      </c>
      <c r="D12" s="72"/>
      <c r="E12" s="72"/>
      <c r="F12" s="71"/>
    </row>
    <row r="13" spans="1:6" ht="21">
      <c r="A13" s="82" t="str">
        <f>Gespeeld!D44</f>
        <v/>
      </c>
      <c r="B13" s="82" t="str">
        <f>Gespeeld!E44</f>
        <v/>
      </c>
      <c r="C13" s="82" t="str">
        <f>Gespeeld!F44</f>
        <v/>
      </c>
      <c r="D13" s="82" t="str">
        <f>Gespeeld!G44</f>
        <v>arthur</v>
      </c>
      <c r="E13" s="82" t="str">
        <f>Gespeeld!H44</f>
        <v/>
      </c>
      <c r="F13" s="65"/>
    </row>
    <row r="14" spans="1:6" ht="21">
      <c r="A14" s="85" t="str">
        <f>Gespeeld!I44</f>
        <v/>
      </c>
      <c r="B14" s="85" t="str">
        <f>Gespeeld!J44</f>
        <v/>
      </c>
      <c r="C14" s="85" t="str">
        <f>Gespeeld!K44</f>
        <v/>
      </c>
      <c r="D14" s="85" t="str">
        <f>Gespeeld!L44</f>
        <v/>
      </c>
      <c r="E14" s="85" t="str">
        <f>Gespeeld!M44</f>
        <v/>
      </c>
      <c r="F14" s="65"/>
    </row>
    <row r="15" spans="1:6" ht="21">
      <c r="A15" s="85" t="str">
        <f>Gespeeld!N44</f>
        <v>ger d</v>
      </c>
      <c r="B15" s="85" t="str">
        <f>Gespeeld!O44</f>
        <v/>
      </c>
      <c r="C15" s="85" t="str">
        <f>Gespeeld!P44</f>
        <v/>
      </c>
      <c r="D15" s="85" t="str">
        <f>Gespeeld!Q44</f>
        <v/>
      </c>
      <c r="E15" s="85" t="str">
        <f>Gespeeld!R44</f>
        <v/>
      </c>
      <c r="F15" s="65"/>
    </row>
    <row r="16" spans="1:6" ht="21">
      <c r="A16" s="85" t="str">
        <f>Gespeeld!S44</f>
        <v/>
      </c>
      <c r="B16" s="85" t="str">
        <f>Gespeeld!T44</f>
        <v/>
      </c>
      <c r="C16" s="85" t="str">
        <f>Gespeeld!U44</f>
        <v/>
      </c>
      <c r="D16" s="85" t="str">
        <f>Gespeeld!V44</f>
        <v/>
      </c>
      <c r="E16" s="85" t="str">
        <f>Gespeeld!W44</f>
        <v/>
      </c>
      <c r="F16" s="65"/>
    </row>
    <row r="17" spans="1:6" ht="21">
      <c r="A17" s="85" t="str">
        <f>Gespeeld!X44</f>
        <v/>
      </c>
      <c r="B17" s="85" t="str">
        <f>Gespeeld!Y44</f>
        <v/>
      </c>
      <c r="C17" s="85" t="str">
        <f>Gespeeld!Z44</f>
        <v/>
      </c>
      <c r="D17" s="85" t="str">
        <f>Gespeeld!AA44</f>
        <v/>
      </c>
      <c r="E17" s="85" t="str">
        <f>Gespeeld!AB44</f>
        <v/>
      </c>
      <c r="F17" s="65"/>
    </row>
    <row r="18" spans="1:6" ht="21">
      <c r="A18" s="85" t="str">
        <f>Gespeeld!AC44</f>
        <v>paul</v>
      </c>
      <c r="B18" s="85" t="str">
        <f>Gespeeld!AD44</f>
        <v>peet g</v>
      </c>
      <c r="C18" s="85" t="str">
        <f>Gespeeld!AE44</f>
        <v>peet h</v>
      </c>
      <c r="D18" s="85" t="str">
        <f>Gespeeld!AF44</f>
        <v/>
      </c>
      <c r="E18" s="85" t="str">
        <f>Gespeeld!AG44</f>
        <v/>
      </c>
      <c r="F18" s="65"/>
    </row>
    <row r="19" spans="1:6" ht="21">
      <c r="A19" s="85" t="str">
        <f>Gespeeld!AH44</f>
        <v>pleun</v>
      </c>
      <c r="B19" s="85" t="str">
        <f>Gespeeld!AI44</f>
        <v/>
      </c>
      <c r="C19" s="85" t="str">
        <f>Gespeeld!AJ44</f>
        <v/>
      </c>
      <c r="D19" s="85" t="str">
        <f>Gespeeld!AK44</f>
        <v/>
      </c>
      <c r="E19" s="85" t="str">
        <f>Gespeeld!AL44</f>
        <v>ted</v>
      </c>
      <c r="F19" s="65"/>
    </row>
    <row r="20" spans="1:6" ht="21.5" thickBot="1">
      <c r="A20" s="87" t="str">
        <f>Gespeeld!AM44</f>
        <v>theo A</v>
      </c>
      <c r="B20" s="87" t="str">
        <f>Gespeeld!AN44</f>
        <v/>
      </c>
      <c r="C20" s="87" t="str">
        <f>Gespeeld!AO44</f>
        <v/>
      </c>
      <c r="D20" s="91">
        <f>Gespeeld!AP44</f>
        <v>0</v>
      </c>
      <c r="E20" s="87" t="str">
        <f>Gespeeld!AQ44</f>
        <v/>
      </c>
    </row>
    <row r="21" spans="1:6" ht="21.5" thickBot="1">
      <c r="A21" s="87" t="str">
        <f>Gespeeld!AR44</f>
        <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84809-35F8-4C31-B922-64DBB4E98B51}">
  <dimension ref="A1:F21"/>
  <sheetViews>
    <sheetView workbookViewId="0">
      <selection sqref="A1:F22"/>
    </sheetView>
  </sheetViews>
  <sheetFormatPr defaultRowHeight="14.5"/>
  <sheetData>
    <row r="1" spans="1:6" ht="21.5" thickBot="1">
      <c r="A1" s="70" t="s">
        <v>68</v>
      </c>
      <c r="B1" s="88">
        <f>NogTeSpelen!AT45</f>
        <v>32</v>
      </c>
      <c r="C1" s="69" t="s">
        <v>193</v>
      </c>
      <c r="D1" s="69"/>
      <c r="E1" s="69"/>
      <c r="F1" s="69"/>
    </row>
    <row r="2" spans="1:6" ht="21">
      <c r="A2" s="74" t="str">
        <f>NogTeSpelen!D45</f>
        <v>alex r</v>
      </c>
      <c r="B2" s="74" t="str">
        <f>NogTeSpelen!E45</f>
        <v/>
      </c>
      <c r="C2" s="74" t="str">
        <f>NogTeSpelen!F45</f>
        <v>appie</v>
      </c>
      <c r="D2" s="74" t="str">
        <f>NogTeSpelen!G45</f>
        <v>arthur</v>
      </c>
      <c r="E2" s="74" t="str">
        <f>NogTeSpelen!H45</f>
        <v>berry</v>
      </c>
      <c r="F2" s="67"/>
    </row>
    <row r="3" spans="1:6" ht="21">
      <c r="A3" s="77" t="str">
        <f>NogTeSpelen!I45</f>
        <v/>
      </c>
      <c r="B3" s="77" t="str">
        <f>NogTeSpelen!J45</f>
        <v>cock</v>
      </c>
      <c r="C3" s="77" t="str">
        <f>NogTeSpelen!K45</f>
        <v>cor</v>
      </c>
      <c r="D3" s="77" t="str">
        <f>NogTeSpelen!L45</f>
        <v>ed</v>
      </c>
      <c r="E3" s="77" t="str">
        <f>NogTeSpelen!M45</f>
        <v/>
      </c>
      <c r="F3" s="65"/>
    </row>
    <row r="4" spans="1:6" ht="21">
      <c r="A4" s="77" t="str">
        <f>NogTeSpelen!N45</f>
        <v>ger d</v>
      </c>
      <c r="B4" s="77" t="str">
        <f>NogTeSpelen!O45</f>
        <v>ger v</v>
      </c>
      <c r="C4" s="77" t="str">
        <f>NogTeSpelen!P45</f>
        <v/>
      </c>
      <c r="D4" s="77" t="str">
        <f>NogTeSpelen!Q45</f>
        <v/>
      </c>
      <c r="E4" s="77" t="str">
        <f>NogTeSpelen!R45</f>
        <v>jaap</v>
      </c>
      <c r="F4" s="65"/>
    </row>
    <row r="5" spans="1:6" ht="21">
      <c r="A5" s="77" t="str">
        <f>NogTeSpelen!S45</f>
        <v>joop</v>
      </c>
      <c r="B5" s="77" t="str">
        <f>NogTeSpelen!T45</f>
        <v>jos</v>
      </c>
      <c r="C5" s="77" t="str">
        <f>NogTeSpelen!U45</f>
        <v>mars bo</v>
      </c>
      <c r="D5" s="77" t="str">
        <f>NogTeSpelen!V45</f>
        <v>mars bu</v>
      </c>
      <c r="E5" s="77" t="str">
        <f>NogTeSpelen!W45</f>
        <v>mars ma</v>
      </c>
      <c r="F5" s="67"/>
    </row>
    <row r="6" spans="1:6" ht="21">
      <c r="A6" s="77" t="str">
        <f>NogTeSpelen!X45</f>
        <v>mars os</v>
      </c>
      <c r="B6" s="77" t="str">
        <f>NogTeSpelen!Y45</f>
        <v>marco</v>
      </c>
      <c r="C6" s="77" t="str">
        <f>NogTeSpelen!Z45</f>
        <v/>
      </c>
      <c r="D6" s="77" t="str">
        <f>NogTeSpelen!AA45</f>
        <v/>
      </c>
      <c r="E6" s="77" t="str">
        <f>NogTeSpelen!AB45</f>
        <v>Patrick</v>
      </c>
      <c r="F6" s="65"/>
    </row>
    <row r="7" spans="1:6" ht="21">
      <c r="A7" s="77" t="str">
        <f>NogTeSpelen!AC45</f>
        <v>paul</v>
      </c>
      <c r="B7" s="77" t="str">
        <f>NogTeSpelen!AD45</f>
        <v>peet g</v>
      </c>
      <c r="C7" s="77" t="str">
        <f>NogTeSpelen!AE45</f>
        <v>peet h</v>
      </c>
      <c r="D7" s="77" t="str">
        <f>NogTeSpelen!AF45</f>
        <v>peet m</v>
      </c>
      <c r="E7" s="77" t="str">
        <f>NogTeSpelen!AG45</f>
        <v>piet</v>
      </c>
      <c r="F7" s="65"/>
    </row>
    <row r="8" spans="1:6" ht="21">
      <c r="A8" s="77" t="str">
        <f>NogTeSpelen!AH45</f>
        <v>pleun</v>
      </c>
      <c r="B8" s="77" t="str">
        <f>NogTeSpelen!AI45</f>
        <v>rene</v>
      </c>
      <c r="C8" s="77" t="str">
        <f>NogTeSpelen!AJ45</f>
        <v>richard</v>
      </c>
      <c r="D8" s="77" t="str">
        <f>NogTeSpelen!AK45</f>
        <v>ronald</v>
      </c>
      <c r="E8" s="77" t="str">
        <f>NogTeSpelen!AL45</f>
        <v>ted</v>
      </c>
      <c r="F8" s="65"/>
    </row>
    <row r="9" spans="1:6" ht="21.5" thickBot="1">
      <c r="A9" s="79" t="str">
        <f>NogTeSpelen!AM45</f>
        <v>theo A</v>
      </c>
      <c r="B9" s="79" t="str">
        <f>NogTeSpelen!AN45</f>
        <v>theo v W</v>
      </c>
      <c r="C9" s="79" t="str">
        <f>NogTeSpelen!AO45</f>
        <v>thijs</v>
      </c>
      <c r="D9" s="79" t="str">
        <f>NogTeSpelen!AP45</f>
        <v>Walter</v>
      </c>
      <c r="E9" s="90">
        <f>NogTeSpelen!AQ45</f>
        <v>0</v>
      </c>
    </row>
    <row r="10" spans="1:6" ht="21.5" thickBot="1">
      <c r="A10" s="79" t="str">
        <f>NogTeSpelen!AR45</f>
        <v/>
      </c>
    </row>
    <row r="11" spans="1:6" ht="10" customHeight="1">
      <c r="A11" s="65"/>
      <c r="B11" s="65"/>
      <c r="C11" s="65"/>
      <c r="D11" s="65"/>
      <c r="E11" s="65"/>
      <c r="F11" s="65"/>
    </row>
    <row r="12" spans="1:6" ht="21.5" thickBot="1">
      <c r="A12" s="73" t="str">
        <f>A1</f>
        <v>Wim</v>
      </c>
      <c r="B12" s="89">
        <f>Gespeeld!AT45</f>
        <v>8</v>
      </c>
      <c r="C12" s="72" t="s">
        <v>194</v>
      </c>
      <c r="D12" s="72"/>
      <c r="E12" s="72"/>
      <c r="F12" s="71"/>
    </row>
    <row r="13" spans="1:6" ht="21">
      <c r="A13" s="82" t="str">
        <f>Gespeeld!D45</f>
        <v/>
      </c>
      <c r="B13" s="83" t="str">
        <f>Gespeeld!E45</f>
        <v>alex s</v>
      </c>
      <c r="C13" s="83" t="str">
        <f>Gespeeld!F45</f>
        <v/>
      </c>
      <c r="D13" s="83" t="str">
        <f>Gespeeld!G45</f>
        <v/>
      </c>
      <c r="E13" s="84" t="str">
        <f>Gespeeld!H45</f>
        <v/>
      </c>
      <c r="F13" s="65"/>
    </row>
    <row r="14" spans="1:6" ht="21">
      <c r="A14" s="85" t="str">
        <f>Gespeeld!I45</f>
        <v>chris</v>
      </c>
      <c r="B14" s="85" t="str">
        <f>Gespeeld!J45</f>
        <v/>
      </c>
      <c r="C14" s="85" t="str">
        <f>Gespeeld!K45</f>
        <v/>
      </c>
      <c r="D14" s="85" t="str">
        <f>Gespeeld!L45</f>
        <v/>
      </c>
      <c r="E14" s="85" t="str">
        <f>Gespeeld!M45</f>
        <v>frans</v>
      </c>
      <c r="F14" s="65"/>
    </row>
    <row r="15" spans="1:6" ht="21">
      <c r="A15" s="85" t="str">
        <f>Gespeeld!N45</f>
        <v/>
      </c>
      <c r="B15" s="85" t="str">
        <f>Gespeeld!O45</f>
        <v/>
      </c>
      <c r="C15" s="85" t="str">
        <f>Gespeeld!P45</f>
        <v>harold B</v>
      </c>
      <c r="D15" s="85" t="str">
        <f>Gespeeld!Q45</f>
        <v>harold  N</v>
      </c>
      <c r="E15" s="85" t="str">
        <f>Gespeeld!R45</f>
        <v/>
      </c>
      <c r="F15" s="65"/>
    </row>
    <row r="16" spans="1:6" ht="21">
      <c r="A16" s="85" t="str">
        <f>Gespeeld!S45</f>
        <v/>
      </c>
      <c r="B16" s="85" t="str">
        <f>Gespeeld!T45</f>
        <v/>
      </c>
      <c r="C16" s="85" t="str">
        <f>Gespeeld!U45</f>
        <v/>
      </c>
      <c r="D16" s="85" t="str">
        <f>Gespeeld!V45</f>
        <v/>
      </c>
      <c r="E16" s="85" t="str">
        <f>Gespeeld!W45</f>
        <v/>
      </c>
      <c r="F16" s="65"/>
    </row>
    <row r="17" spans="1:6" ht="21">
      <c r="A17" s="85" t="str">
        <f>Gespeeld!X45</f>
        <v/>
      </c>
      <c r="B17" s="85" t="str">
        <f>Gespeeld!Y45</f>
        <v/>
      </c>
      <c r="C17" s="85" t="str">
        <f>Gespeeld!Z45</f>
        <v>micha</v>
      </c>
      <c r="D17" s="85" t="str">
        <f>Gespeeld!AA45</f>
        <v>mo</v>
      </c>
      <c r="E17" s="85" t="str">
        <f>Gespeeld!AB45</f>
        <v/>
      </c>
      <c r="F17" s="65"/>
    </row>
    <row r="18" spans="1:6" ht="21">
      <c r="A18" s="85" t="str">
        <f>Gespeeld!AC45</f>
        <v/>
      </c>
      <c r="B18" s="85" t="str">
        <f>Gespeeld!AD45</f>
        <v/>
      </c>
      <c r="C18" s="85" t="str">
        <f>Gespeeld!AE45</f>
        <v/>
      </c>
      <c r="D18" s="85" t="str">
        <f>Gespeeld!AF45</f>
        <v/>
      </c>
      <c r="E18" s="85" t="str">
        <f>Gespeeld!AG45</f>
        <v/>
      </c>
      <c r="F18" s="65"/>
    </row>
    <row r="19" spans="1:6" ht="21">
      <c r="A19" s="85" t="str">
        <f>Gespeeld!AH45</f>
        <v/>
      </c>
      <c r="B19" s="85" t="str">
        <f>Gespeeld!AI45</f>
        <v/>
      </c>
      <c r="C19" s="85" t="str">
        <f>Gespeeld!AJ45</f>
        <v/>
      </c>
      <c r="D19" s="85" t="str">
        <f>Gespeeld!AK45</f>
        <v/>
      </c>
      <c r="E19" s="85" t="str">
        <f>Gespeeld!AL45</f>
        <v/>
      </c>
      <c r="F19" s="65"/>
    </row>
    <row r="20" spans="1:6" ht="21.5" thickBot="1">
      <c r="A20" s="87" t="str">
        <f>Gespeeld!AM45</f>
        <v/>
      </c>
      <c r="B20" s="87" t="str">
        <f>Gespeeld!AN45</f>
        <v/>
      </c>
      <c r="C20" s="87" t="str">
        <f>Gespeeld!AO45</f>
        <v/>
      </c>
      <c r="D20" s="87" t="str">
        <f>Gespeeld!AP45</f>
        <v/>
      </c>
      <c r="E20" s="91">
        <f>Gespeeld!AQ45</f>
        <v>0</v>
      </c>
    </row>
    <row r="21" spans="1:6" ht="21.5" thickBot="1">
      <c r="A21" s="87" t="str">
        <f>Gespeeld!AR45</f>
        <v>wout</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B1A5E-0B91-4DE0-8726-8D8CF254AD07}">
  <dimension ref="A1:F21"/>
  <sheetViews>
    <sheetView workbookViewId="0">
      <selection sqref="A1:F22"/>
    </sheetView>
  </sheetViews>
  <sheetFormatPr defaultRowHeight="14.5"/>
  <cols>
    <col min="1" max="6" width="10.7265625" customWidth="1"/>
  </cols>
  <sheetData>
    <row r="1" spans="1:6" ht="21.5" thickBot="1">
      <c r="A1" s="70" t="s">
        <v>56</v>
      </c>
      <c r="B1" s="88">
        <f>NogTeSpelen!AT46</f>
        <v>27</v>
      </c>
      <c r="C1" s="69" t="s">
        <v>193</v>
      </c>
      <c r="D1" s="69"/>
      <c r="E1" s="69"/>
      <c r="F1" s="69"/>
    </row>
    <row r="2" spans="1:6" ht="21">
      <c r="A2" s="74" t="str">
        <f>NogTeSpelen!D46</f>
        <v>alex r</v>
      </c>
      <c r="B2" s="74" t="str">
        <f>NogTeSpelen!E46</f>
        <v/>
      </c>
      <c r="C2" s="74" t="str">
        <f>NogTeSpelen!F46</f>
        <v>appie</v>
      </c>
      <c r="D2" s="74" t="str">
        <f>NogTeSpelen!G46</f>
        <v/>
      </c>
      <c r="E2" s="74" t="str">
        <f>NogTeSpelen!H46</f>
        <v>berry</v>
      </c>
      <c r="F2" s="67"/>
    </row>
    <row r="3" spans="1:6" ht="21">
      <c r="A3" s="77" t="str">
        <f>NogTeSpelen!I46</f>
        <v>chris</v>
      </c>
      <c r="B3" s="77" t="str">
        <f>NogTeSpelen!J46</f>
        <v/>
      </c>
      <c r="C3" s="77" t="str">
        <f>NogTeSpelen!K46</f>
        <v>cor</v>
      </c>
      <c r="D3" s="77" t="str">
        <f>NogTeSpelen!L46</f>
        <v>ed</v>
      </c>
      <c r="E3" s="77" t="str">
        <f>NogTeSpelen!M46</f>
        <v/>
      </c>
      <c r="F3" s="65"/>
    </row>
    <row r="4" spans="1:6" ht="21">
      <c r="A4" s="77" t="str">
        <f>NogTeSpelen!N46</f>
        <v>ger d</v>
      </c>
      <c r="B4" s="77" t="str">
        <f>NogTeSpelen!O46</f>
        <v>ger v</v>
      </c>
      <c r="C4" s="77" t="str">
        <f>NogTeSpelen!P46</f>
        <v xml:space="preserve">harold B </v>
      </c>
      <c r="D4" s="77" t="str">
        <f>NogTeSpelen!Q46</f>
        <v>harold  N</v>
      </c>
      <c r="E4" s="77" t="str">
        <f>NogTeSpelen!R46</f>
        <v>jaap</v>
      </c>
      <c r="F4" s="65"/>
    </row>
    <row r="5" spans="1:6" ht="21">
      <c r="A5" s="77" t="str">
        <f>NogTeSpelen!S46</f>
        <v>joop</v>
      </c>
      <c r="B5" s="77" t="str">
        <f>NogTeSpelen!T46</f>
        <v>jos</v>
      </c>
      <c r="C5" s="77" t="str">
        <f>NogTeSpelen!U46</f>
        <v/>
      </c>
      <c r="D5" s="77" t="str">
        <f>NogTeSpelen!V46</f>
        <v>mars bu</v>
      </c>
      <c r="E5" s="77" t="str">
        <f>NogTeSpelen!W46</f>
        <v>mars ma</v>
      </c>
      <c r="F5" s="67"/>
    </row>
    <row r="6" spans="1:6" ht="21">
      <c r="A6" s="77" t="str">
        <f>NogTeSpelen!X46</f>
        <v>mars os</v>
      </c>
      <c r="B6" s="77" t="str">
        <f>NogTeSpelen!Y46</f>
        <v>marco</v>
      </c>
      <c r="C6" s="77" t="str">
        <f>NogTeSpelen!Z46</f>
        <v/>
      </c>
      <c r="D6" s="77" t="str">
        <f>NogTeSpelen!AA46</f>
        <v/>
      </c>
      <c r="E6" s="77" t="str">
        <f>NogTeSpelen!AB46</f>
        <v/>
      </c>
      <c r="F6" s="65"/>
    </row>
    <row r="7" spans="1:6" ht="21">
      <c r="A7" s="77" t="str">
        <f>NogTeSpelen!AC46</f>
        <v>paul</v>
      </c>
      <c r="B7" s="77" t="str">
        <f>NogTeSpelen!AD46</f>
        <v/>
      </c>
      <c r="C7" s="77" t="str">
        <f>NogTeSpelen!AE6</f>
        <v>peet h</v>
      </c>
      <c r="D7" s="77" t="str">
        <f>NogTeSpelen!AF46</f>
        <v>peet m</v>
      </c>
      <c r="E7" s="77" t="str">
        <f>NogTeSpelen!AG46</f>
        <v>piet</v>
      </c>
      <c r="F7" s="65"/>
    </row>
    <row r="8" spans="1:6" ht="21">
      <c r="A8" s="77" t="str">
        <f>NogTeSpelen!AH46</f>
        <v>pleun</v>
      </c>
      <c r="B8" s="77" t="str">
        <f>NogTeSpelen!AI46</f>
        <v/>
      </c>
      <c r="C8" s="77" t="str">
        <f>NogTeSpelen!AJ46</f>
        <v>richard</v>
      </c>
      <c r="D8" s="77" t="str">
        <f>NogTeSpelen!AK46</f>
        <v>ronald</v>
      </c>
      <c r="E8" s="77" t="str">
        <f>NogTeSpelen!AL46</f>
        <v>ted</v>
      </c>
      <c r="F8" s="65"/>
    </row>
    <row r="9" spans="1:6" ht="21.5" thickBot="1">
      <c r="A9" s="79" t="str">
        <f>NogTeSpelen!AM46</f>
        <v/>
      </c>
      <c r="B9" s="79" t="str">
        <f>NogTeSpelen!AN46</f>
        <v>theo v W</v>
      </c>
      <c r="C9" s="79" t="str">
        <f>NogTeSpelen!AO46</f>
        <v/>
      </c>
      <c r="D9" s="79" t="str">
        <f>NogTeSpelen!AP46</f>
        <v>Walter</v>
      </c>
      <c r="E9" s="79" t="str">
        <f>NogTeSpelen!AQ46</f>
        <v/>
      </c>
    </row>
    <row r="10" spans="1:6" ht="21.5" thickBot="1">
      <c r="A10" s="90">
        <f>NogTeSpelen!AR46</f>
        <v>0</v>
      </c>
    </row>
    <row r="11" spans="1:6" ht="10" customHeight="1">
      <c r="A11" s="65"/>
      <c r="B11" s="65"/>
      <c r="C11" s="65"/>
      <c r="D11" s="65"/>
      <c r="E11" s="65"/>
      <c r="F11" s="65"/>
    </row>
    <row r="12" spans="1:6" ht="21.5" thickBot="1">
      <c r="A12" s="73" t="str">
        <f>A1</f>
        <v>Wout</v>
      </c>
      <c r="B12" s="89">
        <f>Gespeeld!AT46</f>
        <v>13</v>
      </c>
      <c r="C12" s="72" t="s">
        <v>194</v>
      </c>
      <c r="D12" s="72"/>
      <c r="E12" s="72"/>
      <c r="F12" s="71"/>
    </row>
    <row r="13" spans="1:6" ht="21">
      <c r="A13" s="82" t="str">
        <f>Gespeeld!D46</f>
        <v/>
      </c>
      <c r="B13" s="82" t="str">
        <f>Gespeeld!E46</f>
        <v>alex s</v>
      </c>
      <c r="C13" s="82" t="str">
        <f>Gespeeld!F46</f>
        <v/>
      </c>
      <c r="D13" s="82" t="str">
        <f>Gespeeld!G46</f>
        <v>arthur</v>
      </c>
      <c r="E13" s="82" t="str">
        <f>Gespeeld!H46</f>
        <v/>
      </c>
      <c r="F13" s="65"/>
    </row>
    <row r="14" spans="1:6" ht="21">
      <c r="A14" s="85" t="str">
        <f>Gespeeld!I46</f>
        <v/>
      </c>
      <c r="B14" s="85" t="str">
        <f>Gespeeld!J46</f>
        <v>cock</v>
      </c>
      <c r="C14" s="85" t="str">
        <f>Gespeeld!K46</f>
        <v/>
      </c>
      <c r="D14" s="85" t="str">
        <f>Gespeeld!L46</f>
        <v/>
      </c>
      <c r="E14" s="85" t="str">
        <f>Gespeeld!M46</f>
        <v>frans</v>
      </c>
      <c r="F14" s="65"/>
    </row>
    <row r="15" spans="1:6" ht="21">
      <c r="A15" s="85" t="str">
        <f>Gespeeld!N46</f>
        <v/>
      </c>
      <c r="B15" s="85" t="str">
        <f>Gespeeld!O46</f>
        <v/>
      </c>
      <c r="C15" s="85" t="str">
        <f>Gespeeld!P46</f>
        <v/>
      </c>
      <c r="D15" s="85" t="str">
        <f>Gespeeld!Q46</f>
        <v/>
      </c>
      <c r="E15" s="85" t="str">
        <f>Gespeeld!R46</f>
        <v/>
      </c>
      <c r="F15" s="65"/>
    </row>
    <row r="16" spans="1:6" ht="21">
      <c r="A16" s="85" t="str">
        <f>Gespeeld!S46</f>
        <v/>
      </c>
      <c r="B16" s="85" t="str">
        <f>Gespeeld!T46</f>
        <v/>
      </c>
      <c r="C16" s="85" t="str">
        <f>Gespeeld!U46</f>
        <v>mars bo</v>
      </c>
      <c r="D16" s="85" t="str">
        <f>Gespeeld!V46</f>
        <v/>
      </c>
      <c r="E16" s="85" t="str">
        <f>Gespeeld!W46</f>
        <v/>
      </c>
      <c r="F16" s="65"/>
    </row>
    <row r="17" spans="1:6" ht="21">
      <c r="A17" s="85" t="str">
        <f>Gespeeld!X46</f>
        <v/>
      </c>
      <c r="B17" s="85" t="str">
        <f>Gespeeld!Y46</f>
        <v/>
      </c>
      <c r="C17" s="85" t="str">
        <f>Gespeeld!Z46</f>
        <v>micha</v>
      </c>
      <c r="D17" s="85" t="str">
        <f>Gespeeld!AA46</f>
        <v>mo</v>
      </c>
      <c r="E17" s="85" t="str">
        <f>Gespeeld!AB46</f>
        <v>Patrick</v>
      </c>
      <c r="F17" s="65"/>
    </row>
    <row r="18" spans="1:6" ht="21">
      <c r="A18" s="85" t="str">
        <f>Gespeeld!AC46</f>
        <v/>
      </c>
      <c r="B18" s="85" t="str">
        <f>Gespeeld!AD46</f>
        <v>peet g</v>
      </c>
      <c r="C18" s="85" t="str">
        <f>Gespeeld!AE46</f>
        <v/>
      </c>
      <c r="D18" s="85" t="str">
        <f>Gespeeld!AF46</f>
        <v/>
      </c>
      <c r="E18" s="85" t="str">
        <f>Gespeeld!AG46</f>
        <v/>
      </c>
      <c r="F18" s="65"/>
    </row>
    <row r="19" spans="1:6" ht="21">
      <c r="A19" s="85" t="str">
        <f>Gespeeld!AH46</f>
        <v/>
      </c>
      <c r="B19" s="85" t="str">
        <f>Gespeeld!AI46</f>
        <v>rene</v>
      </c>
      <c r="C19" s="85" t="str">
        <f>Gespeeld!AJ46</f>
        <v/>
      </c>
      <c r="D19" s="85" t="str">
        <f>Gespeeld!AK46</f>
        <v/>
      </c>
      <c r="E19" s="85" t="str">
        <f>Gespeeld!AL46</f>
        <v/>
      </c>
      <c r="F19" s="65"/>
    </row>
    <row r="20" spans="1:6" ht="21.5" thickBot="1">
      <c r="A20" s="87" t="str">
        <f>Gespeeld!AM46</f>
        <v>theo A</v>
      </c>
      <c r="B20" s="87" t="str">
        <f>Gespeeld!AN46</f>
        <v/>
      </c>
      <c r="C20" s="87" t="str">
        <f>Gespeeld!AO46</f>
        <v>thijs</v>
      </c>
      <c r="D20" s="87" t="str">
        <f>Gespeeld!AP46</f>
        <v/>
      </c>
      <c r="E20" s="87" t="str">
        <f>Gespeeld!AQ46</f>
        <v>wim</v>
      </c>
    </row>
    <row r="21" spans="1:6" ht="21.5" thickBot="1">
      <c r="A21" s="419">
        <f>Gespeeld!AR46</f>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X473"/>
  <sheetViews>
    <sheetView zoomScale="55" zoomScaleNormal="55" workbookViewId="0">
      <pane xSplit="3" ySplit="5" topLeftCell="D6" activePane="bottomRight" state="frozen"/>
      <selection pane="topRight" activeCell="D1" sqref="D1"/>
      <selection pane="bottomLeft" activeCell="A6" sqref="A6"/>
      <selection pane="bottomRight" activeCell="AV61" sqref="AV61"/>
    </sheetView>
  </sheetViews>
  <sheetFormatPr defaultColWidth="4.453125" defaultRowHeight="14.5"/>
  <cols>
    <col min="1" max="1" width="6.453125" style="169" customWidth="1"/>
    <col min="2" max="2" width="2.81640625" style="122" customWidth="1"/>
    <col min="3" max="3" width="1.1796875" style="169" customWidth="1"/>
    <col min="4" max="5" width="6.453125" style="169" customWidth="1"/>
    <col min="6" max="6" width="6.453125" style="170" customWidth="1"/>
    <col min="7" max="14" width="6.453125" style="122" customWidth="1"/>
    <col min="15" max="15" width="6.453125" style="186" customWidth="1"/>
    <col min="16" max="41" width="6.453125" style="122" customWidth="1"/>
    <col min="42" max="44" width="6.453125" style="169" customWidth="1"/>
    <col min="45" max="45" width="1" style="169" customWidth="1"/>
    <col min="46" max="46" width="2.453125" style="165" customWidth="1"/>
    <col min="47" max="47" width="6.453125" style="122" customWidth="1"/>
    <col min="48" max="50" width="4.453125" style="171"/>
    <col min="51" max="16384" width="4.453125" style="122"/>
  </cols>
  <sheetData>
    <row r="1" spans="1:50" s="165" customFormat="1" ht="21">
      <c r="A1" s="164"/>
      <c r="D1" s="166" t="s">
        <v>222</v>
      </c>
      <c r="G1" s="167"/>
      <c r="U1" s="424">
        <f>'Deelnemers-moyenne-aantal'!B4</f>
        <v>46264</v>
      </c>
      <c r="V1" s="424"/>
      <c r="AP1" s="164"/>
      <c r="AQ1" s="168"/>
      <c r="AR1" s="168"/>
      <c r="AS1" s="164"/>
      <c r="AV1" s="168"/>
      <c r="AW1" s="168"/>
      <c r="AX1" s="168"/>
    </row>
    <row r="2" spans="1:50">
      <c r="B2" s="169"/>
      <c r="F2" s="169"/>
      <c r="G2" s="170"/>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T2" s="169"/>
      <c r="AU2" s="169"/>
    </row>
    <row r="3" spans="1:50" s="169" customFormat="1">
      <c r="A3" s="172"/>
      <c r="B3" s="164"/>
      <c r="D3" s="173" t="str">
        <f>A6</f>
        <v>alex r</v>
      </c>
      <c r="E3" s="187" t="str">
        <f>A7</f>
        <v>alex s</v>
      </c>
      <c r="F3" s="173" t="str">
        <f>A8</f>
        <v>appie</v>
      </c>
      <c r="G3" s="187" t="str">
        <f>A9</f>
        <v>arthur</v>
      </c>
      <c r="H3" s="173" t="str">
        <f>A10</f>
        <v>berry</v>
      </c>
      <c r="I3" s="187" t="str">
        <f>A11</f>
        <v>chris</v>
      </c>
      <c r="J3" s="173" t="str">
        <f>A12</f>
        <v>cock</v>
      </c>
      <c r="K3" s="187" t="str">
        <f>A13</f>
        <v>cor</v>
      </c>
      <c r="L3" s="173" t="str">
        <f>A14</f>
        <v>ed</v>
      </c>
      <c r="M3" s="187" t="str">
        <f>A15</f>
        <v>frans</v>
      </c>
      <c r="N3" s="173" t="str">
        <f>A16</f>
        <v>ger d</v>
      </c>
      <c r="O3" s="187" t="str">
        <f>A17</f>
        <v>ger v</v>
      </c>
      <c r="P3" s="173" t="str">
        <f>A18</f>
        <v>harold B</v>
      </c>
      <c r="Q3" s="187" t="str">
        <f>A19</f>
        <v>harold  N</v>
      </c>
      <c r="R3" s="173" t="str">
        <f>A20</f>
        <v>jaap</v>
      </c>
      <c r="S3" s="187" t="str">
        <f>A21</f>
        <v>joop</v>
      </c>
      <c r="T3" s="173" t="str">
        <f>A22</f>
        <v>jos</v>
      </c>
      <c r="U3" s="187" t="str">
        <f>A23</f>
        <v>mars bo</v>
      </c>
      <c r="V3" s="173" t="str">
        <f>A24</f>
        <v>mars bu</v>
      </c>
      <c r="W3" s="187" t="str">
        <f>A25</f>
        <v>mars ma</v>
      </c>
      <c r="X3" s="173" t="str">
        <f>A26</f>
        <v>mars os</v>
      </c>
      <c r="Y3" s="187" t="str">
        <f>A27</f>
        <v>marco</v>
      </c>
      <c r="Z3" s="173" t="str">
        <f>A28</f>
        <v>micha</v>
      </c>
      <c r="AA3" s="187" t="str">
        <f>A29</f>
        <v>mo</v>
      </c>
      <c r="AB3" s="173" t="str">
        <f>A30</f>
        <v>Patrick</v>
      </c>
      <c r="AC3" s="187" t="str">
        <f>A31</f>
        <v>paul</v>
      </c>
      <c r="AD3" s="173" t="str">
        <f>A32</f>
        <v>peet g</v>
      </c>
      <c r="AE3" s="187" t="str">
        <f>A33</f>
        <v>peet h</v>
      </c>
      <c r="AF3" s="173" t="str">
        <f>A34</f>
        <v>peet m</v>
      </c>
      <c r="AG3" s="187" t="str">
        <f>A35</f>
        <v>piet</v>
      </c>
      <c r="AH3" s="173" t="str">
        <f>A36</f>
        <v>pleun</v>
      </c>
      <c r="AI3" s="187" t="str">
        <f>A37</f>
        <v>rene</v>
      </c>
      <c r="AJ3" s="173" t="str">
        <f>A38</f>
        <v>richard</v>
      </c>
      <c r="AK3" s="187" t="str">
        <f>A39</f>
        <v>ronald</v>
      </c>
      <c r="AL3" s="173" t="str">
        <f>A40</f>
        <v>ted</v>
      </c>
      <c r="AM3" s="187" t="str">
        <f>A41</f>
        <v>theo A</v>
      </c>
      <c r="AN3" s="173" t="str">
        <f>A42</f>
        <v>theo v W</v>
      </c>
      <c r="AO3" s="187" t="str">
        <f>A43</f>
        <v>thijs</v>
      </c>
      <c r="AP3" s="173" t="str">
        <f>A44</f>
        <v>Walter</v>
      </c>
      <c r="AQ3" s="187" t="str">
        <f>A45</f>
        <v>wim</v>
      </c>
      <c r="AR3" s="180" t="str">
        <f>A46</f>
        <v>wout</v>
      </c>
      <c r="AS3" s="172"/>
      <c r="AT3" s="174"/>
      <c r="AU3" s="164" t="s">
        <v>91</v>
      </c>
      <c r="AV3" s="175"/>
      <c r="AW3" s="175"/>
      <c r="AX3" s="175"/>
    </row>
    <row r="4" spans="1:50" s="165" customFormat="1" ht="10.5">
      <c r="A4" s="164"/>
      <c r="B4" s="164"/>
      <c r="C4" s="164"/>
      <c r="D4" s="176">
        <f t="shared" ref="D4:AK4" si="0">D50</f>
        <v>4</v>
      </c>
      <c r="E4" s="176">
        <f t="shared" si="0"/>
        <v>19</v>
      </c>
      <c r="F4" s="176">
        <f t="shared" si="0"/>
        <v>10</v>
      </c>
      <c r="G4" s="176">
        <f t="shared" si="0"/>
        <v>14</v>
      </c>
      <c r="H4" s="176">
        <f t="shared" si="0"/>
        <v>10</v>
      </c>
      <c r="I4" s="176">
        <f t="shared" si="0"/>
        <v>5</v>
      </c>
      <c r="J4" s="176">
        <f t="shared" si="0"/>
        <v>13</v>
      </c>
      <c r="K4" s="176">
        <f t="shared" si="0"/>
        <v>9</v>
      </c>
      <c r="L4" s="176">
        <f t="shared" si="0"/>
        <v>10</v>
      </c>
      <c r="M4" s="176">
        <f t="shared" si="0"/>
        <v>13</v>
      </c>
      <c r="N4" s="176">
        <f t="shared" si="0"/>
        <v>9</v>
      </c>
      <c r="O4" s="176">
        <f t="shared" si="0"/>
        <v>12</v>
      </c>
      <c r="P4" s="176">
        <f t="shared" si="0"/>
        <v>9</v>
      </c>
      <c r="Q4" s="176">
        <f t="shared" si="0"/>
        <v>12</v>
      </c>
      <c r="R4" s="176">
        <f t="shared" si="0"/>
        <v>0</v>
      </c>
      <c r="S4" s="176">
        <f t="shared" si="0"/>
        <v>7</v>
      </c>
      <c r="T4" s="176">
        <f t="shared" si="0"/>
        <v>5</v>
      </c>
      <c r="U4" s="176">
        <f t="shared" si="0"/>
        <v>9</v>
      </c>
      <c r="V4" s="176">
        <f t="shared" si="0"/>
        <v>2</v>
      </c>
      <c r="W4" s="176">
        <f t="shared" si="0"/>
        <v>0</v>
      </c>
      <c r="X4" s="176">
        <f t="shared" si="0"/>
        <v>0</v>
      </c>
      <c r="Y4" s="176">
        <f t="shared" si="0"/>
        <v>7</v>
      </c>
      <c r="Z4" s="176">
        <f t="shared" si="0"/>
        <v>14</v>
      </c>
      <c r="AA4" s="176">
        <f t="shared" si="0"/>
        <v>7</v>
      </c>
      <c r="AB4" s="176">
        <f t="shared" si="0"/>
        <v>7</v>
      </c>
      <c r="AC4" s="176">
        <f t="shared" si="0"/>
        <v>4</v>
      </c>
      <c r="AD4" s="176">
        <f t="shared" si="0"/>
        <v>11</v>
      </c>
      <c r="AE4" s="176">
        <f t="shared" si="0"/>
        <v>10</v>
      </c>
      <c r="AF4" s="176">
        <f t="shared" si="0"/>
        <v>0</v>
      </c>
      <c r="AG4" s="176">
        <f t="shared" si="0"/>
        <v>7</v>
      </c>
      <c r="AH4" s="176">
        <f t="shared" si="0"/>
        <v>11</v>
      </c>
      <c r="AI4" s="176">
        <f t="shared" si="0"/>
        <v>10</v>
      </c>
      <c r="AJ4" s="176">
        <f t="shared" si="0"/>
        <v>6</v>
      </c>
      <c r="AK4" s="176">
        <f t="shared" si="0"/>
        <v>11</v>
      </c>
      <c r="AL4" s="176">
        <f t="shared" ref="AL4:AO4" si="1">AL50</f>
        <v>10</v>
      </c>
      <c r="AM4" s="176">
        <f t="shared" si="1"/>
        <v>17</v>
      </c>
      <c r="AN4" s="176">
        <f t="shared" si="1"/>
        <v>13</v>
      </c>
      <c r="AO4" s="176">
        <f t="shared" si="1"/>
        <v>8</v>
      </c>
      <c r="AP4" s="164">
        <f>AP50</f>
        <v>8</v>
      </c>
      <c r="AQ4" s="164">
        <f>AQ50</f>
        <v>8</v>
      </c>
      <c r="AR4" s="164">
        <f>AR50</f>
        <v>13</v>
      </c>
      <c r="AS4" s="164"/>
      <c r="AT4" s="164"/>
      <c r="AU4" s="176">
        <f>SUM(D4:AO4)/2</f>
        <v>162.5</v>
      </c>
      <c r="AV4" s="168"/>
      <c r="AW4" s="168"/>
      <c r="AX4" s="168"/>
    </row>
    <row r="5" spans="1:50" s="169" customFormat="1" ht="8.25" customHeight="1">
      <c r="A5" s="172"/>
      <c r="B5" s="177"/>
      <c r="C5" s="178"/>
      <c r="D5" s="179"/>
      <c r="E5" s="178"/>
      <c r="F5" s="179"/>
      <c r="G5" s="178"/>
      <c r="H5" s="179"/>
      <c r="I5" s="178"/>
      <c r="J5" s="179"/>
      <c r="K5" s="178"/>
      <c r="L5" s="179"/>
      <c r="M5" s="178"/>
      <c r="N5" s="179"/>
      <c r="O5" s="178"/>
      <c r="P5" s="179"/>
      <c r="Q5" s="178"/>
      <c r="R5" s="179"/>
      <c r="S5" s="178"/>
      <c r="T5" s="179"/>
      <c r="U5" s="178"/>
      <c r="V5" s="179"/>
      <c r="W5" s="178"/>
      <c r="X5" s="179"/>
      <c r="Y5" s="178"/>
      <c r="Z5" s="179"/>
      <c r="AA5" s="178"/>
      <c r="AB5" s="179"/>
      <c r="AC5" s="178"/>
      <c r="AD5" s="179"/>
      <c r="AE5" s="178"/>
      <c r="AF5" s="179"/>
      <c r="AG5" s="178"/>
      <c r="AH5" s="179"/>
      <c r="AI5" s="178"/>
      <c r="AJ5" s="179"/>
      <c r="AK5" s="178"/>
      <c r="AL5" s="179"/>
      <c r="AM5" s="178"/>
      <c r="AN5" s="179"/>
      <c r="AO5" s="178"/>
      <c r="AP5" s="365"/>
      <c r="AQ5" s="365"/>
      <c r="AR5" s="365"/>
      <c r="AS5" s="365"/>
      <c r="AT5" s="174"/>
      <c r="AU5" s="172"/>
      <c r="AV5" s="175"/>
      <c r="AW5" s="175"/>
      <c r="AX5" s="175"/>
    </row>
    <row r="6" spans="1:50">
      <c r="A6" s="301" t="s">
        <v>117</v>
      </c>
      <c r="B6" s="176">
        <f>'Actuele Stand'!$D$53-COUNTBLANK(D6:AR6)</f>
        <v>4</v>
      </c>
      <c r="C6" s="178"/>
      <c r="D6" s="178"/>
      <c r="E6" s="180" t="str">
        <f>IF('Rooster '!F18&gt;0,E$3,"")</f>
        <v>alex s</v>
      </c>
      <c r="F6" s="180" t="str">
        <f>IF('Rooster '!H18&gt;0,F$3,"")</f>
        <v/>
      </c>
      <c r="G6" s="180" t="str">
        <f>IF('Rooster '!J18&gt;0,G$3,"")</f>
        <v/>
      </c>
      <c r="H6" s="180" t="str">
        <f>IF('Rooster '!L18&gt;0,H$3,"")</f>
        <v/>
      </c>
      <c r="I6" s="180" t="str">
        <f>IF('Rooster '!N18&gt;0,I$3,"")</f>
        <v/>
      </c>
      <c r="J6" s="180" t="str">
        <f>IF('Rooster '!P18&gt;0,J$3,"")</f>
        <v/>
      </c>
      <c r="K6" s="180" t="str">
        <f>IF('Rooster '!R18&gt;0,K$3,"")</f>
        <v/>
      </c>
      <c r="L6" s="180" t="str">
        <f>IF('Rooster '!T18&gt;0,L$3,"")</f>
        <v/>
      </c>
      <c r="M6" s="180" t="str">
        <f>IF('Rooster '!V18&gt;0,M$3,"")</f>
        <v/>
      </c>
      <c r="N6" s="173" t="str">
        <f>IF('Rooster '!X18&gt;0,N$3,"")</f>
        <v/>
      </c>
      <c r="O6" s="180" t="str">
        <f>IF('Rooster '!Z18&gt;0,O$3,"")</f>
        <v/>
      </c>
      <c r="P6" s="173" t="str">
        <f>IF('Rooster '!AB18&gt;0,P$3,"")</f>
        <v/>
      </c>
      <c r="Q6" s="180" t="str">
        <f>IF('Rooster '!AD18&gt;0,Q$3,"")</f>
        <v>harold  N</v>
      </c>
      <c r="R6" s="173" t="str">
        <f>IF('Rooster '!AF18&gt;0,R$3,"")</f>
        <v/>
      </c>
      <c r="S6" s="180" t="str">
        <f>IF('Rooster '!AH18&gt;0,S$3,"")</f>
        <v/>
      </c>
      <c r="T6" s="173" t="str">
        <f>IF('Rooster '!AJ18&gt;0,T$3,"")</f>
        <v>jos</v>
      </c>
      <c r="U6" s="180" t="str">
        <f>IF('Rooster '!AL18&gt;0,U$3,"")</f>
        <v/>
      </c>
      <c r="V6" s="173" t="str">
        <f>IF('Rooster '!AN18&gt;0,V$3,"")</f>
        <v/>
      </c>
      <c r="W6" s="180" t="str">
        <f>IF('Rooster '!AP18&gt;0,W$3,"")</f>
        <v/>
      </c>
      <c r="X6" s="173" t="str">
        <f>IF('Rooster '!AR18&gt;0,X$3,"")</f>
        <v/>
      </c>
      <c r="Y6" s="180" t="str">
        <f>IF('Rooster '!AT18&gt;0,Y$3,"")</f>
        <v/>
      </c>
      <c r="Z6" s="173" t="str">
        <f>IF('Rooster '!AV18&gt;0,Z$3,"")</f>
        <v/>
      </c>
      <c r="AA6" s="180" t="str">
        <f>IF('Rooster '!AX18&gt;0,AA$3,"")</f>
        <v/>
      </c>
      <c r="AB6" s="173" t="str">
        <f>IF('Rooster '!AZ18&gt;0,AB$3,"")</f>
        <v/>
      </c>
      <c r="AC6" s="180" t="str">
        <f>IF('Rooster '!BB18&gt;0,AC$3,"")</f>
        <v/>
      </c>
      <c r="AD6" s="173" t="str">
        <f>IF('Rooster '!BD18&gt;0,AD$3,"")</f>
        <v/>
      </c>
      <c r="AE6" s="180" t="str">
        <f>IF('Rooster '!BF18&gt;0,AE$3,"")</f>
        <v/>
      </c>
      <c r="AF6" s="173" t="str">
        <f>IF('Rooster '!BH18&gt;0,AF$3,"")</f>
        <v/>
      </c>
      <c r="AG6" s="180" t="str">
        <f>IF('Rooster '!BJ18&gt;0,AG$3,"")</f>
        <v/>
      </c>
      <c r="AH6" s="173" t="str">
        <f>IF('Rooster '!BL18&gt;0,AH$3,"")</f>
        <v/>
      </c>
      <c r="AI6" s="180" t="str">
        <f>IF('Rooster '!BN18&gt;0,AI$3,"")</f>
        <v/>
      </c>
      <c r="AJ6" s="173" t="str">
        <f>IF('Rooster '!BP18&gt;0,AJ$3,"")</f>
        <v/>
      </c>
      <c r="AK6" s="180" t="str">
        <f>IF('Rooster '!BR18&gt;0,AK$3,"")</f>
        <v/>
      </c>
      <c r="AL6" s="173" t="str">
        <f>IF('Rooster '!BT18&gt;0,AL$3,"")</f>
        <v/>
      </c>
      <c r="AM6" s="180" t="str">
        <f>IF('Rooster '!BV18&gt;0,AM$3,"")</f>
        <v>theo A</v>
      </c>
      <c r="AN6" s="173" t="str">
        <f>IF('Rooster '!BX18&gt;0,AN$3,"")</f>
        <v/>
      </c>
      <c r="AO6" s="180" t="str">
        <f>IF('Rooster '!BZ18&gt;0,AO$3,"")</f>
        <v/>
      </c>
      <c r="AP6" s="180" t="str">
        <f>IF('Rooster '!CB18&gt;0,AP$3,"")</f>
        <v/>
      </c>
      <c r="AQ6" s="180" t="str">
        <f>IF('Rooster '!CD18&gt;0,AQ$3,"")</f>
        <v/>
      </c>
      <c r="AR6" s="180" t="str">
        <f>IF('Rooster '!CF18&gt;0,AR$3,"")</f>
        <v/>
      </c>
      <c r="AS6" s="178"/>
      <c r="AT6" s="176">
        <f>B6</f>
        <v>4</v>
      </c>
      <c r="AU6" s="173" t="str">
        <f t="shared" ref="AU6:AU46" si="2">A6</f>
        <v>alex r</v>
      </c>
    </row>
    <row r="7" spans="1:50">
      <c r="A7" s="302" t="s">
        <v>116</v>
      </c>
      <c r="B7" s="176">
        <f>'Actuele Stand'!$D$53-COUNTBLANK(D7:AR7)</f>
        <v>19</v>
      </c>
      <c r="C7" s="178"/>
      <c r="D7" s="188" t="str">
        <f>IF('Rooster '!D20&gt;0,D$3,"")</f>
        <v>alex r</v>
      </c>
      <c r="E7" s="178"/>
      <c r="F7" s="188" t="str">
        <f>IF('Rooster '!H20&gt;0,F$3,"")</f>
        <v>appie</v>
      </c>
      <c r="G7" s="187" t="str">
        <f>IF('Rooster '!J20&gt;0,G$3,"")</f>
        <v/>
      </c>
      <c r="H7" s="188" t="str">
        <f>IF('Rooster '!L20&gt;0,H$3,"")</f>
        <v/>
      </c>
      <c r="I7" s="187" t="str">
        <f>IF('Rooster '!N20&gt;0,I$3,"")</f>
        <v>chris</v>
      </c>
      <c r="J7" s="188" t="str">
        <f>IF('Rooster '!P20&gt;0,J$3,"")</f>
        <v>cock</v>
      </c>
      <c r="K7" s="187" t="str">
        <f>IF('Rooster '!R20&gt;0,K$3,"")</f>
        <v/>
      </c>
      <c r="L7" s="188" t="str">
        <f>IF('Rooster '!T20&gt;0,L$3,"")</f>
        <v>ed</v>
      </c>
      <c r="M7" s="187" t="str">
        <f>IF('Rooster '!V20&gt;0,M$3,"")</f>
        <v>frans</v>
      </c>
      <c r="N7" s="188" t="str">
        <f>IF('Rooster '!X20&gt;0,N$3,"")</f>
        <v/>
      </c>
      <c r="O7" s="187" t="str">
        <f>IF('Rooster '!Z20&gt;0,O$3,"")</f>
        <v/>
      </c>
      <c r="P7" s="188" t="str">
        <f>IF('Rooster '!AB20&gt;0,P$3,"")</f>
        <v>harold B</v>
      </c>
      <c r="Q7" s="187" t="str">
        <f>IF('Rooster '!AD20&gt;0,Q$3,"")</f>
        <v/>
      </c>
      <c r="R7" s="188" t="str">
        <f>IF('Rooster '!AF20&gt;0,R$3,"")</f>
        <v/>
      </c>
      <c r="S7" s="187" t="str">
        <f>IF('Rooster '!AH20&gt;0,S$3,"")</f>
        <v/>
      </c>
      <c r="T7" s="188" t="str">
        <f>IF('Rooster '!AJ20&gt;0,T$3,"")</f>
        <v>jos</v>
      </c>
      <c r="U7" s="187" t="str">
        <f>IF('Rooster '!AL20&gt;0,U$3,"")</f>
        <v>mars bo</v>
      </c>
      <c r="V7" s="188" t="str">
        <f>IF('Rooster '!AN20&gt;0,V$3,"")</f>
        <v/>
      </c>
      <c r="W7" s="187" t="str">
        <f>IF('Rooster '!AP20&gt;0,W$3,"")</f>
        <v/>
      </c>
      <c r="X7" s="188" t="str">
        <f>IF('Rooster '!AR20&gt;0,X$3,"")</f>
        <v/>
      </c>
      <c r="Y7" s="187" t="str">
        <f>IF('Rooster '!AT20&gt;0,Y$3,"")</f>
        <v/>
      </c>
      <c r="Z7" s="188" t="str">
        <f>IF('Rooster '!AV20&gt;0,Z$3,"")</f>
        <v/>
      </c>
      <c r="AA7" s="187" t="str">
        <f>IF('Rooster '!AX20&gt;0,AA$3,"")</f>
        <v>mo</v>
      </c>
      <c r="AB7" s="188" t="str">
        <f>IF('Rooster '!AZ20&gt;0,AB$3,"")</f>
        <v/>
      </c>
      <c r="AC7" s="187" t="str">
        <f>IF('Rooster '!BB20&gt;0,AC$3,"")</f>
        <v/>
      </c>
      <c r="AD7" s="188" t="str">
        <f>IF('Rooster '!BD20&gt;0,AD$3,"")</f>
        <v>peet g</v>
      </c>
      <c r="AE7" s="187" t="str">
        <f>IF('Rooster '!BF20&gt;0,AE$3,"")</f>
        <v/>
      </c>
      <c r="AF7" s="188" t="str">
        <f>IF('Rooster '!BH20&gt;0,AF$3,"")</f>
        <v/>
      </c>
      <c r="AG7" s="187" t="str">
        <f>IF('Rooster '!BJ20&gt;0,AG$3,"")</f>
        <v/>
      </c>
      <c r="AH7" s="188" t="str">
        <f>IF('Rooster '!BL20&gt;0,AH$3,"")</f>
        <v>pleun</v>
      </c>
      <c r="AI7" s="187" t="str">
        <f>IF('Rooster '!BN20&gt;0,AI$3,"")</f>
        <v>rene</v>
      </c>
      <c r="AJ7" s="188" t="str">
        <f>IF('Rooster '!BP20&gt;0,AJ$3,"")</f>
        <v>richard</v>
      </c>
      <c r="AK7" s="187" t="str">
        <f>IF('Rooster '!BR20&gt;0,AK$3,"")</f>
        <v>ronald</v>
      </c>
      <c r="AL7" s="188" t="str">
        <f>IF('Rooster '!BT20&gt;0,AL$3,"")</f>
        <v/>
      </c>
      <c r="AM7" s="187" t="str">
        <f>IF('Rooster '!BV20&gt;0,AM$3,"")</f>
        <v>theo A</v>
      </c>
      <c r="AN7" s="188" t="str">
        <f>IF('Rooster '!BX20&gt;0,AN$3,"")</f>
        <v/>
      </c>
      <c r="AO7" s="187" t="str">
        <f>IF('Rooster '!BZ20&gt;0,AO$3,"")</f>
        <v>thijs</v>
      </c>
      <c r="AP7" s="187" t="str">
        <f>IF('Rooster '!CB20&gt;0,AP$3,"")</f>
        <v/>
      </c>
      <c r="AQ7" s="187" t="str">
        <f>IF('Rooster '!CD20&gt;0,AQ$3,"")</f>
        <v>wim</v>
      </c>
      <c r="AR7" s="187" t="str">
        <f>IF('Rooster '!CF20&gt;0,AR$3,"")</f>
        <v>wout</v>
      </c>
      <c r="AS7" s="178"/>
      <c r="AT7" s="176">
        <f t="shared" ref="AT7:AT43" si="3">B7</f>
        <v>19</v>
      </c>
      <c r="AU7" s="187" t="str">
        <f t="shared" si="2"/>
        <v>alex s</v>
      </c>
    </row>
    <row r="8" spans="1:50" ht="15" customHeight="1">
      <c r="A8" s="301" t="s">
        <v>128</v>
      </c>
      <c r="B8" s="176">
        <f>'Actuele Stand'!$D$53-COUNTBLANK(D8:AR8)</f>
        <v>10</v>
      </c>
      <c r="C8" s="178"/>
      <c r="D8" s="173" t="str">
        <f>IF('Rooster '!D22&gt;0,D$3,"")</f>
        <v/>
      </c>
      <c r="E8" s="180" t="str">
        <f>IF('Rooster '!F22&gt;0,E$3,"")</f>
        <v>alex s</v>
      </c>
      <c r="F8" s="178"/>
      <c r="G8" s="180" t="str">
        <f>IF('Rooster '!J22&gt;0,G$3,"")</f>
        <v/>
      </c>
      <c r="H8" s="173" t="str">
        <f>IF('Rooster '!L22&gt;0,H$3,"")</f>
        <v/>
      </c>
      <c r="I8" s="180" t="str">
        <f>IF('Rooster '!N22&gt;0,I$3,"")</f>
        <v/>
      </c>
      <c r="J8" s="173" t="str">
        <f>IF('Rooster '!P22&gt;0,J$3,"")</f>
        <v>cock</v>
      </c>
      <c r="K8" s="180" t="str">
        <f>IF('Rooster '!R22&gt;0,K$3,"")</f>
        <v>cor</v>
      </c>
      <c r="L8" s="173" t="str">
        <f>IF('Rooster '!T22&gt;0,L$3,"")</f>
        <v/>
      </c>
      <c r="M8" s="180" t="str">
        <f>IF('Rooster '!V22&gt;0,M$3,"")</f>
        <v>frans</v>
      </c>
      <c r="N8" s="173" t="str">
        <f>IF('Rooster '!X22&gt;0,N$3,"")</f>
        <v/>
      </c>
      <c r="O8" s="180" t="str">
        <f>IF('Rooster '!Z22&gt;0,O$3,"")</f>
        <v>ger v</v>
      </c>
      <c r="P8" s="173" t="str">
        <f>IF('Rooster '!AB22&gt;0,P$3,"")</f>
        <v/>
      </c>
      <c r="Q8" s="180" t="str">
        <f>IF('Rooster '!AD22&gt;0,Q$3,"")</f>
        <v>harold  N</v>
      </c>
      <c r="R8" s="173" t="str">
        <f>IF('Rooster '!AF22&gt;0,R$3,"")</f>
        <v/>
      </c>
      <c r="S8" s="180" t="str">
        <f>IF('Rooster '!AH22&gt;0,S$3,"")</f>
        <v/>
      </c>
      <c r="T8" s="173" t="str">
        <f>IF('Rooster '!AJ22&gt;0,T$3,"")</f>
        <v/>
      </c>
      <c r="U8" s="180" t="str">
        <f>IF('Rooster '!AL22&gt;0,U$3,"")</f>
        <v>mars bo</v>
      </c>
      <c r="V8" s="173" t="str">
        <f>IF('Rooster '!AN22&gt;0,V$3,"")</f>
        <v/>
      </c>
      <c r="W8" s="180" t="str">
        <f>IF('Rooster '!AP22&gt;0,W$3,"")</f>
        <v/>
      </c>
      <c r="X8" s="173" t="str">
        <f>IF('Rooster '!AR22&gt;0,X$3,"")</f>
        <v/>
      </c>
      <c r="Y8" s="180" t="str">
        <f>IF('Rooster '!AT22&gt;0,Y$3,"")</f>
        <v/>
      </c>
      <c r="Z8" s="173" t="str">
        <f>IF('Rooster '!AV22&gt;0,Z$3,"")</f>
        <v>micha</v>
      </c>
      <c r="AA8" s="180" t="str">
        <f>IF('Rooster '!AX22&gt;0,AA$3,"")</f>
        <v/>
      </c>
      <c r="AB8" s="173" t="str">
        <f>IF('Rooster '!AZ22&gt;0,AB$3,"")</f>
        <v/>
      </c>
      <c r="AC8" s="180" t="str">
        <f>IF('Rooster '!BB22&gt;0,AC$3,"")</f>
        <v/>
      </c>
      <c r="AD8" s="173" t="str">
        <f>IF('Rooster '!BD22&gt;0,AD$3,"")</f>
        <v/>
      </c>
      <c r="AE8" s="180" t="str">
        <f>IF('Rooster '!BF22&gt;0,AE$3,"")</f>
        <v/>
      </c>
      <c r="AF8" s="173" t="str">
        <f>IF('Rooster '!BH22&gt;0,AF$3,"")</f>
        <v/>
      </c>
      <c r="AG8" s="180" t="str">
        <f>IF('Rooster '!BJ22&gt;0,AG$3,"")</f>
        <v/>
      </c>
      <c r="AH8" s="173" t="str">
        <f>IF('Rooster '!BL22&gt;0,AH$3,"")</f>
        <v/>
      </c>
      <c r="AI8" s="180" t="str">
        <f>IF('Rooster '!BN22&gt;0,AI$3,"")</f>
        <v/>
      </c>
      <c r="AJ8" s="173" t="str">
        <f>IF('Rooster '!BP22&gt;0,AJ$3,"")</f>
        <v/>
      </c>
      <c r="AK8" s="180" t="str">
        <f>IF('Rooster '!BR22&gt;0,AK$3,"")</f>
        <v/>
      </c>
      <c r="AL8" s="173" t="str">
        <f>IF('Rooster '!BT22&gt;0,AL$3,"")</f>
        <v>ted</v>
      </c>
      <c r="AM8" s="180" t="str">
        <f>IF('Rooster '!BV22&gt;0,AM$3,"")</f>
        <v/>
      </c>
      <c r="AN8" s="173" t="str">
        <f>IF('Rooster '!BX22&gt;0,AN$3,"")</f>
        <v>theo v W</v>
      </c>
      <c r="AO8" s="180" t="str">
        <f>IF('Rooster '!BZ22&gt;0,AO$3,"")</f>
        <v/>
      </c>
      <c r="AP8" s="180" t="str">
        <f>IF('Rooster '!CB22&gt;0,AP$3,"")</f>
        <v/>
      </c>
      <c r="AQ8" s="180" t="str">
        <f>IF('Rooster '!CD22&gt;0,AQ$3,"")</f>
        <v/>
      </c>
      <c r="AR8" s="180" t="str">
        <f>IF('Rooster '!CF22&gt;0,AR$3,"")</f>
        <v/>
      </c>
      <c r="AS8" s="178"/>
      <c r="AT8" s="176">
        <f t="shared" si="3"/>
        <v>10</v>
      </c>
      <c r="AU8" s="173" t="str">
        <f t="shared" si="2"/>
        <v>appie</v>
      </c>
    </row>
    <row r="9" spans="1:50">
      <c r="A9" s="302" t="s">
        <v>121</v>
      </c>
      <c r="B9" s="176">
        <f>'Actuele Stand'!$D$53-COUNTBLANK(D9:AR9)</f>
        <v>14</v>
      </c>
      <c r="C9" s="178"/>
      <c r="D9" s="188" t="str">
        <f>IF('Rooster '!D24&gt;0,D$3,"")</f>
        <v/>
      </c>
      <c r="E9" s="187" t="str">
        <f>IF('Rooster '!F24&gt;0,E$3,"")</f>
        <v/>
      </c>
      <c r="F9" s="188" t="str">
        <f>IF('Rooster '!H24&gt;0,F$3,"")</f>
        <v/>
      </c>
      <c r="G9" s="178"/>
      <c r="H9" s="188" t="str">
        <f>IF('Rooster '!L24&gt;0,H$3,"")</f>
        <v/>
      </c>
      <c r="I9" s="187" t="str">
        <f>IF('Rooster '!N24&gt;0,I$3,"")</f>
        <v>chris</v>
      </c>
      <c r="J9" s="188" t="str">
        <f>IF('Rooster '!P24&gt;0,J$3,"")</f>
        <v>cock</v>
      </c>
      <c r="K9" s="187" t="str">
        <f>IF('Rooster '!R24&gt;0,K$3,"")</f>
        <v/>
      </c>
      <c r="L9" s="188" t="str">
        <f>IF('Rooster '!T24&gt;0,L$3,"")</f>
        <v>ed</v>
      </c>
      <c r="M9" s="187" t="str">
        <f>IF('Rooster '!V24&gt;0,M$3,"")</f>
        <v>frans</v>
      </c>
      <c r="N9" s="188" t="str">
        <f>IF('Rooster '!X24&gt;0,N$3,"")</f>
        <v/>
      </c>
      <c r="O9" s="187" t="str">
        <f>IF('Rooster '!Z24&gt;0,O$3,"")</f>
        <v>ger v</v>
      </c>
      <c r="P9" s="188" t="str">
        <f>IF('Rooster '!AB24&gt;0,P$3,"")</f>
        <v>harold B</v>
      </c>
      <c r="Q9" s="187" t="str">
        <f>IF('Rooster '!AD24&gt;0,Q$3,"")</f>
        <v/>
      </c>
      <c r="R9" s="188" t="str">
        <f>IF('Rooster '!AF24&gt;0,R$3,"")</f>
        <v/>
      </c>
      <c r="S9" s="187" t="str">
        <f>IF('Rooster '!AH24&gt;0,S$3,"")</f>
        <v/>
      </c>
      <c r="T9" s="188" t="str">
        <f>IF('Rooster '!AJ24&gt;0,T$3,"")</f>
        <v/>
      </c>
      <c r="U9" s="187" t="str">
        <f>IF('Rooster '!AL24&gt;0,U$3,"")</f>
        <v>mars bo</v>
      </c>
      <c r="V9" s="188" t="str">
        <f>IF('Rooster '!AN24&gt;0,V$3,"")</f>
        <v/>
      </c>
      <c r="W9" s="187" t="str">
        <f>IF('Rooster '!AP24&gt;0,W$3,"")</f>
        <v/>
      </c>
      <c r="X9" s="188" t="str">
        <f>IF('Rooster '!AR24&gt;0,X$3,"")</f>
        <v/>
      </c>
      <c r="Y9" s="187" t="str">
        <f>IF('Rooster '!AT24&gt;0,Y$3,"")</f>
        <v>marco</v>
      </c>
      <c r="Z9" s="188" t="str">
        <f>IF('Rooster '!AV24&gt;0,Z$3,"")</f>
        <v/>
      </c>
      <c r="AA9" s="187" t="str">
        <f>IF('Rooster '!AX24&gt;0,AA$3,"")</f>
        <v>mo</v>
      </c>
      <c r="AB9" s="188" t="str">
        <f>IF('Rooster '!AZ24&gt;0,AB$3,"")</f>
        <v>Patrick</v>
      </c>
      <c r="AC9" s="187" t="str">
        <f>IF('Rooster '!BB24&gt;0,AC$3,"")</f>
        <v/>
      </c>
      <c r="AD9" s="188" t="str">
        <f>IF('Rooster '!BD24&gt;0,AD$3,"")</f>
        <v/>
      </c>
      <c r="AE9" s="187" t="str">
        <f>IF('Rooster '!BF24&gt;0,AE$3,"")</f>
        <v>peet h</v>
      </c>
      <c r="AF9" s="188" t="str">
        <f>IF('Rooster '!BH24&gt;0,AF$3,"")</f>
        <v/>
      </c>
      <c r="AG9" s="187" t="str">
        <f>IF('Rooster '!BJ24&gt;0,AG$3,"")</f>
        <v/>
      </c>
      <c r="AH9" s="188" t="str">
        <f>IF('Rooster '!BL24&gt;0,AH$3,"")</f>
        <v/>
      </c>
      <c r="AI9" s="187" t="str">
        <f>IF('Rooster '!BN24&gt;0,AI$3,"")</f>
        <v>rene</v>
      </c>
      <c r="AJ9" s="188" t="str">
        <f>IF('Rooster '!BP24&gt;0,AJ$3,"")</f>
        <v/>
      </c>
      <c r="AK9" s="187" t="str">
        <f>IF('Rooster '!BR24&gt;0,AK$3,"")</f>
        <v/>
      </c>
      <c r="AL9" s="188" t="str">
        <f>IF('Rooster '!BT24&gt;0,AL$3,"")</f>
        <v/>
      </c>
      <c r="AM9" s="187" t="str">
        <f>IF('Rooster '!BV24&gt;0,AM$3,"")</f>
        <v/>
      </c>
      <c r="AN9" s="188" t="str">
        <f>IF('Rooster '!BX24&gt;0,AN$3,"")</f>
        <v/>
      </c>
      <c r="AO9" s="187" t="str">
        <f>IF('Rooster '!BZ24&gt;0,AO$3,"")</f>
        <v/>
      </c>
      <c r="AP9" s="187" t="str">
        <f>IF('Rooster '!CB24&gt;0,AP$3,"")</f>
        <v>Walter</v>
      </c>
      <c r="AQ9" s="187" t="str">
        <f>IF('Rooster '!CD24&gt;0,AQ$3,"")</f>
        <v/>
      </c>
      <c r="AR9" s="187" t="str">
        <f>IF('Rooster '!CF24&gt;0,AR$3,"")</f>
        <v>wout</v>
      </c>
      <c r="AS9" s="178"/>
      <c r="AT9" s="176">
        <f t="shared" si="3"/>
        <v>14</v>
      </c>
      <c r="AU9" s="187" t="str">
        <f t="shared" si="2"/>
        <v>arthur</v>
      </c>
    </row>
    <row r="10" spans="1:50">
      <c r="A10" s="301" t="s">
        <v>129</v>
      </c>
      <c r="B10" s="176">
        <f>'Actuele Stand'!$D$53-COUNTBLANK(D10:AR10)</f>
        <v>10</v>
      </c>
      <c r="C10" s="178"/>
      <c r="D10" s="173" t="str">
        <f>IF('Rooster '!D26&gt;0,D$3,"")</f>
        <v/>
      </c>
      <c r="E10" s="180" t="str">
        <f>IF('Rooster '!F26&gt;0,E$3,"")</f>
        <v/>
      </c>
      <c r="F10" s="173" t="str">
        <f>IF('Rooster '!H26&gt;0,F$3,"")</f>
        <v/>
      </c>
      <c r="G10" s="180" t="str">
        <f>IF('Rooster '!J26&gt;0,G$3,"")</f>
        <v/>
      </c>
      <c r="H10" s="178"/>
      <c r="I10" s="180" t="str">
        <f>IF('Rooster '!N26&gt;0,I$3,"")</f>
        <v/>
      </c>
      <c r="J10" s="173" t="str">
        <f>IF('Rooster '!P26&gt;0,J$3,"")</f>
        <v>cock</v>
      </c>
      <c r="K10" s="180" t="str">
        <f>IF('Rooster '!R26&gt;0,K$3,"")</f>
        <v>cor</v>
      </c>
      <c r="L10" s="173" t="str">
        <f>IF('Rooster '!T26&gt;0,L$3,"")</f>
        <v>ed</v>
      </c>
      <c r="M10" s="180" t="str">
        <f>IF('Rooster '!V26&gt;0,M$3,"")</f>
        <v>frans</v>
      </c>
      <c r="N10" s="173" t="str">
        <f>IF('Rooster '!X26&gt;0,N$3,"")</f>
        <v/>
      </c>
      <c r="O10" s="180" t="str">
        <f>IF('Rooster '!Z26&gt;0,O$3,"")</f>
        <v/>
      </c>
      <c r="P10" s="173" t="str">
        <f>IF('Rooster '!AB26&gt;0,P$3,"")</f>
        <v/>
      </c>
      <c r="Q10" s="180" t="str">
        <f>IF('Rooster '!AD26&gt;0,Q$3,"")</f>
        <v>harold  N</v>
      </c>
      <c r="R10" s="173" t="str">
        <f>IF('Rooster '!AF26&gt;0,R$3,"")</f>
        <v/>
      </c>
      <c r="S10" s="180" t="str">
        <f>IF('Rooster '!AH26&gt;0,S$3,"")</f>
        <v/>
      </c>
      <c r="T10" s="173" t="str">
        <f>IF('Rooster '!AJ26&gt;0,T$3,"")</f>
        <v/>
      </c>
      <c r="U10" s="180" t="str">
        <f>IF('Rooster '!AL26&gt;0,U$3,"")</f>
        <v/>
      </c>
      <c r="V10" s="173" t="str">
        <f>IF('Rooster '!AN26&gt;0,V$3,"")</f>
        <v/>
      </c>
      <c r="W10" s="180" t="str">
        <f>IF('Rooster '!AP26&gt;0,W$3,"")</f>
        <v/>
      </c>
      <c r="X10" s="173" t="str">
        <f>IF('Rooster '!AR26&gt;0,X$3,"")</f>
        <v/>
      </c>
      <c r="Y10" s="180" t="str">
        <f>IF('Rooster '!AT26&gt;0,Y$3,"")</f>
        <v/>
      </c>
      <c r="Z10" s="173" t="str">
        <f>IF('Rooster '!AV26&gt;0,Z$3,"")</f>
        <v>micha</v>
      </c>
      <c r="AA10" s="180" t="str">
        <f>IF('Rooster '!AX26&gt;0,AA$3,"")</f>
        <v/>
      </c>
      <c r="AB10" s="173" t="str">
        <f>IF('Rooster '!AZ26&gt;0,AB$3,"")</f>
        <v/>
      </c>
      <c r="AC10" s="180" t="str">
        <f>IF('Rooster '!BB26&gt;0,AC$3,"")</f>
        <v/>
      </c>
      <c r="AD10" s="173" t="str">
        <f>IF('Rooster '!BD26&gt;0,AD$3,"")</f>
        <v>peet g</v>
      </c>
      <c r="AE10" s="180" t="str">
        <f>IF('Rooster '!BF26&gt;0,AE$3,"")</f>
        <v/>
      </c>
      <c r="AF10" s="173" t="str">
        <f>IF('Rooster '!BH26&gt;0,AF$3,"")</f>
        <v/>
      </c>
      <c r="AG10" s="180" t="str">
        <f>IF('Rooster '!BJ26&gt;0,AG$3,"")</f>
        <v/>
      </c>
      <c r="AH10" s="173" t="str">
        <f>IF('Rooster '!BL26&gt;0,AH$3,"")</f>
        <v>pleun</v>
      </c>
      <c r="AI10" s="180" t="str">
        <f>IF('Rooster '!BN26&gt;0,AI$3,"")</f>
        <v/>
      </c>
      <c r="AJ10" s="173" t="str">
        <f>IF('Rooster '!BP26&gt;0,AJ$3,"")</f>
        <v>richard</v>
      </c>
      <c r="AK10" s="180" t="str">
        <f>IF('Rooster '!BR26&gt;0,AK$3,"")</f>
        <v/>
      </c>
      <c r="AL10" s="173" t="str">
        <f>IF('Rooster '!BT26&gt;0,AL$3,"")</f>
        <v>ted</v>
      </c>
      <c r="AM10" s="180" t="str">
        <f>IF('Rooster '!BV26&gt;0,AM$3,"")</f>
        <v/>
      </c>
      <c r="AN10" s="173" t="str">
        <f>IF('Rooster '!BX26&gt;0,AN$3,"")</f>
        <v/>
      </c>
      <c r="AO10" s="180" t="str">
        <f>IF('Rooster '!BZ26&gt;0,AO$3,"")</f>
        <v/>
      </c>
      <c r="AP10" s="180" t="str">
        <f>IF('Rooster '!CB26&gt;0,AP$3,"")</f>
        <v/>
      </c>
      <c r="AQ10" s="180" t="str">
        <f>IF('Rooster '!CD26&gt;0,AQ$3,"")</f>
        <v/>
      </c>
      <c r="AR10" s="180" t="str">
        <f>IF('Rooster '!CF26&gt;0,AR$3,"")</f>
        <v/>
      </c>
      <c r="AS10" s="178"/>
      <c r="AT10" s="176">
        <f t="shared" si="3"/>
        <v>10</v>
      </c>
      <c r="AU10" s="173" t="str">
        <f t="shared" si="2"/>
        <v>berry</v>
      </c>
    </row>
    <row r="11" spans="1:50">
      <c r="A11" s="302" t="s">
        <v>113</v>
      </c>
      <c r="B11" s="176">
        <f>'Actuele Stand'!$D$53-COUNTBLANK(D11:AR11)</f>
        <v>5</v>
      </c>
      <c r="C11" s="178"/>
      <c r="D11" s="188" t="str">
        <f>IF('Rooster '!D28&gt;0,D$3,"")</f>
        <v/>
      </c>
      <c r="E11" s="187" t="str">
        <f>IF('Rooster '!F28&gt;0,E$3,"")</f>
        <v>alex s</v>
      </c>
      <c r="F11" s="188" t="str">
        <f>IF('Rooster '!H28&gt;0,F$3,"")</f>
        <v/>
      </c>
      <c r="G11" s="187" t="str">
        <f>IF('Rooster '!J28&gt;0,G$3,"")</f>
        <v>arthur</v>
      </c>
      <c r="H11" s="188" t="str">
        <f>IF('Rooster '!L28&gt;0,H$3,"")</f>
        <v/>
      </c>
      <c r="I11" s="178"/>
      <c r="J11" s="188" t="str">
        <f>IF('Rooster '!P28&gt;0,J$3,"")</f>
        <v/>
      </c>
      <c r="K11" s="187" t="str">
        <f>IF('Rooster '!R28&gt;0,K$3,"")</f>
        <v/>
      </c>
      <c r="L11" s="188" t="str">
        <f>IF('Rooster '!T28&gt;0,L$3,"")</f>
        <v/>
      </c>
      <c r="M11" s="187" t="str">
        <f>IF('Rooster '!V28&gt;0,M$3,"")</f>
        <v/>
      </c>
      <c r="N11" s="188" t="str">
        <f>IF('Rooster '!X28&gt;0,N$3,"")</f>
        <v/>
      </c>
      <c r="O11" s="187" t="str">
        <f>IF('Rooster '!Z28&gt;0,O$3,"")</f>
        <v/>
      </c>
      <c r="P11" s="188" t="str">
        <f>IF('Rooster '!AB28&gt;0,P$3,"")</f>
        <v/>
      </c>
      <c r="Q11" s="187" t="str">
        <f>IF('Rooster '!AD28&gt;0,Q$3,"")</f>
        <v/>
      </c>
      <c r="R11" s="188" t="str">
        <f>IF('Rooster '!AF28&gt;0,R$3,"")</f>
        <v/>
      </c>
      <c r="S11" s="187" t="str">
        <f>IF('Rooster '!AH28&gt;0,S$3,"")</f>
        <v/>
      </c>
      <c r="T11" s="188" t="str">
        <f>IF('Rooster '!AJ28&gt;0,T$3,"")</f>
        <v/>
      </c>
      <c r="U11" s="187" t="str">
        <f>IF('Rooster '!AL28&gt;0,U$3,"")</f>
        <v/>
      </c>
      <c r="V11" s="188" t="str">
        <f>IF('Rooster '!AN28&gt;0,V$3,"")</f>
        <v/>
      </c>
      <c r="W11" s="187" t="str">
        <f>IF('Rooster '!AP28&gt;0,W$3,"")</f>
        <v/>
      </c>
      <c r="X11" s="188" t="str">
        <f>IF('Rooster '!AR28&gt;0,X$3,"")</f>
        <v/>
      </c>
      <c r="Y11" s="187" t="str">
        <f>IF('Rooster '!AT28&gt;0,Y$3,"")</f>
        <v/>
      </c>
      <c r="Z11" s="188" t="str">
        <f>IF('Rooster '!AV28&gt;0,Z$3,"")</f>
        <v/>
      </c>
      <c r="AA11" s="187" t="str">
        <f>IF('Rooster '!AX28&gt;0,AA$3,"")</f>
        <v/>
      </c>
      <c r="AB11" s="188" t="str">
        <f>IF('Rooster '!AZ28&gt;0,AB$3,"")</f>
        <v>Patrick</v>
      </c>
      <c r="AC11" s="187" t="str">
        <f>IF('Rooster '!BB28&gt;0,AC$3,"")</f>
        <v/>
      </c>
      <c r="AD11" s="188" t="str">
        <f>IF('Rooster '!BD28&gt;0,AD$3,"")</f>
        <v/>
      </c>
      <c r="AE11" s="187" t="str">
        <f>IF('Rooster '!BF28&gt;0,AE$3,"")</f>
        <v/>
      </c>
      <c r="AF11" s="188" t="str">
        <f>IF('Rooster '!BH28&gt;0,AF$3,"")</f>
        <v/>
      </c>
      <c r="AG11" s="187" t="str">
        <f>IF('Rooster '!BJ28&gt;0,AG$3,"")</f>
        <v/>
      </c>
      <c r="AH11" s="188" t="str">
        <f>IF('Rooster '!BL28&gt;0,AH$3,"")</f>
        <v/>
      </c>
      <c r="AI11" s="187" t="str">
        <f>IF('Rooster '!BN28&gt;0,AI$3,"")</f>
        <v>rene</v>
      </c>
      <c r="AJ11" s="188" t="str">
        <f>IF('Rooster '!BP28&gt;0,AJ$3,"")</f>
        <v/>
      </c>
      <c r="AK11" s="187" t="str">
        <f>IF('Rooster '!BR28&gt;0,AK$3,"")</f>
        <v/>
      </c>
      <c r="AL11" s="188" t="str">
        <f>IF('Rooster '!BT28&gt;0,AL$3,"")</f>
        <v/>
      </c>
      <c r="AM11" s="187" t="str">
        <f>IF('Rooster '!BV28&gt;0,AM$3,"")</f>
        <v/>
      </c>
      <c r="AN11" s="188" t="str">
        <f>IF('Rooster '!BX28&gt;0,AN$3,"")</f>
        <v/>
      </c>
      <c r="AO11" s="187" t="str">
        <f>IF('Rooster '!BZ28&gt;0,AO$3,"")</f>
        <v/>
      </c>
      <c r="AP11" s="187" t="str">
        <f>IF('Rooster '!CB28&gt;0,AP$3,"")</f>
        <v/>
      </c>
      <c r="AQ11" s="187" t="str">
        <f>IF('Rooster '!CD28&gt;0,AQ$3,"")</f>
        <v>wim</v>
      </c>
      <c r="AR11" s="187" t="str">
        <f>IF('Rooster '!CF28&gt;0,AR$3,"")</f>
        <v/>
      </c>
      <c r="AS11" s="178"/>
      <c r="AT11" s="176">
        <f t="shared" si="3"/>
        <v>5</v>
      </c>
      <c r="AU11" s="187" t="str">
        <f t="shared" si="2"/>
        <v>chris</v>
      </c>
    </row>
    <row r="12" spans="1:50">
      <c r="A12" s="301" t="s">
        <v>82</v>
      </c>
      <c r="B12" s="176">
        <f>'Actuele Stand'!$D$53-COUNTBLANK(D12:AR12)</f>
        <v>13</v>
      </c>
      <c r="C12" s="178"/>
      <c r="D12" s="173" t="str">
        <f>IF('Rooster '!D30&gt;0,D$3,"")</f>
        <v/>
      </c>
      <c r="E12" s="180" t="str">
        <f>IF('Rooster '!F30&gt;0,E$3,"")</f>
        <v>alex s</v>
      </c>
      <c r="F12" s="173" t="str">
        <f>IF('Rooster '!H30&gt;0,F$3,"")</f>
        <v>appie</v>
      </c>
      <c r="G12" s="180" t="str">
        <f>IF('Rooster '!J30&gt;0,G$3,"")</f>
        <v>arthur</v>
      </c>
      <c r="H12" s="173" t="str">
        <f>IF('Rooster '!L30&gt;0,H$3,"")</f>
        <v>berry</v>
      </c>
      <c r="I12" s="180" t="str">
        <f>IF('Rooster '!N30&gt;0,I$3,"")</f>
        <v/>
      </c>
      <c r="J12" s="178"/>
      <c r="K12" s="180" t="str">
        <f>IF('Rooster '!R30&gt;0,K$3,"")</f>
        <v/>
      </c>
      <c r="L12" s="173" t="str">
        <f>IF('Rooster '!T30&gt;0,L$3,"")</f>
        <v>ed</v>
      </c>
      <c r="M12" s="180" t="str">
        <f>IF('Rooster '!V30&gt;0,M$3,"")</f>
        <v/>
      </c>
      <c r="N12" s="173" t="str">
        <f>IF('Rooster '!X30&gt;0,N$3,"")</f>
        <v/>
      </c>
      <c r="O12" s="180" t="str">
        <f>IF('Rooster '!Z30&gt;0,O$3,"")</f>
        <v/>
      </c>
      <c r="P12" s="173" t="str">
        <f>IF('Rooster '!AB30&gt;0,P$3,"")</f>
        <v/>
      </c>
      <c r="Q12" s="180" t="str">
        <f>IF('Rooster '!AD30&gt;0,Q$3,"")</f>
        <v/>
      </c>
      <c r="R12" s="173" t="str">
        <f>IF('Rooster '!AF30&gt;0,R$3,"")</f>
        <v/>
      </c>
      <c r="S12" s="180" t="str">
        <f>IF('Rooster '!AH30&gt;0,S$3,"")</f>
        <v/>
      </c>
      <c r="T12" s="173" t="str">
        <f>IF('Rooster '!AJ30&gt;0,T$3,"")</f>
        <v/>
      </c>
      <c r="U12" s="180" t="str">
        <f>IF('Rooster '!AL30&gt;0,U$3,"")</f>
        <v/>
      </c>
      <c r="V12" s="173" t="str">
        <f>IF('Rooster '!AN30&gt;0,V$3,"")</f>
        <v>mars bu</v>
      </c>
      <c r="W12" s="180" t="str">
        <f>IF('Rooster '!AP30&gt;0,W$3,"")</f>
        <v/>
      </c>
      <c r="X12" s="173" t="str">
        <f>IF('Rooster '!AR30&gt;0,X$3,"")</f>
        <v/>
      </c>
      <c r="Y12" s="180" t="str">
        <f>IF('Rooster '!AT30&gt;0,Y$3,"")</f>
        <v/>
      </c>
      <c r="Z12" s="173" t="str">
        <f>IF('Rooster '!AV30&gt;0,Z$3,"")</f>
        <v>micha</v>
      </c>
      <c r="AA12" s="180" t="str">
        <f>IF('Rooster '!AX30&gt;0,AA$3,"")</f>
        <v/>
      </c>
      <c r="AB12" s="173" t="str">
        <f>IF('Rooster '!AZ30&gt;0,AB$3,"")</f>
        <v/>
      </c>
      <c r="AC12" s="180" t="str">
        <f>IF('Rooster '!BB30&gt;0,AC$3,"")</f>
        <v>paul</v>
      </c>
      <c r="AD12" s="173" t="str">
        <f>IF('Rooster '!BD30&gt;0,AD$3,"")</f>
        <v/>
      </c>
      <c r="AE12" s="180" t="str">
        <f>IF('Rooster '!BF30&gt;0,AE$3,"")</f>
        <v>peet h</v>
      </c>
      <c r="AF12" s="173" t="str">
        <f>IF('Rooster '!BH30&gt;0,AF$3,"")</f>
        <v/>
      </c>
      <c r="AG12" s="180" t="str">
        <f>IF('Rooster '!BJ30&gt;0,AG$3,"")</f>
        <v/>
      </c>
      <c r="AH12" s="173" t="str">
        <f>IF('Rooster '!BL30&gt;0,AH$3,"")</f>
        <v>pleun</v>
      </c>
      <c r="AI12" s="180" t="str">
        <f>IF('Rooster '!BN30&gt;0,AI$3,"")</f>
        <v/>
      </c>
      <c r="AJ12" s="173" t="str">
        <f>IF('Rooster '!BP30&gt;0,AJ$3,"")</f>
        <v/>
      </c>
      <c r="AK12" s="180" t="str">
        <f>IF('Rooster '!BR30&gt;0,AK$3,"")</f>
        <v/>
      </c>
      <c r="AL12" s="173" t="str">
        <f>IF('Rooster '!BT30&gt;0,AL$3,"")</f>
        <v/>
      </c>
      <c r="AM12" s="180" t="str">
        <f>IF('Rooster '!BV30&gt;0,AM$3,"")</f>
        <v>theo A</v>
      </c>
      <c r="AN12" s="173" t="str">
        <f>IF('Rooster '!BX30&gt;0,AN$3,"")</f>
        <v>theo v W</v>
      </c>
      <c r="AO12" s="180" t="str">
        <f>IF('Rooster '!BZ30&gt;0,AO$3,"")</f>
        <v/>
      </c>
      <c r="AP12" s="180" t="str">
        <f>IF('Rooster '!CB30&gt;0,AP$3,"")</f>
        <v/>
      </c>
      <c r="AQ12" s="180" t="str">
        <f>IF('Rooster '!CD30&gt;0,AQ$3,"")</f>
        <v/>
      </c>
      <c r="AR12" s="180" t="str">
        <f>IF('Rooster '!CF30&gt;0,AR$3,"")</f>
        <v>wout</v>
      </c>
      <c r="AS12" s="178"/>
      <c r="AT12" s="176">
        <f t="shared" si="3"/>
        <v>13</v>
      </c>
      <c r="AU12" s="173" t="str">
        <f t="shared" si="2"/>
        <v>cock</v>
      </c>
    </row>
    <row r="13" spans="1:50">
      <c r="A13" s="302" t="s">
        <v>79</v>
      </c>
      <c r="B13" s="176">
        <f>'Actuele Stand'!$D$53-COUNTBLANK(D13:AR13)</f>
        <v>9</v>
      </c>
      <c r="C13" s="178"/>
      <c r="D13" s="188" t="str">
        <f>IF('Rooster '!D32&gt;0,D$3,"")</f>
        <v/>
      </c>
      <c r="E13" s="187" t="str">
        <f>IF('Rooster '!F32&gt;0,E$3,"")</f>
        <v/>
      </c>
      <c r="F13" s="188" t="str">
        <f>IF('Rooster '!H32&gt;0,F$3,"")</f>
        <v>appie</v>
      </c>
      <c r="G13" s="187" t="str">
        <f>IF('Rooster '!J32&gt;0,G$3,"")</f>
        <v/>
      </c>
      <c r="H13" s="188" t="str">
        <f>IF('Rooster '!L32&gt;0,H$3,"")</f>
        <v>berry</v>
      </c>
      <c r="I13" s="187" t="str">
        <f>IF('Rooster '!N32&gt;0,I$3,"")</f>
        <v/>
      </c>
      <c r="J13" s="188" t="str">
        <f>IF('Rooster '!P32&gt;0,J$3,"")</f>
        <v/>
      </c>
      <c r="K13" s="178"/>
      <c r="L13" s="188" t="str">
        <f>IF('Rooster '!T32&gt;0,L$3,"")</f>
        <v/>
      </c>
      <c r="M13" s="187" t="str">
        <f>IF('Rooster '!V32&gt;0,M$3,"")</f>
        <v>frans</v>
      </c>
      <c r="N13" s="188" t="str">
        <f>IF('Rooster '!X32&gt;0,N$3,"")</f>
        <v/>
      </c>
      <c r="O13" s="187" t="str">
        <f>IF('Rooster '!Z32&gt;0,O$3,"")</f>
        <v/>
      </c>
      <c r="P13" s="188" t="str">
        <f>IF('Rooster '!AB32&gt;0,P$3,"")</f>
        <v/>
      </c>
      <c r="Q13" s="187" t="str">
        <f>IF('Rooster '!AD32&gt;0,Q$3,"")</f>
        <v>harold  N</v>
      </c>
      <c r="R13" s="188" t="str">
        <f>IF('Rooster '!AF32&gt;0,R$3,"")</f>
        <v/>
      </c>
      <c r="S13" s="187" t="str">
        <f>IF('Rooster '!AH32&gt;0,S$3,"")</f>
        <v/>
      </c>
      <c r="T13" s="188" t="str">
        <f>IF('Rooster '!AJ32&gt;0,T$3,"")</f>
        <v/>
      </c>
      <c r="U13" s="187" t="str">
        <f>IF('Rooster '!AL32&gt;0,U$3,"")</f>
        <v/>
      </c>
      <c r="V13" s="188" t="str">
        <f>IF('Rooster '!AN32&gt;0,V$3,"")</f>
        <v/>
      </c>
      <c r="W13" s="187" t="str">
        <f>IF('Rooster '!AP32&gt;0,W$3,"")</f>
        <v/>
      </c>
      <c r="X13" s="188" t="str">
        <f>IF('Rooster '!AR32&gt;0,X$3,"")</f>
        <v/>
      </c>
      <c r="Y13" s="187" t="str">
        <f>IF('Rooster '!AT32&gt;0,Y$3,"")</f>
        <v>marco</v>
      </c>
      <c r="Z13" s="188" t="str">
        <f>IF('Rooster '!AV32&gt;0,Z$3,"")</f>
        <v/>
      </c>
      <c r="AA13" s="187" t="str">
        <f>IF('Rooster '!AX32&gt;0,AA$3,"")</f>
        <v/>
      </c>
      <c r="AB13" s="188" t="str">
        <f>IF('Rooster '!AZ32&gt;0,AB$3,"")</f>
        <v/>
      </c>
      <c r="AC13" s="187" t="str">
        <f>IF('Rooster '!BB32&gt;0,AC$3,"")</f>
        <v/>
      </c>
      <c r="AD13" s="188" t="str">
        <f>IF('Rooster '!BD32&gt;0,AD$3,"")</f>
        <v>peet g</v>
      </c>
      <c r="AE13" s="187" t="str">
        <f>IF('Rooster '!BF32&gt;0,AE$3,"")</f>
        <v/>
      </c>
      <c r="AF13" s="188" t="str">
        <f>IF('Rooster '!BH32&gt;0,AF$3,"")</f>
        <v/>
      </c>
      <c r="AG13" s="187" t="str">
        <f>IF('Rooster '!BJ32&gt;0,AG$3,"")</f>
        <v/>
      </c>
      <c r="AH13" s="188" t="str">
        <f>IF('Rooster '!BL32&gt;0,AH$3,"")</f>
        <v/>
      </c>
      <c r="AI13" s="187" t="str">
        <f>IF('Rooster '!BN32&gt;0,AI$3,"")</f>
        <v/>
      </c>
      <c r="AJ13" s="188" t="str">
        <f>IF('Rooster '!BP32&gt;0,AJ$3,"")</f>
        <v>richard</v>
      </c>
      <c r="AK13" s="187" t="str">
        <f>IF('Rooster '!BR32&gt;0,AK$3,"")</f>
        <v/>
      </c>
      <c r="AL13" s="188" t="str">
        <f>IF('Rooster '!BT32&gt;0,AL$3,"")</f>
        <v>ted</v>
      </c>
      <c r="AM13" s="187" t="str">
        <f>IF('Rooster '!BV32&gt;0,AM$3,"")</f>
        <v/>
      </c>
      <c r="AN13" s="188" t="str">
        <f>IF('Rooster '!BX32&gt;0,AN$3,"")</f>
        <v>theo v W</v>
      </c>
      <c r="AO13" s="187" t="str">
        <f>IF('Rooster '!BZ32&gt;0,AO$3,"")</f>
        <v/>
      </c>
      <c r="AP13" s="187" t="str">
        <f>IF('Rooster '!CB32&gt;0,AP$3,"")</f>
        <v/>
      </c>
      <c r="AQ13" s="187" t="str">
        <f>IF('Rooster '!CD32&gt;0,AQ$3,"")</f>
        <v/>
      </c>
      <c r="AR13" s="187" t="str">
        <f>IF('Rooster '!CF32&gt;0,AR$3,"")</f>
        <v/>
      </c>
      <c r="AS13" s="178"/>
      <c r="AT13" s="176">
        <f t="shared" si="3"/>
        <v>9</v>
      </c>
      <c r="AU13" s="187" t="str">
        <f t="shared" si="2"/>
        <v>cor</v>
      </c>
    </row>
    <row r="14" spans="1:50">
      <c r="A14" s="301" t="s">
        <v>89</v>
      </c>
      <c r="B14" s="176">
        <f>'Actuele Stand'!$D$53-COUNTBLANK(D14:AR14)</f>
        <v>10</v>
      </c>
      <c r="C14" s="178"/>
      <c r="D14" s="173" t="str">
        <f>IF('Rooster '!D34&gt;0,D$3,"")</f>
        <v/>
      </c>
      <c r="E14" s="180" t="str">
        <f>IF('Rooster '!F34&gt;0,E$3,"")</f>
        <v>alex s</v>
      </c>
      <c r="F14" s="173" t="str">
        <f>IF('Rooster '!H34&gt;0,F$3,"")</f>
        <v/>
      </c>
      <c r="G14" s="180" t="str">
        <f>IF('Rooster '!J34&gt;0,G$3,"")</f>
        <v>arthur</v>
      </c>
      <c r="H14" s="173" t="str">
        <f>IF('Rooster '!L34&gt;0,H$3,"")</f>
        <v>berry</v>
      </c>
      <c r="I14" s="180" t="str">
        <f>IF('Rooster '!N34&gt;0,I$3,"")</f>
        <v/>
      </c>
      <c r="J14" s="173" t="str">
        <f>IF('Rooster '!P34&gt;0,J$3,"")</f>
        <v>cock</v>
      </c>
      <c r="K14" s="180" t="str">
        <f>IF('Rooster '!R34&gt;0,K$3,"")</f>
        <v/>
      </c>
      <c r="L14" s="178"/>
      <c r="M14" s="180" t="str">
        <f>IF('Rooster '!V34&gt;0,M$3,"")</f>
        <v/>
      </c>
      <c r="N14" s="173" t="str">
        <f>IF('Rooster '!X34&gt;0,N$3,"")</f>
        <v>ger d</v>
      </c>
      <c r="O14" s="180" t="str">
        <f>IF('Rooster '!Z34&gt;0,O$3,"")</f>
        <v/>
      </c>
      <c r="P14" s="173" t="str">
        <f>IF('Rooster '!AB34&gt;0,P$3,"")</f>
        <v/>
      </c>
      <c r="Q14" s="180" t="str">
        <f>IF('Rooster '!AD34&gt;0,Q$3,"")</f>
        <v/>
      </c>
      <c r="R14" s="173" t="str">
        <f>IF('Rooster '!AF34&gt;0,R$3,"")</f>
        <v/>
      </c>
      <c r="S14" s="180" t="str">
        <f>IF('Rooster '!AH34&gt;0,S$3,"")</f>
        <v/>
      </c>
      <c r="T14" s="173" t="str">
        <f>IF('Rooster '!AJ34&gt;0,T$3,"")</f>
        <v/>
      </c>
      <c r="U14" s="180" t="str">
        <f>IF('Rooster '!AL34&gt;0,U$3,"")</f>
        <v/>
      </c>
      <c r="V14" s="173" t="str">
        <f>IF('Rooster '!AN34&gt;0,V$3,"")</f>
        <v>mars bu</v>
      </c>
      <c r="W14" s="180" t="str">
        <f>IF('Rooster '!AP34&gt;0,W$3,"")</f>
        <v/>
      </c>
      <c r="X14" s="173" t="str">
        <f>IF('Rooster '!AR34&gt;0,X$3,"")</f>
        <v/>
      </c>
      <c r="Y14" s="180" t="str">
        <f>IF('Rooster '!AT34&gt;0,Y$3,"")</f>
        <v/>
      </c>
      <c r="Z14" s="173" t="str">
        <f>IF('Rooster '!AV34&gt;0,Z$3,"")</f>
        <v>micha</v>
      </c>
      <c r="AA14" s="180" t="str">
        <f>IF('Rooster '!AX34&gt;0,AA$3,"")</f>
        <v/>
      </c>
      <c r="AB14" s="173" t="str">
        <f>IF('Rooster '!AZ34&gt;0,AB$3,"")</f>
        <v/>
      </c>
      <c r="AC14" s="180" t="str">
        <f>IF('Rooster '!BB34&gt;0,AC$3,"")</f>
        <v/>
      </c>
      <c r="AD14" s="173" t="str">
        <f>IF('Rooster '!BD34&gt;0,AD$3,"")</f>
        <v/>
      </c>
      <c r="AE14" s="180" t="str">
        <f>IF('Rooster '!BF34&gt;0,AE$3,"")</f>
        <v/>
      </c>
      <c r="AF14" s="173" t="str">
        <f>IF('Rooster '!BH34&gt;0,AF$3,"")</f>
        <v/>
      </c>
      <c r="AG14" s="180" t="str">
        <f>IF('Rooster '!BJ34&gt;0,AG$3,"")</f>
        <v>piet</v>
      </c>
      <c r="AH14" s="173" t="str">
        <f>IF('Rooster '!BL34&gt;0,AH$3,"")</f>
        <v/>
      </c>
      <c r="AI14" s="180" t="str">
        <f>IF('Rooster '!BN34&gt;0,AI$3,"")</f>
        <v/>
      </c>
      <c r="AJ14" s="173" t="str">
        <f>IF('Rooster '!BP34&gt;0,AJ$3,"")</f>
        <v/>
      </c>
      <c r="AK14" s="180" t="str">
        <f>IF('Rooster '!BR34&gt;0,AK$3,"")</f>
        <v/>
      </c>
      <c r="AL14" s="173" t="str">
        <f>IF('Rooster '!BT34&gt;0,AL$3,"")</f>
        <v>ted</v>
      </c>
      <c r="AM14" s="180" t="str">
        <f>IF('Rooster '!BV34&gt;0,AM$3,"")</f>
        <v>theo A</v>
      </c>
      <c r="AN14" s="173" t="str">
        <f>IF('Rooster '!BX34&gt;0,AN$3,"")</f>
        <v/>
      </c>
      <c r="AO14" s="180" t="str">
        <f>IF('Rooster '!BZ34&gt;0,AO$3,"")</f>
        <v/>
      </c>
      <c r="AP14" s="180" t="str">
        <f>IF('Rooster '!CB34&gt;0,AP$3,"")</f>
        <v/>
      </c>
      <c r="AQ14" s="180" t="str">
        <f>IF('Rooster '!CD34&gt;0,AQ$3,"")</f>
        <v/>
      </c>
      <c r="AR14" s="180" t="str">
        <f>IF('Rooster '!CF34&gt;0,AR$3,"")</f>
        <v/>
      </c>
      <c r="AS14" s="178"/>
      <c r="AT14" s="176">
        <f t="shared" si="3"/>
        <v>10</v>
      </c>
      <c r="AU14" s="173" t="str">
        <f t="shared" si="2"/>
        <v>ed</v>
      </c>
    </row>
    <row r="15" spans="1:50">
      <c r="A15" s="302" t="s">
        <v>124</v>
      </c>
      <c r="B15" s="176">
        <f>'Actuele Stand'!$D$53-COUNTBLANK(D15:AR15)</f>
        <v>13</v>
      </c>
      <c r="C15" s="178"/>
      <c r="D15" s="188" t="str">
        <f>IF('Rooster '!D36&gt;0,D$3,"")</f>
        <v/>
      </c>
      <c r="E15" s="187" t="str">
        <f>IF('Rooster '!F36&gt;0,E$3,"")</f>
        <v>alex s</v>
      </c>
      <c r="F15" s="188" t="str">
        <f>IF('Rooster '!H36&gt;0,F$3,"")</f>
        <v>appie</v>
      </c>
      <c r="G15" s="187" t="str">
        <f>IF('Rooster '!J36&gt;0,G$3,"")</f>
        <v>arthur</v>
      </c>
      <c r="H15" s="188" t="str">
        <f>IF('Rooster '!L36&gt;0,H$3,"")</f>
        <v>berry</v>
      </c>
      <c r="I15" s="187" t="str">
        <f>IF('Rooster '!N36&gt;0,I$3,"")</f>
        <v/>
      </c>
      <c r="J15" s="188" t="str">
        <f>IF('Rooster '!P36&gt;0,J$3,"")</f>
        <v/>
      </c>
      <c r="K15" s="187" t="str">
        <f>IF('Rooster '!R36&gt;0,K$3,"")</f>
        <v>cor</v>
      </c>
      <c r="L15" s="188" t="str">
        <f>IF('Rooster '!T36&gt;0,L$3,"")</f>
        <v/>
      </c>
      <c r="M15" s="178"/>
      <c r="N15" s="188" t="str">
        <f>IF('Rooster '!X36&gt;0,N$3,"")</f>
        <v/>
      </c>
      <c r="O15" s="187" t="str">
        <f>IF('Rooster '!Z36&gt;0,O$3,"")</f>
        <v/>
      </c>
      <c r="P15" s="188" t="str">
        <f>IF('Rooster '!AB36&gt;0,P$3,"")</f>
        <v/>
      </c>
      <c r="Q15" s="187" t="str">
        <f>IF('Rooster '!AD36&gt;0,Q$3,"")</f>
        <v>harold  N</v>
      </c>
      <c r="R15" s="188" t="str">
        <f>IF('Rooster '!AF36&gt;0,R$3,"")</f>
        <v/>
      </c>
      <c r="S15" s="187" t="str">
        <f>IF('Rooster '!AH36&gt;0,S$3,"")</f>
        <v>joop</v>
      </c>
      <c r="T15" s="188" t="str">
        <f>IF('Rooster '!AJ36&gt;0,T$3,"")</f>
        <v/>
      </c>
      <c r="U15" s="187" t="str">
        <f>IF('Rooster '!AL36&gt;0,U$3,"")</f>
        <v/>
      </c>
      <c r="V15" s="188" t="str">
        <f>IF('Rooster '!AN36&gt;0,V$3,"")</f>
        <v/>
      </c>
      <c r="W15" s="187" t="str">
        <f>IF('Rooster '!AP36&gt;0,W$3,"")</f>
        <v/>
      </c>
      <c r="X15" s="188" t="str">
        <f>IF('Rooster '!AR36&gt;0,X$3,"")</f>
        <v/>
      </c>
      <c r="Y15" s="187" t="str">
        <f>IF('Rooster '!AT36&gt;0,Y$3,"")</f>
        <v/>
      </c>
      <c r="Z15" s="188" t="str">
        <f>IF('Rooster '!AV36&gt;0,Z$3,"")</f>
        <v>micha</v>
      </c>
      <c r="AA15" s="187" t="str">
        <f>IF('Rooster '!AX36&gt;0,AA$3,"")</f>
        <v>mo</v>
      </c>
      <c r="AB15" s="188" t="str">
        <f>IF('Rooster '!AZ36&gt;0,AB$3,"")</f>
        <v/>
      </c>
      <c r="AC15" s="187" t="str">
        <f>IF('Rooster '!BB36&gt;0,AC$3,"")</f>
        <v/>
      </c>
      <c r="AD15" s="188" t="str">
        <f>IF('Rooster '!BD36&gt;0,AD$3,"")</f>
        <v>peet g</v>
      </c>
      <c r="AE15" s="187" t="str">
        <f>IF('Rooster '!BF36&gt;0,AE$3,"")</f>
        <v/>
      </c>
      <c r="AF15" s="188" t="str">
        <f>IF('Rooster '!BH36&gt;0,AF$3,"")</f>
        <v/>
      </c>
      <c r="AG15" s="187" t="str">
        <f>IF('Rooster '!BJ36&gt;0,AG$3,"")</f>
        <v/>
      </c>
      <c r="AH15" s="188" t="str">
        <f>IF('Rooster '!BL36&gt;0,AH$3,"")</f>
        <v/>
      </c>
      <c r="AI15" s="187" t="str">
        <f>IF('Rooster '!BN36&gt;0,AI$3,"")</f>
        <v/>
      </c>
      <c r="AJ15" s="188" t="str">
        <f>IF('Rooster '!BP36&gt;0,AJ$3,"")</f>
        <v/>
      </c>
      <c r="AK15" s="187" t="str">
        <f>IF('Rooster '!BR36&gt;0,AK$3,"")</f>
        <v/>
      </c>
      <c r="AL15" s="188" t="str">
        <f>IF('Rooster '!BT36&gt;0,AL$3,"")</f>
        <v>ted</v>
      </c>
      <c r="AM15" s="187" t="str">
        <f>IF('Rooster '!BV36&gt;0,AM$3,"")</f>
        <v/>
      </c>
      <c r="AN15" s="188" t="str">
        <f>IF('Rooster '!BX36&gt;0,AN$3,"")</f>
        <v/>
      </c>
      <c r="AO15" s="187" t="str">
        <f>IF('Rooster '!BZ36&gt;0,AO$3,"")</f>
        <v/>
      </c>
      <c r="AP15" s="187" t="str">
        <f>IF('Rooster '!CB36&gt;0,AP$3,"")</f>
        <v/>
      </c>
      <c r="AQ15" s="187" t="str">
        <f>IF('Rooster '!CD36&gt;0,AQ$3,"")</f>
        <v>wim</v>
      </c>
      <c r="AR15" s="187" t="str">
        <f>IF('Rooster '!CF36&gt;0,AR$3,"")</f>
        <v>wout</v>
      </c>
      <c r="AS15" s="178"/>
      <c r="AT15" s="176">
        <f t="shared" si="3"/>
        <v>13</v>
      </c>
      <c r="AU15" s="187" t="str">
        <f t="shared" si="2"/>
        <v>frans</v>
      </c>
    </row>
    <row r="16" spans="1:50">
      <c r="A16" s="301" t="s">
        <v>118</v>
      </c>
      <c r="B16" s="176">
        <f>'Actuele Stand'!$D$53-COUNTBLANK(D16:AR16)</f>
        <v>9</v>
      </c>
      <c r="C16" s="178"/>
      <c r="D16" s="173" t="str">
        <f>IF('Rooster '!D38&gt;0,D$3,"")</f>
        <v/>
      </c>
      <c r="E16" s="180" t="str">
        <f>IF('Rooster '!F38&gt;0,E$3,"")</f>
        <v/>
      </c>
      <c r="F16" s="173" t="str">
        <f>IF('Rooster '!H38&gt;0,F$3,"")</f>
        <v/>
      </c>
      <c r="G16" s="180" t="str">
        <f>IF('Rooster '!J38&gt;0,G$3,"")</f>
        <v/>
      </c>
      <c r="H16" s="173" t="str">
        <f>IF('Rooster '!L38&gt;0,H$3,"")</f>
        <v/>
      </c>
      <c r="I16" s="180" t="str">
        <f>IF('Rooster '!N38&gt;0,I$3,"")</f>
        <v/>
      </c>
      <c r="J16" s="173" t="str">
        <f>IF('Rooster '!P38&gt;0,J$3,"")</f>
        <v/>
      </c>
      <c r="K16" s="180" t="str">
        <f>IF('Rooster '!R38&gt;0,K$3,"")</f>
        <v/>
      </c>
      <c r="L16" s="173" t="str">
        <f>IF('Rooster '!T38&gt;0,L$3,"")</f>
        <v>ed</v>
      </c>
      <c r="M16" s="180" t="str">
        <f>IF('Rooster '!V38&gt;0,M$3,"")</f>
        <v/>
      </c>
      <c r="N16" s="178"/>
      <c r="O16" s="180" t="str">
        <f>IF('Rooster '!Z38&gt;0,O$3,"")</f>
        <v>ger v</v>
      </c>
      <c r="P16" s="173" t="str">
        <f>IF('Rooster '!AB38&gt;0,P$3,"")</f>
        <v/>
      </c>
      <c r="Q16" s="180" t="str">
        <f>IF('Rooster '!AD38&gt;0,Q$3,"")</f>
        <v/>
      </c>
      <c r="R16" s="173" t="str">
        <f>IF('Rooster '!AF38&gt;0,R$3,"")</f>
        <v/>
      </c>
      <c r="S16" s="180" t="str">
        <f>IF('Rooster '!AH38&gt;0,S$3,"")</f>
        <v/>
      </c>
      <c r="T16" s="173" t="str">
        <f>IF('Rooster '!AJ38&gt;0,T$3,"")</f>
        <v/>
      </c>
      <c r="U16" s="180" t="str">
        <f>IF('Rooster '!AL38&gt;0,U$3,"")</f>
        <v/>
      </c>
      <c r="V16" s="173" t="str">
        <f>IF('Rooster '!AN38&gt;0,V$3,"")</f>
        <v/>
      </c>
      <c r="W16" s="180" t="str">
        <f>IF('Rooster '!AP38&gt;0,W$3,"")</f>
        <v/>
      </c>
      <c r="X16" s="173" t="str">
        <f>IF('Rooster '!AR38&gt;0,X$3,"")</f>
        <v/>
      </c>
      <c r="Y16" s="180" t="str">
        <f>IF('Rooster '!AT38&gt;0,Y$3,"")</f>
        <v/>
      </c>
      <c r="Z16" s="173" t="str">
        <f>IF('Rooster '!AV38&gt;0,Z$3,"")</f>
        <v>micha</v>
      </c>
      <c r="AA16" s="180" t="str">
        <f>IF('Rooster '!AX38&gt;0,AA$3,"")</f>
        <v/>
      </c>
      <c r="AB16" s="173" t="str">
        <f>IF('Rooster '!AZ38&gt;0,AB$3,"")</f>
        <v/>
      </c>
      <c r="AC16" s="180" t="str">
        <f>IF('Rooster '!BB38&gt;0,AC$3,"")</f>
        <v/>
      </c>
      <c r="AD16" s="173" t="str">
        <f>IF('Rooster '!BD38&gt;0,AD$3,"")</f>
        <v>peet g</v>
      </c>
      <c r="AE16" s="180" t="str">
        <f>IF('Rooster '!BF38&gt;0,AE$3,"")</f>
        <v>peet h</v>
      </c>
      <c r="AF16" s="173" t="str">
        <f>IF('Rooster '!BH38&gt;0,AF$3,"")</f>
        <v/>
      </c>
      <c r="AG16" s="180" t="str">
        <f>IF('Rooster '!BJ38&gt;0,AG$3,"")</f>
        <v>piet</v>
      </c>
      <c r="AH16" s="173" t="str">
        <f>IF('Rooster '!BL38&gt;0,AH$3,"")</f>
        <v/>
      </c>
      <c r="AI16" s="180" t="str">
        <f>IF('Rooster '!BN38&gt;0,AI$3,"")</f>
        <v/>
      </c>
      <c r="AJ16" s="173" t="str">
        <f>IF('Rooster '!BP38&gt;0,AJ$3,"")</f>
        <v/>
      </c>
      <c r="AK16" s="180" t="str">
        <f>IF('Rooster '!BR38&gt;0,AK$3,"")</f>
        <v>ronald</v>
      </c>
      <c r="AL16" s="173" t="str">
        <f>IF('Rooster '!BT38&gt;0,AL$3,"")</f>
        <v/>
      </c>
      <c r="AM16" s="180" t="str">
        <f>IF('Rooster '!BV38&gt;0,AM$3,"")</f>
        <v>theo A</v>
      </c>
      <c r="AN16" s="173" t="str">
        <f>IF('Rooster '!BX38&gt;0,AN$3,"")</f>
        <v/>
      </c>
      <c r="AO16" s="180" t="str">
        <f>IF('Rooster '!BZ38&gt;0,AO$3,"")</f>
        <v/>
      </c>
      <c r="AP16" s="180" t="str">
        <f>IF('Rooster '!CB38&gt;0,AP$3,"")</f>
        <v>Walter</v>
      </c>
      <c r="AQ16" s="180" t="str">
        <f>IF('Rooster '!CD38&gt;0,AQ$3,"")</f>
        <v/>
      </c>
      <c r="AR16" s="180" t="str">
        <f>IF('Rooster '!CF38&gt;0,AR$3,"")</f>
        <v/>
      </c>
      <c r="AS16" s="178"/>
      <c r="AT16" s="176">
        <f t="shared" si="3"/>
        <v>9</v>
      </c>
      <c r="AU16" s="173" t="str">
        <f t="shared" si="2"/>
        <v>ger d</v>
      </c>
    </row>
    <row r="17" spans="1:47">
      <c r="A17" s="302" t="s">
        <v>126</v>
      </c>
      <c r="B17" s="176">
        <f>'Actuele Stand'!$D$53-COUNTBLANK(D17:AR17)</f>
        <v>12</v>
      </c>
      <c r="C17" s="178"/>
      <c r="D17" s="188" t="str">
        <f>IF('Rooster '!D40&gt;0,D$3,"")</f>
        <v/>
      </c>
      <c r="E17" s="187" t="str">
        <f>IF('Rooster '!F40&gt;0,E$3,"")</f>
        <v/>
      </c>
      <c r="F17" s="188" t="str">
        <f>IF('Rooster '!H40&gt;0,F$3,"")</f>
        <v>appie</v>
      </c>
      <c r="G17" s="187" t="str">
        <f>IF('Rooster '!J40&gt;0,G$3,"")</f>
        <v>arthur</v>
      </c>
      <c r="H17" s="188" t="str">
        <f>IF('Rooster '!L40&gt;0,H$3,"")</f>
        <v/>
      </c>
      <c r="I17" s="187" t="str">
        <f>IF('Rooster '!N40&gt;0,I$3,"")</f>
        <v/>
      </c>
      <c r="J17" s="188" t="str">
        <f>IF('Rooster '!P40&gt;0,J$3,"")</f>
        <v/>
      </c>
      <c r="K17" s="187" t="str">
        <f>IF('Rooster '!R40&gt;0,K$3,"")</f>
        <v/>
      </c>
      <c r="L17" s="188" t="str">
        <f>IF('Rooster '!T40&gt;0,L$3,"")</f>
        <v/>
      </c>
      <c r="M17" s="187" t="str">
        <f>IF('Rooster '!V40&gt;0,M$3,"")</f>
        <v/>
      </c>
      <c r="N17" s="188" t="str">
        <f>IF('Rooster '!X40&gt;0,N$3,"")</f>
        <v>ger d</v>
      </c>
      <c r="O17" s="178"/>
      <c r="P17" s="188" t="str">
        <f>IF('Rooster '!AB40&gt;0,P$3,"")</f>
        <v>harold B</v>
      </c>
      <c r="Q17" s="187" t="str">
        <f>IF('Rooster '!AD40&gt;0,Q$3,"")</f>
        <v/>
      </c>
      <c r="R17" s="188" t="str">
        <f>IF('Rooster '!AF40&gt;0,R$3,"")</f>
        <v/>
      </c>
      <c r="S17" s="187" t="str">
        <f>IF('Rooster '!AH40&gt;0,S$3,"")</f>
        <v/>
      </c>
      <c r="T17" s="188" t="str">
        <f>IF('Rooster '!AJ40&gt;0,T$3,"")</f>
        <v/>
      </c>
      <c r="U17" s="187" t="str">
        <f>IF('Rooster '!AL40&gt;0,U$3,"")</f>
        <v/>
      </c>
      <c r="V17" s="188" t="str">
        <f>IF('Rooster '!AN40&gt;0,V$3,"")</f>
        <v/>
      </c>
      <c r="W17" s="187" t="str">
        <f>IF('Rooster '!AP40&gt;0,W$3,"")</f>
        <v/>
      </c>
      <c r="X17" s="188" t="str">
        <f>IF('Rooster '!AR40&gt;0,X$3,"")</f>
        <v/>
      </c>
      <c r="Y17" s="187" t="str">
        <f>IF('Rooster '!AT40&gt;0,Y$3,"")</f>
        <v>marco</v>
      </c>
      <c r="Z17" s="188" t="str">
        <f>IF('Rooster '!AV40&gt;0,Z$3,"")</f>
        <v>micha</v>
      </c>
      <c r="AA17" s="187" t="str">
        <f>IF('Rooster '!AX40&gt;0,AA$3,"")</f>
        <v/>
      </c>
      <c r="AB17" s="188" t="str">
        <f>IF('Rooster '!AZ40&gt;0,AB$3,"")</f>
        <v>Patrick</v>
      </c>
      <c r="AC17" s="187" t="str">
        <f>IF('Rooster '!BB40&gt;0,AC$3,"")</f>
        <v/>
      </c>
      <c r="AD17" s="188" t="str">
        <f>IF('Rooster '!BD40&gt;0,AD$3,"")</f>
        <v>peet g</v>
      </c>
      <c r="AE17" s="187" t="str">
        <f>IF('Rooster '!BF40&gt;0,AE$3,"")</f>
        <v>peet h</v>
      </c>
      <c r="AF17" s="188" t="str">
        <f>IF('Rooster '!BH40&gt;0,AF$3,"")</f>
        <v/>
      </c>
      <c r="AG17" s="187" t="str">
        <f>IF('Rooster '!BJ40&gt;0,AG$3,"")</f>
        <v/>
      </c>
      <c r="AH17" s="188" t="str">
        <f>IF('Rooster '!BL40&gt;0,AH$3,"")</f>
        <v/>
      </c>
      <c r="AI17" s="187" t="str">
        <f>IF('Rooster '!BN40&gt;0,AI$3,"")</f>
        <v>rene</v>
      </c>
      <c r="AJ17" s="188" t="str">
        <f>IF('Rooster '!BP40&gt;0,AJ$3,"")</f>
        <v/>
      </c>
      <c r="AK17" s="187" t="str">
        <f>IF('Rooster '!BR40&gt;0,AK$3,"")</f>
        <v>ronald</v>
      </c>
      <c r="AL17" s="188" t="str">
        <f>IF('Rooster '!BT40&gt;0,AL$3,"")</f>
        <v/>
      </c>
      <c r="AM17" s="187" t="str">
        <f>IF('Rooster '!BV40&gt;0,AM$3,"")</f>
        <v/>
      </c>
      <c r="AN17" s="188" t="str">
        <f>IF('Rooster '!BX40&gt;0,AN$3,"")</f>
        <v>theo v W</v>
      </c>
      <c r="AO17" s="187" t="str">
        <f>IF('Rooster '!BZ40&gt;0,AO$3,"")</f>
        <v/>
      </c>
      <c r="AP17" s="187" t="str">
        <f>IF('Rooster '!CB40&gt;0,AP$3,"")</f>
        <v/>
      </c>
      <c r="AQ17" s="187" t="str">
        <f>IF('Rooster '!CD40&gt;0,AQ$3,"")</f>
        <v/>
      </c>
      <c r="AR17" s="187" t="str">
        <f>IF('Rooster '!CF40&gt;0,AR$3,"")</f>
        <v/>
      </c>
      <c r="AS17" s="178"/>
      <c r="AT17" s="176">
        <f t="shared" si="3"/>
        <v>12</v>
      </c>
      <c r="AU17" s="187" t="str">
        <f t="shared" si="2"/>
        <v>ger v</v>
      </c>
    </row>
    <row r="18" spans="1:47">
      <c r="A18" s="301" t="s">
        <v>242</v>
      </c>
      <c r="B18" s="176">
        <f>'Actuele Stand'!$D$53-COUNTBLANK(D18:AR18)</f>
        <v>9</v>
      </c>
      <c r="C18" s="178"/>
      <c r="D18" s="173" t="str">
        <f>IF('Rooster '!D42&gt;0,D$3,"")</f>
        <v/>
      </c>
      <c r="E18" s="180" t="str">
        <f>IF('Rooster '!F42&gt;0,E$3,"")</f>
        <v>alex s</v>
      </c>
      <c r="F18" s="173" t="str">
        <f>IF('Rooster '!H42&gt;0,F$3,"")</f>
        <v/>
      </c>
      <c r="G18" s="180" t="str">
        <f>IF('Rooster '!J42&gt;0,G$3,"")</f>
        <v>arthur</v>
      </c>
      <c r="H18" s="173" t="str">
        <f>IF('Rooster '!L42&gt;0,H$3,"")</f>
        <v/>
      </c>
      <c r="I18" s="180" t="str">
        <f>IF('Rooster '!N42&gt;0,I$3,"")</f>
        <v/>
      </c>
      <c r="J18" s="173" t="str">
        <f>IF('Rooster '!P42&gt;0,J$3,"")</f>
        <v/>
      </c>
      <c r="K18" s="180" t="str">
        <f>IF('Rooster '!R42&gt;0,K$3,"")</f>
        <v/>
      </c>
      <c r="L18" s="173" t="str">
        <f>IF('Rooster '!T42&gt;0,L$3,"")</f>
        <v/>
      </c>
      <c r="M18" s="180" t="str">
        <f>IF('Rooster '!V42&gt;0,M$3,"")</f>
        <v/>
      </c>
      <c r="N18" s="173" t="str">
        <f>IF('Rooster '!X42&gt;0,N$3,"")</f>
        <v/>
      </c>
      <c r="O18" s="180" t="str">
        <f>IF('Rooster '!Z42&gt;0,O$3,"")</f>
        <v>ger v</v>
      </c>
      <c r="P18" s="178"/>
      <c r="Q18" s="180" t="str">
        <f>IF('Rooster '!AD42&gt;0,Q$3,"")</f>
        <v>harold  N</v>
      </c>
      <c r="R18" s="173" t="str">
        <f>IF('Rooster '!AF42&gt;0,R$3,"")</f>
        <v/>
      </c>
      <c r="S18" s="180" t="str">
        <f>IF('Rooster '!AH42&gt;0,S$3,"")</f>
        <v/>
      </c>
      <c r="T18" s="173" t="str">
        <f>IF('Rooster '!AJ42&gt;0,T$3,"")</f>
        <v/>
      </c>
      <c r="U18" s="180" t="str">
        <f>IF('Rooster '!AL42&gt;0,U$3,"")</f>
        <v/>
      </c>
      <c r="V18" s="173" t="str">
        <f>IF('Rooster '!AN42&gt;0,V$3,"")</f>
        <v/>
      </c>
      <c r="W18" s="180" t="str">
        <f>IF('Rooster '!AP42&gt;0,W$3,"")</f>
        <v/>
      </c>
      <c r="X18" s="173" t="str">
        <f>IF('Rooster '!AR42&gt;0,X$3,"")</f>
        <v/>
      </c>
      <c r="Y18" s="180" t="str">
        <f>IF('Rooster '!AT42&gt;0,Y$3,"")</f>
        <v>marco</v>
      </c>
      <c r="Z18" s="173" t="str">
        <f>IF('Rooster '!AV42&gt;0,Z$3,"")</f>
        <v>micha</v>
      </c>
      <c r="AA18" s="180" t="str">
        <f>IF('Rooster '!AX42&gt;0,AA$3,"")</f>
        <v/>
      </c>
      <c r="AB18" s="173" t="str">
        <f>IF('Rooster '!AZ42&gt;0,AB$3,"")</f>
        <v/>
      </c>
      <c r="AC18" s="180" t="str">
        <f>IF('Rooster '!BB42&gt;0,AC$3,"")</f>
        <v/>
      </c>
      <c r="AD18" s="173" t="str">
        <f>IF('Rooster '!BD42&gt;0,AD$3,"")</f>
        <v/>
      </c>
      <c r="AE18" s="180" t="str">
        <f>IF('Rooster '!BF42&gt;0,AE$3,"")</f>
        <v/>
      </c>
      <c r="AF18" s="173" t="str">
        <f>IF('Rooster '!BH42&gt;0,AF$3,"")</f>
        <v/>
      </c>
      <c r="AG18" s="180" t="str">
        <f>IF('Rooster '!BJ42&gt;0,AG$3,"")</f>
        <v>piet</v>
      </c>
      <c r="AH18" s="173" t="str">
        <f>IF('Rooster '!BL42&gt;0,AH$3,"")</f>
        <v/>
      </c>
      <c r="AI18" s="180" t="str">
        <f>IF('Rooster '!BN42&gt;0,AI$3,"")</f>
        <v/>
      </c>
      <c r="AJ18" s="173" t="str">
        <f>IF('Rooster '!BP42&gt;0,AJ$3,"")</f>
        <v/>
      </c>
      <c r="AK18" s="180" t="str">
        <f>IF('Rooster '!BR42&gt;0,AK$3,"")</f>
        <v/>
      </c>
      <c r="AL18" s="173" t="str">
        <f>IF('Rooster '!BT42&gt;0,AL$3,"")</f>
        <v/>
      </c>
      <c r="AM18" s="180" t="str">
        <f>IF('Rooster '!BV42&gt;0,AM$3,"")</f>
        <v/>
      </c>
      <c r="AN18" s="173" t="str">
        <f>IF('Rooster '!BX42&gt;0,AN$3,"")</f>
        <v>theo v W</v>
      </c>
      <c r="AO18" s="180" t="str">
        <f>IF('Rooster '!BZ42&gt;0,AO$3,"")</f>
        <v/>
      </c>
      <c r="AP18" s="180" t="str">
        <f>IF('Rooster '!CB42&gt;0,AP$3,"")</f>
        <v/>
      </c>
      <c r="AQ18" s="180" t="str">
        <f>IF('Rooster '!CD42&gt;0,AQ$3,"")</f>
        <v>wim</v>
      </c>
      <c r="AR18" s="180" t="str">
        <f>IF('Rooster '!CF42&gt;0,AR$3,"")</f>
        <v/>
      </c>
      <c r="AS18" s="178"/>
      <c r="AT18" s="176">
        <f t="shared" si="3"/>
        <v>9</v>
      </c>
      <c r="AU18" s="173" t="str">
        <f t="shared" si="2"/>
        <v>harold B</v>
      </c>
    </row>
    <row r="19" spans="1:47">
      <c r="A19" s="376" t="s">
        <v>241</v>
      </c>
      <c r="B19" s="176">
        <f>'Actuele Stand'!$D$53-COUNTBLANK(D19:AR19)</f>
        <v>12</v>
      </c>
      <c r="C19" s="178"/>
      <c r="D19" s="188" t="str">
        <f>IF('Rooster '!D44&gt;0,D$3,"")</f>
        <v>alex r</v>
      </c>
      <c r="E19" s="187" t="str">
        <f>IF('Rooster '!F44&gt;0,E$3,"")</f>
        <v/>
      </c>
      <c r="F19" s="188" t="str">
        <f>IF('Rooster '!H44&gt;0,F$3,"")</f>
        <v>appie</v>
      </c>
      <c r="G19" s="187" t="str">
        <f>IF('Rooster '!J44&gt;0,G$3,"")</f>
        <v/>
      </c>
      <c r="H19" s="188" t="str">
        <f>IF('Rooster '!L44&gt;0,H$3,"")</f>
        <v>berry</v>
      </c>
      <c r="I19" s="187" t="str">
        <f>IF('Rooster '!N44&gt;0,I$3,"")</f>
        <v/>
      </c>
      <c r="J19" s="188" t="str">
        <f>IF('Rooster '!P44&gt;0,J$3,"")</f>
        <v/>
      </c>
      <c r="K19" s="187" t="str">
        <f>IF('Rooster '!R44&gt;0,K$3,"")</f>
        <v>cor</v>
      </c>
      <c r="L19" s="188" t="str">
        <f>IF('Rooster '!T44&gt;0,L$3,"")</f>
        <v/>
      </c>
      <c r="M19" s="187" t="str">
        <f>IF('Rooster '!V44&gt;0,M$3,"")</f>
        <v>frans</v>
      </c>
      <c r="N19" s="188" t="str">
        <f>IF('Rooster '!X44&gt;0,N$3,"")</f>
        <v/>
      </c>
      <c r="O19" s="187" t="str">
        <f>IF('Rooster '!Z44&gt;0,O$3,"")</f>
        <v/>
      </c>
      <c r="P19" s="188" t="str">
        <f>IF('Rooster '!AB44&gt;0,P$3,"")</f>
        <v>harold B</v>
      </c>
      <c r="Q19" s="178"/>
      <c r="R19" s="188" t="str">
        <f>IF('Rooster '!AF44&gt;0,R$3,"")</f>
        <v/>
      </c>
      <c r="S19" s="187" t="str">
        <f>IF('Rooster '!AH44&gt;0,S$3,"")</f>
        <v>joop</v>
      </c>
      <c r="T19" s="188" t="str">
        <f>IF('Rooster '!AJ44&gt;0,T$3,"")</f>
        <v/>
      </c>
      <c r="U19" s="187" t="str">
        <f>IF('Rooster '!AL44&gt;0,U$3,"")</f>
        <v/>
      </c>
      <c r="V19" s="188" t="str">
        <f>IF('Rooster '!AN44&gt;0,V$3,"")</f>
        <v/>
      </c>
      <c r="W19" s="187" t="str">
        <f>IF('Rooster '!AP44&gt;0,W$3,"")</f>
        <v/>
      </c>
      <c r="X19" s="188" t="str">
        <f>IF('Rooster '!AR44&gt;0,X$3,"")</f>
        <v/>
      </c>
      <c r="Y19" s="187" t="str">
        <f>IF('Rooster '!AT44&gt;0,Y$3,"")</f>
        <v/>
      </c>
      <c r="Z19" s="188" t="str">
        <f>IF('Rooster '!AV44&gt;0,Z$3,"")</f>
        <v>micha</v>
      </c>
      <c r="AA19" s="187" t="str">
        <f>IF('Rooster '!AX44&gt;0,AA$3,"")</f>
        <v/>
      </c>
      <c r="AB19" s="188" t="str">
        <f>IF('Rooster '!AZ44&gt;0,AB$3,"")</f>
        <v/>
      </c>
      <c r="AC19" s="187" t="str">
        <f>IF('Rooster '!BB44&gt;0,AC$3,"")</f>
        <v/>
      </c>
      <c r="AD19" s="188" t="str">
        <f>IF('Rooster '!BD44&gt;0,AD$3,"")</f>
        <v/>
      </c>
      <c r="AE19" s="187" t="str">
        <f>IF('Rooster '!BF44&gt;0,AE$3,"")</f>
        <v/>
      </c>
      <c r="AF19" s="188" t="str">
        <f>IF('Rooster '!BH44&gt;0,AF$3,"")</f>
        <v/>
      </c>
      <c r="AG19" s="187" t="str">
        <f>IF('Rooster '!BJ44&gt;0,AG$3,"")</f>
        <v/>
      </c>
      <c r="AH19" s="188" t="str">
        <f>IF('Rooster '!BL44&gt;0,AH$3,"")</f>
        <v/>
      </c>
      <c r="AI19" s="187" t="str">
        <f>IF('Rooster '!BN44&gt;0,AI$3,"")</f>
        <v/>
      </c>
      <c r="AJ19" s="188" t="str">
        <f>IF('Rooster '!BP44&gt;0,AJ$3,"")</f>
        <v/>
      </c>
      <c r="AK19" s="187" t="str">
        <f>IF('Rooster '!BR44&gt;0,AK$3,"")</f>
        <v/>
      </c>
      <c r="AL19" s="188" t="str">
        <f>IF('Rooster '!BT44&gt;0,AL$3,"")</f>
        <v/>
      </c>
      <c r="AM19" s="187" t="str">
        <f>IF('Rooster '!BV44&gt;0,AM$3,"")</f>
        <v>theo A</v>
      </c>
      <c r="AN19" s="188" t="str">
        <f>IF('Rooster '!BX44&gt;0,AN$3,"")</f>
        <v>theo v W</v>
      </c>
      <c r="AO19" s="187" t="str">
        <f>IF('Rooster '!BZ44&gt;0,AO$3,"")</f>
        <v>thijs</v>
      </c>
      <c r="AP19" s="187" t="str">
        <f>IF('Rooster '!CB44&gt;0,AP$3,"")</f>
        <v/>
      </c>
      <c r="AQ19" s="187" t="str">
        <f>IF('Rooster '!CD44&gt;0,AQ$3,"")</f>
        <v>wim</v>
      </c>
      <c r="AR19" s="187" t="str">
        <f>IF('Rooster '!CF44&gt;0,AR$3,"")</f>
        <v/>
      </c>
      <c r="AS19" s="178"/>
      <c r="AT19" s="176">
        <f t="shared" si="3"/>
        <v>12</v>
      </c>
      <c r="AU19" s="187" t="str">
        <f t="shared" si="2"/>
        <v>harold  N</v>
      </c>
    </row>
    <row r="20" spans="1:47">
      <c r="A20" s="309" t="s">
        <v>85</v>
      </c>
      <c r="B20" s="176">
        <f>'Actuele Stand'!$D$53-COUNTBLANK(D20:AR20)</f>
        <v>0</v>
      </c>
      <c r="C20" s="178"/>
      <c r="D20" s="173" t="str">
        <f>IF('Rooster '!D46&gt;0,D$3,"")</f>
        <v/>
      </c>
      <c r="E20" s="180" t="str">
        <f>IF('Rooster '!F46&gt;0,E$3,"")</f>
        <v/>
      </c>
      <c r="F20" s="173" t="str">
        <f>IF('Rooster '!H46&gt;0,F$3,"")</f>
        <v/>
      </c>
      <c r="G20" s="180" t="str">
        <f>IF('Rooster '!J46&gt;0,G$3,"")</f>
        <v/>
      </c>
      <c r="H20" s="173" t="str">
        <f>IF('Rooster '!L46&gt;0,H$3,"")</f>
        <v/>
      </c>
      <c r="I20" s="180" t="str">
        <f>IF('Rooster '!N46&gt;0,I$3,"")</f>
        <v/>
      </c>
      <c r="J20" s="173" t="str">
        <f>IF('Rooster '!P46&gt;0,J$3,"")</f>
        <v/>
      </c>
      <c r="K20" s="180" t="str">
        <f>IF('Rooster '!R46&gt;0,K$3,"")</f>
        <v/>
      </c>
      <c r="L20" s="173" t="str">
        <f>IF('Rooster '!T46&gt;0,L$3,"")</f>
        <v/>
      </c>
      <c r="M20" s="180" t="str">
        <f>IF('Rooster '!V46&gt;0,M$3,"")</f>
        <v/>
      </c>
      <c r="N20" s="173" t="str">
        <f>IF('Rooster '!X46&gt;0,N$3,"")</f>
        <v/>
      </c>
      <c r="O20" s="180" t="str">
        <f>IF('Rooster '!Z46&gt;0,O$3,"")</f>
        <v/>
      </c>
      <c r="P20" s="173" t="str">
        <f>IF('Rooster '!AB46&gt;0,P$3,"")</f>
        <v/>
      </c>
      <c r="Q20" s="180" t="str">
        <f>IF('Rooster '!AD46&gt;0,Q$3,"")</f>
        <v/>
      </c>
      <c r="R20" s="178"/>
      <c r="S20" s="180" t="str">
        <f>IF('Rooster '!AH46&gt;0,S$3,"")</f>
        <v/>
      </c>
      <c r="T20" s="173" t="str">
        <f>IF('Rooster '!AJ46&gt;0,T$3,"")</f>
        <v/>
      </c>
      <c r="U20" s="180" t="str">
        <f>IF('Rooster '!AL46&gt;0,U$3,"")</f>
        <v/>
      </c>
      <c r="V20" s="173" t="str">
        <f>IF('Rooster '!AN46&gt;0,V$3,"")</f>
        <v/>
      </c>
      <c r="W20" s="180" t="str">
        <f>IF('Rooster '!AP46&gt;0,W$3,"")</f>
        <v/>
      </c>
      <c r="X20" s="173" t="str">
        <f>IF('Rooster '!AR46&gt;0,X$3,"")</f>
        <v/>
      </c>
      <c r="Y20" s="180" t="str">
        <f>IF('Rooster '!AT46&gt;0,Y$3,"")</f>
        <v/>
      </c>
      <c r="Z20" s="173" t="str">
        <f>IF('Rooster '!AV46&gt;0,Z$3,"")</f>
        <v/>
      </c>
      <c r="AA20" s="180" t="str">
        <f>IF('Rooster '!AX46&gt;0,AA$3,"")</f>
        <v/>
      </c>
      <c r="AB20" s="173" t="str">
        <f>IF('Rooster '!AZ46&gt;0,AB$3,"")</f>
        <v/>
      </c>
      <c r="AC20" s="180" t="str">
        <f>IF('Rooster '!BB46&gt;0,AC$3,"")</f>
        <v/>
      </c>
      <c r="AD20" s="173" t="str">
        <f>IF('Rooster '!BD46&gt;0,AD$3,"")</f>
        <v/>
      </c>
      <c r="AE20" s="180" t="str">
        <f>IF('Rooster '!BF46&gt;0,AE$3,"")</f>
        <v/>
      </c>
      <c r="AF20" s="173" t="str">
        <f>IF('Rooster '!BH46&gt;0,AF$3,"")</f>
        <v/>
      </c>
      <c r="AG20" s="180" t="str">
        <f>IF('Rooster '!BJ46&gt;0,AG$3,"")</f>
        <v/>
      </c>
      <c r="AH20" s="173" t="str">
        <f>IF('Rooster '!BL46&gt;0,AH$3,"")</f>
        <v/>
      </c>
      <c r="AI20" s="180" t="str">
        <f>IF('Rooster '!BN46&gt;0,AI$3,"")</f>
        <v/>
      </c>
      <c r="AJ20" s="173" t="str">
        <f>IF('Rooster '!BP46&gt;0,AJ$3,"")</f>
        <v/>
      </c>
      <c r="AK20" s="180" t="str">
        <f>IF('Rooster '!BR46&gt;0,AK$3,"")</f>
        <v/>
      </c>
      <c r="AL20" s="173" t="str">
        <f>IF('Rooster '!BT46&gt;0,AL$3,"")</f>
        <v/>
      </c>
      <c r="AM20" s="180" t="str">
        <f>IF('Rooster '!BV46&gt;0,AM$3,"")</f>
        <v/>
      </c>
      <c r="AN20" s="173" t="str">
        <f>IF('Rooster '!BX46&gt;0,AN$3,"")</f>
        <v/>
      </c>
      <c r="AO20" s="180" t="str">
        <f>IF('Rooster '!BZ46&gt;0,AO$3,"")</f>
        <v/>
      </c>
      <c r="AP20" s="180" t="str">
        <f>IF('Rooster '!CB46&gt;0,AP$3,"")</f>
        <v/>
      </c>
      <c r="AQ20" s="180" t="str">
        <f>IF('Rooster '!CD46&gt;0,AQ$3,"")</f>
        <v/>
      </c>
      <c r="AR20" s="180" t="str">
        <f>IF('Rooster '!CF46&gt;0,AR$3,"")</f>
        <v/>
      </c>
      <c r="AS20" s="178"/>
      <c r="AT20" s="176">
        <f t="shared" si="3"/>
        <v>0</v>
      </c>
      <c r="AU20" s="173" t="str">
        <f t="shared" si="2"/>
        <v>jaap</v>
      </c>
    </row>
    <row r="21" spans="1:47">
      <c r="A21" s="376" t="s">
        <v>88</v>
      </c>
      <c r="B21" s="176">
        <f>'Actuele Stand'!$D$53-COUNTBLANK(D21:AR21)</f>
        <v>7</v>
      </c>
      <c r="C21" s="178"/>
      <c r="D21" s="188" t="str">
        <f>IF('Rooster '!D48&gt;0,D$3,"")</f>
        <v/>
      </c>
      <c r="E21" s="187" t="str">
        <f>IF('Rooster '!F48&gt;0,E$3,"")</f>
        <v/>
      </c>
      <c r="F21" s="188" t="str">
        <f>IF('Rooster '!H48&gt;0,F$3,"")</f>
        <v/>
      </c>
      <c r="G21" s="187" t="str">
        <f>IF('Rooster '!J48&gt;0,G$3,"")</f>
        <v/>
      </c>
      <c r="H21" s="188" t="str">
        <f>IF('Rooster '!L48&gt;0,H$3,"")</f>
        <v/>
      </c>
      <c r="I21" s="187" t="str">
        <f>IF('Rooster '!N48&gt;0,I$3,"")</f>
        <v/>
      </c>
      <c r="J21" s="188" t="str">
        <f>IF('Rooster '!P48&gt;0,J$3,"")</f>
        <v/>
      </c>
      <c r="K21" s="187" t="str">
        <f>IF('Rooster '!R48&gt;0,K$3,"")</f>
        <v/>
      </c>
      <c r="L21" s="188" t="str">
        <f>IF('Rooster '!T48&gt;0,L$3,"")</f>
        <v/>
      </c>
      <c r="M21" s="187" t="str">
        <f>IF('Rooster '!V48&gt;0,M$3,"")</f>
        <v>frans</v>
      </c>
      <c r="N21" s="188" t="str">
        <f>IF('Rooster '!X48&gt;0,N$3,"")</f>
        <v/>
      </c>
      <c r="O21" s="187" t="str">
        <f>IF('Rooster '!Z48&gt;0,O$3,"")</f>
        <v/>
      </c>
      <c r="P21" s="188" t="str">
        <f>IF('Rooster '!AB48&gt;0,P$3,"")</f>
        <v/>
      </c>
      <c r="Q21" s="187" t="str">
        <f>IF('Rooster '!AD48&gt;0,Q$3,"")</f>
        <v>harold  N</v>
      </c>
      <c r="R21" s="188" t="str">
        <f>IF('Rooster '!AF48&gt;0,R$3,"")</f>
        <v/>
      </c>
      <c r="S21" s="178"/>
      <c r="T21" s="188" t="str">
        <f>IF('Rooster '!AJ48&gt;0,T$3,"")</f>
        <v>jos</v>
      </c>
      <c r="U21" s="187" t="str">
        <f>IF('Rooster '!AL48&gt;0,U$3,"")</f>
        <v/>
      </c>
      <c r="V21" s="188" t="str">
        <f>IF('Rooster '!AN48&gt;0,V$3,"")</f>
        <v/>
      </c>
      <c r="W21" s="187" t="str">
        <f>IF('Rooster '!AP48&gt;0,W$3,"")</f>
        <v/>
      </c>
      <c r="X21" s="188" t="str">
        <f>IF('Rooster '!AR48&gt;0,X$3,"")</f>
        <v/>
      </c>
      <c r="Y21" s="187" t="str">
        <f>IF('Rooster '!AT48&gt;0,Y$3,"")</f>
        <v/>
      </c>
      <c r="Z21" s="188" t="str">
        <f>IF('Rooster '!AV48&gt;0,Z$3,"")</f>
        <v>micha</v>
      </c>
      <c r="AA21" s="187" t="str">
        <f>IF('Rooster '!AX48&gt;0,AA$3,"")</f>
        <v/>
      </c>
      <c r="AB21" s="188" t="str">
        <f>IF('Rooster '!AZ48&gt;0,AB$3,"")</f>
        <v/>
      </c>
      <c r="AC21" s="187" t="str">
        <f>IF('Rooster '!BB48&gt;0,AC$3,"")</f>
        <v/>
      </c>
      <c r="AD21" s="188" t="str">
        <f>IF('Rooster '!BD48&gt;0,AD$3,"")</f>
        <v/>
      </c>
      <c r="AE21" s="187" t="str">
        <f>IF('Rooster '!BF48&gt;0,AE$3,"")</f>
        <v/>
      </c>
      <c r="AF21" s="188" t="str">
        <f>IF('Rooster '!BH48&gt;0,AF$3,"")</f>
        <v/>
      </c>
      <c r="AG21" s="187" t="str">
        <f>IF('Rooster '!BJ48&gt;0,AG$3,"")</f>
        <v/>
      </c>
      <c r="AH21" s="188" t="str">
        <f>IF('Rooster '!BL48&gt;0,AH$3,"")</f>
        <v/>
      </c>
      <c r="AI21" s="187" t="str">
        <f>IF('Rooster '!BN48&gt;0,AI$3,"")</f>
        <v/>
      </c>
      <c r="AJ21" s="188" t="str">
        <f>IF('Rooster '!BP48&gt;0,AJ$3,"")</f>
        <v>richard</v>
      </c>
      <c r="AK21" s="187" t="str">
        <f>IF('Rooster '!BR48&gt;0,AK$3,"")</f>
        <v/>
      </c>
      <c r="AL21" s="188" t="str">
        <f>IF('Rooster '!BT48&gt;0,AL$3,"")</f>
        <v/>
      </c>
      <c r="AM21" s="187" t="str">
        <f>IF('Rooster '!BV48&gt;0,AM$3,"")</f>
        <v/>
      </c>
      <c r="AN21" s="188" t="str">
        <f>IF('Rooster '!BX48&gt;0,AN$3,"")</f>
        <v>theo v W</v>
      </c>
      <c r="AO21" s="187" t="str">
        <f>IF('Rooster '!BZ48&gt;0,AO$3,"")</f>
        <v>thijs</v>
      </c>
      <c r="AP21" s="187" t="str">
        <f>IF('Rooster '!CB48&gt;0,AP$3,"")</f>
        <v/>
      </c>
      <c r="AQ21" s="187" t="str">
        <f>IF('Rooster '!CD48&gt;0,AQ$3,"")</f>
        <v/>
      </c>
      <c r="AR21" s="187" t="str">
        <f>IF('Rooster '!CF48&gt;0,AR$3,"")</f>
        <v/>
      </c>
      <c r="AS21" s="178"/>
      <c r="AT21" s="176">
        <f t="shared" si="3"/>
        <v>7</v>
      </c>
      <c r="AU21" s="187" t="str">
        <f t="shared" si="2"/>
        <v>joop</v>
      </c>
    </row>
    <row r="22" spans="1:47">
      <c r="A22" s="309" t="s">
        <v>80</v>
      </c>
      <c r="B22" s="176">
        <f>'Actuele Stand'!$D$53-COUNTBLANK(D22:AR22)</f>
        <v>5</v>
      </c>
      <c r="C22" s="178"/>
      <c r="D22" s="173" t="str">
        <f>IF('Rooster '!D50&gt;0,D$3,"")</f>
        <v>alex r</v>
      </c>
      <c r="E22" s="180" t="str">
        <f>IF('Rooster '!F50&gt;0,E$3,"")</f>
        <v>alex s</v>
      </c>
      <c r="F22" s="173" t="str">
        <f>IF('Rooster '!H50&gt;0,F$3,"")</f>
        <v/>
      </c>
      <c r="G22" s="180" t="str">
        <f>IF('Rooster '!J50&gt;0,G$3,"")</f>
        <v/>
      </c>
      <c r="H22" s="173" t="str">
        <f>IF('Rooster '!L50&gt;0,H$3,"")</f>
        <v/>
      </c>
      <c r="I22" s="180" t="str">
        <f>IF('Rooster '!N50&gt;0,I$3,"")</f>
        <v/>
      </c>
      <c r="J22" s="173" t="str">
        <f>IF('Rooster '!P50&gt;0,J$3,"")</f>
        <v/>
      </c>
      <c r="K22" s="180" t="str">
        <f>IF('Rooster '!R50&gt;0,K$3,"")</f>
        <v/>
      </c>
      <c r="L22" s="173" t="str">
        <f>IF('Rooster '!T50&gt;0,L$3,"")</f>
        <v/>
      </c>
      <c r="M22" s="180" t="str">
        <f>IF('Rooster '!V50&gt;0,M$3,"")</f>
        <v/>
      </c>
      <c r="N22" s="173" t="str">
        <f>IF('Rooster '!X50&gt;0,N$3,"")</f>
        <v/>
      </c>
      <c r="O22" s="180" t="str">
        <f>IF('Rooster '!Z50&gt;0,O$3,"")</f>
        <v/>
      </c>
      <c r="P22" s="173" t="str">
        <f>IF('Rooster '!AB50&gt;0,P$3,"")</f>
        <v/>
      </c>
      <c r="Q22" s="180" t="str">
        <f>IF('Rooster '!AD50&gt;0,Q$3,"")</f>
        <v/>
      </c>
      <c r="R22" s="180" t="str">
        <f>IF('Rooster '!AF50&gt;0,R$3,"")</f>
        <v/>
      </c>
      <c r="S22" s="180" t="str">
        <f>IF('Rooster '!AH50&gt;0,S$3,"")</f>
        <v>joop</v>
      </c>
      <c r="T22" s="178"/>
      <c r="U22" s="180" t="str">
        <f>IF('Rooster '!AL50&gt;0,U$3,"")</f>
        <v/>
      </c>
      <c r="V22" s="173" t="str">
        <f>IF('Rooster '!AN50&gt;0,V$3,"")</f>
        <v/>
      </c>
      <c r="W22" s="180" t="str">
        <f>IF('Rooster '!AP50&gt;0,W$3,"")</f>
        <v/>
      </c>
      <c r="X22" s="173" t="str">
        <f>IF('Rooster '!AR50&gt;0,X$3,"")</f>
        <v/>
      </c>
      <c r="Y22" s="180" t="str">
        <f>IF('Rooster '!AT50&gt;0,Y$3,"")</f>
        <v/>
      </c>
      <c r="Z22" s="173" t="str">
        <f>IF('Rooster '!AV50&gt;0,Z$3,"")</f>
        <v/>
      </c>
      <c r="AA22" s="180" t="str">
        <f>IF('Rooster '!AX50&gt;0,AA$3,"")</f>
        <v>mo</v>
      </c>
      <c r="AB22" s="173" t="str">
        <f>IF('Rooster '!AZ50&gt;0,AB$3,"")</f>
        <v/>
      </c>
      <c r="AC22" s="180" t="str">
        <f>IF('Rooster '!BB50&gt;0,AC$3,"")</f>
        <v/>
      </c>
      <c r="AD22" s="173" t="str">
        <f>IF('Rooster '!BD50&gt;0,AD$3,"")</f>
        <v/>
      </c>
      <c r="AE22" s="180" t="str">
        <f>IF('Rooster '!BF50&gt;0,AE$3,"")</f>
        <v>peet h</v>
      </c>
      <c r="AF22" s="173" t="str">
        <f>IF('Rooster '!BH50&gt;0,AF$3,"")</f>
        <v/>
      </c>
      <c r="AG22" s="180" t="str">
        <f>IF('Rooster '!BJ50&gt;0,AG$3,"")</f>
        <v/>
      </c>
      <c r="AH22" s="173" t="str">
        <f>IF('Rooster '!BL50&gt;0,AH$3,"")</f>
        <v/>
      </c>
      <c r="AI22" s="180" t="str">
        <f>IF('Rooster '!BN50&gt;0,AI$3,"")</f>
        <v/>
      </c>
      <c r="AJ22" s="173" t="str">
        <f>IF('Rooster '!BP50&gt;0,AJ$3,"")</f>
        <v/>
      </c>
      <c r="AK22" s="180" t="str">
        <f>IF('Rooster '!BR50&gt;0,AK$3,"")</f>
        <v/>
      </c>
      <c r="AL22" s="173" t="str">
        <f>IF('Rooster '!BT50&gt;0,AL$3,"")</f>
        <v/>
      </c>
      <c r="AM22" s="180" t="str">
        <f>IF('Rooster '!BV50&gt;0,AM$3,"")</f>
        <v/>
      </c>
      <c r="AN22" s="173" t="str">
        <f>IF('Rooster '!BX50&gt;0,AN$3,"")</f>
        <v/>
      </c>
      <c r="AO22" s="180" t="str">
        <f>IF('Rooster '!BZ50&gt;0,AO$3,"")</f>
        <v/>
      </c>
      <c r="AP22" s="180" t="str">
        <f>IF('Rooster '!CB50&gt;0,AP$3,"")</f>
        <v/>
      </c>
      <c r="AQ22" s="180" t="str">
        <f>IF('Rooster '!CD50&gt;0,AQ$3,"")</f>
        <v/>
      </c>
      <c r="AR22" s="180" t="str">
        <f>IF('Rooster '!CF50&gt;0,AR$3,"")</f>
        <v/>
      </c>
      <c r="AS22" s="178"/>
      <c r="AT22" s="176">
        <f t="shared" si="3"/>
        <v>5</v>
      </c>
      <c r="AU22" s="173" t="str">
        <f t="shared" si="2"/>
        <v>jos</v>
      </c>
    </row>
    <row r="23" spans="1:47">
      <c r="A23" s="376" t="s">
        <v>146</v>
      </c>
      <c r="B23" s="176">
        <f>'Actuele Stand'!$D$53-COUNTBLANK(D23:AR23)</f>
        <v>9</v>
      </c>
      <c r="C23" s="178"/>
      <c r="D23" s="188" t="str">
        <f>IF('Rooster '!D52&gt;0,D$3,"")</f>
        <v/>
      </c>
      <c r="E23" s="187" t="str">
        <f>IF('Rooster '!F52&gt;0,E$3,"")</f>
        <v>alex s</v>
      </c>
      <c r="F23" s="188" t="str">
        <f>IF('Rooster '!H52&gt;0,F$3,"")</f>
        <v>appie</v>
      </c>
      <c r="G23" s="187" t="str">
        <f>IF('Rooster '!J52&gt;0,G$3,"")</f>
        <v>arthur</v>
      </c>
      <c r="H23" s="188" t="str">
        <f>IF('Rooster '!L52&gt;0,H$3,"")</f>
        <v/>
      </c>
      <c r="I23" s="187" t="str">
        <f>IF('Rooster '!N52&gt;0,I$3,"")</f>
        <v/>
      </c>
      <c r="J23" s="188" t="str">
        <f>IF('Rooster '!P52&gt;0,J$3,"")</f>
        <v/>
      </c>
      <c r="K23" s="187" t="str">
        <f>IF('Rooster '!R52&gt;0,K$3,"")</f>
        <v/>
      </c>
      <c r="L23" s="188" t="str">
        <f>IF('Rooster '!T52&gt;0,L$3,"")</f>
        <v/>
      </c>
      <c r="M23" s="187" t="str">
        <f>IF('Rooster '!V52&gt;0,M$3,"")</f>
        <v/>
      </c>
      <c r="N23" s="188" t="str">
        <f>IF('Rooster '!X52&gt;0,N$3,"")</f>
        <v/>
      </c>
      <c r="O23" s="187" t="str">
        <f>IF('Rooster '!Z52&gt;0,O$3,"")</f>
        <v/>
      </c>
      <c r="P23" s="188" t="str">
        <f>IF('Rooster '!AB52&gt;0,P$3,"")</f>
        <v/>
      </c>
      <c r="Q23" s="187" t="str">
        <f>IF('Rooster '!AD52&gt;0,Q$3,"")</f>
        <v/>
      </c>
      <c r="R23" s="187" t="str">
        <f>IF('Rooster '!AF52&gt;0,R$3,"")</f>
        <v/>
      </c>
      <c r="S23" s="187" t="str">
        <f>IF('Rooster '!AH52&gt;0,S$3,"")</f>
        <v/>
      </c>
      <c r="T23" s="188" t="str">
        <f>IF('Rooster '!AJ52&gt;0,T$3,"")</f>
        <v/>
      </c>
      <c r="U23" s="178"/>
      <c r="V23" s="188" t="str">
        <f>IF('Rooster '!AN52&gt;0,V$3,"")</f>
        <v/>
      </c>
      <c r="W23" s="187" t="str">
        <f>IF('Rooster '!AP52&gt;0,W$3,"")</f>
        <v/>
      </c>
      <c r="X23" s="188" t="str">
        <f>IF('Rooster '!AR52&gt;0,X$3,"")</f>
        <v/>
      </c>
      <c r="Y23" s="187" t="str">
        <f>IF('Rooster '!AT52&gt;0,Y$3,"")</f>
        <v/>
      </c>
      <c r="Z23" s="188" t="str">
        <f>IF('Rooster '!AV52&gt;0,Z$3,"")</f>
        <v/>
      </c>
      <c r="AA23" s="187" t="str">
        <f>IF('Rooster '!AX52&gt;0,AA$3,"")</f>
        <v/>
      </c>
      <c r="AB23" s="188" t="str">
        <f>IF('Rooster '!AZ52&gt;0,AB$3,"")</f>
        <v>Patrick</v>
      </c>
      <c r="AC23" s="187" t="str">
        <f>IF('Rooster '!BB52&gt;0,AC$3,"")</f>
        <v/>
      </c>
      <c r="AD23" s="188" t="str">
        <f>IF('Rooster '!BD52&gt;0,AD$3,"")</f>
        <v/>
      </c>
      <c r="AE23" s="187" t="str">
        <f>IF('Rooster '!BF52&gt;0,AE$3,"")</f>
        <v>peet h</v>
      </c>
      <c r="AF23" s="188" t="str">
        <f>IF('Rooster '!BH52&gt;0,AF$3,"")</f>
        <v/>
      </c>
      <c r="AG23" s="187" t="str">
        <f>IF('Rooster '!BJ52&gt;0,AG$3,"")</f>
        <v/>
      </c>
      <c r="AH23" s="188" t="str">
        <f>IF('Rooster '!BL52&gt;0,AH$3,"")</f>
        <v>pleun</v>
      </c>
      <c r="AI23" s="187" t="str">
        <f>IF('Rooster '!BN52&gt;0,AI$3,"")</f>
        <v/>
      </c>
      <c r="AJ23" s="188" t="str">
        <f>IF('Rooster '!BP52&gt;0,AJ$3,"")</f>
        <v/>
      </c>
      <c r="AK23" s="187" t="str">
        <f>IF('Rooster '!BR52&gt;0,AK$3,"")</f>
        <v>ronald</v>
      </c>
      <c r="AL23" s="188" t="str">
        <f>IF('Rooster '!BT52&gt;0,AL$3,"")</f>
        <v/>
      </c>
      <c r="AM23" s="187" t="str">
        <f>IF('Rooster '!BV52&gt;0,AM$3,"")</f>
        <v>theo A</v>
      </c>
      <c r="AN23" s="188" t="str">
        <f>IF('Rooster '!BX52&gt;0,AN$3,"")</f>
        <v/>
      </c>
      <c r="AO23" s="187" t="str">
        <f>IF('Rooster '!BZ52&gt;0,AO$3,"")</f>
        <v/>
      </c>
      <c r="AP23" s="187" t="str">
        <f>IF('Rooster '!CB52&gt;0,AP$3,"")</f>
        <v/>
      </c>
      <c r="AQ23" s="187" t="str">
        <f>IF('Rooster '!CD52&gt;0,AQ$3,"")</f>
        <v/>
      </c>
      <c r="AR23" s="187" t="str">
        <f>IF('Rooster '!CF52&gt;0,AR$3,"")</f>
        <v>wout</v>
      </c>
      <c r="AS23" s="178"/>
      <c r="AT23" s="176">
        <f t="shared" si="3"/>
        <v>9</v>
      </c>
      <c r="AU23" s="187" t="str">
        <f t="shared" si="2"/>
        <v>mars bo</v>
      </c>
    </row>
    <row r="24" spans="1:47">
      <c r="A24" s="309" t="s">
        <v>147</v>
      </c>
      <c r="B24" s="176">
        <f>'Actuele Stand'!$D$53-COUNTBLANK(D24:AR24)</f>
        <v>2</v>
      </c>
      <c r="C24" s="178"/>
      <c r="D24" s="173" t="str">
        <f>IF('Rooster '!D54&gt;0,D$3,"")</f>
        <v/>
      </c>
      <c r="E24" s="180" t="str">
        <f>IF('Rooster '!F54&gt;0,E$3,"")</f>
        <v/>
      </c>
      <c r="F24" s="173" t="str">
        <f>IF('Rooster '!H54&gt;0,F$3,"")</f>
        <v/>
      </c>
      <c r="G24" s="180" t="str">
        <f>IF('Rooster '!J54&gt;0,G$3,"")</f>
        <v/>
      </c>
      <c r="H24" s="173" t="str">
        <f>IF('Rooster '!L54&gt;0,H$3,"")</f>
        <v/>
      </c>
      <c r="I24" s="180" t="str">
        <f>IF('Rooster '!N54&gt;0,I$3,"")</f>
        <v/>
      </c>
      <c r="J24" s="173" t="str">
        <f>IF('Rooster '!P54&gt;0,J$3,"")</f>
        <v>cock</v>
      </c>
      <c r="K24" s="180" t="str">
        <f>IF('Rooster '!R54&gt;0,K$3,"")</f>
        <v/>
      </c>
      <c r="L24" s="173" t="str">
        <f>IF('Rooster '!T54&gt;0,L$3,"")</f>
        <v>ed</v>
      </c>
      <c r="M24" s="180" t="str">
        <f>IF('Rooster '!V54&gt;0,M$3,"")</f>
        <v/>
      </c>
      <c r="N24" s="173" t="str">
        <f>IF('Rooster '!X54&gt;0,N$3,"")</f>
        <v/>
      </c>
      <c r="O24" s="180" t="str">
        <f>IF('Rooster '!Z54&gt;0,O$3,"")</f>
        <v/>
      </c>
      <c r="P24" s="173" t="str">
        <f>IF('Rooster '!AB54&gt;0,P$3,"")</f>
        <v/>
      </c>
      <c r="Q24" s="180" t="str">
        <f>IF('Rooster '!AD54&gt;0,Q$3,"")</f>
        <v/>
      </c>
      <c r="R24" s="180" t="str">
        <f>IF('Rooster '!AF54&gt;0,R$3,"")</f>
        <v/>
      </c>
      <c r="S24" s="180" t="str">
        <f>IF('Rooster '!AH54&gt;0,S$3,"")</f>
        <v/>
      </c>
      <c r="T24" s="173" t="str">
        <f>IF('Rooster '!AJ54&gt;0,T$3,"")</f>
        <v/>
      </c>
      <c r="U24" s="180" t="str">
        <f>IF('Rooster '!AL54&gt;0,U$3,"")</f>
        <v/>
      </c>
      <c r="V24" s="178"/>
      <c r="W24" s="180" t="str">
        <f>IF('Rooster '!AP54&gt;0,W$3,"")</f>
        <v/>
      </c>
      <c r="X24" s="173" t="str">
        <f>IF('Rooster '!AR54&gt;0,X$3,"")</f>
        <v/>
      </c>
      <c r="Y24" s="180" t="str">
        <f>IF('Rooster '!AT54&gt;0,Y$3,"")</f>
        <v/>
      </c>
      <c r="Z24" s="173" t="str">
        <f>IF('Rooster '!AV54&gt;0,Z$3,"")</f>
        <v/>
      </c>
      <c r="AA24" s="180" t="str">
        <f>IF('Rooster '!AX54&gt;0,AA$3,"")</f>
        <v/>
      </c>
      <c r="AB24" s="173" t="str">
        <f>IF('Rooster '!AZ54&gt;0,AB$3,"")</f>
        <v/>
      </c>
      <c r="AC24" s="180" t="str">
        <f>IF('Rooster '!BB54&gt;0,AC$3,"")</f>
        <v/>
      </c>
      <c r="AD24" s="173" t="str">
        <f>IF('Rooster '!BD54&gt;0,AD$3,"")</f>
        <v/>
      </c>
      <c r="AE24" s="180" t="str">
        <f>IF('Rooster '!BF54&gt;0,AE$3,"")</f>
        <v/>
      </c>
      <c r="AF24" s="173" t="str">
        <f>IF('Rooster '!BH54&gt;0,AF$3,"")</f>
        <v/>
      </c>
      <c r="AG24" s="180" t="str">
        <f>IF('Rooster '!BJ54&gt;0,AG$3,"")</f>
        <v/>
      </c>
      <c r="AH24" s="173" t="str">
        <f>IF('Rooster '!BL54&gt;0,AH$3,"")</f>
        <v/>
      </c>
      <c r="AI24" s="180" t="str">
        <f>IF('Rooster '!BN54&gt;0,AI$3,"")</f>
        <v/>
      </c>
      <c r="AJ24" s="173" t="str">
        <f>IF('Rooster '!BP54&gt;0,AJ$3,"")</f>
        <v/>
      </c>
      <c r="AK24" s="180" t="str">
        <f>IF('Rooster '!BR54&gt;0,AK$3,"")</f>
        <v/>
      </c>
      <c r="AL24" s="173" t="str">
        <f>IF('Rooster '!BT54&gt;0,AL$3,"")</f>
        <v/>
      </c>
      <c r="AM24" s="180" t="str">
        <f>IF('Rooster '!BV54&gt;0,AM$3,"")</f>
        <v/>
      </c>
      <c r="AN24" s="173" t="str">
        <f>IF('Rooster '!BX54&gt;0,AN$3,"")</f>
        <v/>
      </c>
      <c r="AO24" s="180" t="str">
        <f>IF('Rooster '!BZ54&gt;0,AO$3,"")</f>
        <v/>
      </c>
      <c r="AP24" s="180" t="str">
        <f>IF('Rooster '!CB54&gt;0,AP$3,"")</f>
        <v/>
      </c>
      <c r="AQ24" s="180" t="str">
        <f>IF('Rooster '!CD54&gt;0,AQ$3,"")</f>
        <v/>
      </c>
      <c r="AR24" s="180" t="str">
        <f>IF('Rooster '!CF54&gt;0,AR$3,"")</f>
        <v/>
      </c>
      <c r="AS24" s="178"/>
      <c r="AT24" s="176">
        <f t="shared" si="3"/>
        <v>2</v>
      </c>
      <c r="AU24" s="173" t="str">
        <f t="shared" si="2"/>
        <v>mars bu</v>
      </c>
    </row>
    <row r="25" spans="1:47">
      <c r="A25" s="376" t="s">
        <v>148</v>
      </c>
      <c r="B25" s="176">
        <f>'Actuele Stand'!$D$53-COUNTBLANK(D25:AR25)</f>
        <v>0</v>
      </c>
      <c r="C25" s="178"/>
      <c r="D25" s="188" t="str">
        <f>IF('Rooster '!D56&gt;0,D$3,"")</f>
        <v/>
      </c>
      <c r="E25" s="187" t="str">
        <f>IF('Rooster '!F56&gt;0,E$3,"")</f>
        <v/>
      </c>
      <c r="F25" s="188" t="str">
        <f>IF('Rooster '!H56&gt;0,F$3,"")</f>
        <v/>
      </c>
      <c r="G25" s="187" t="str">
        <f>IF('Rooster '!J56&gt;0,G$3,"")</f>
        <v/>
      </c>
      <c r="H25" s="188" t="str">
        <f>IF('Rooster '!L56&gt;0,H$3,"")</f>
        <v/>
      </c>
      <c r="I25" s="187" t="str">
        <f>IF('Rooster '!N56&gt;0,I$3,"")</f>
        <v/>
      </c>
      <c r="J25" s="188" t="str">
        <f>IF('Rooster '!P56&gt;0,J$3,"")</f>
        <v/>
      </c>
      <c r="K25" s="187" t="str">
        <f>IF('Rooster '!R56&gt;0,K$3,"")</f>
        <v/>
      </c>
      <c r="L25" s="188" t="str">
        <f>IF('Rooster '!T56&gt;0,L$3,"")</f>
        <v/>
      </c>
      <c r="M25" s="187" t="str">
        <f>IF('Rooster '!V56&gt;0,M$3,"")</f>
        <v/>
      </c>
      <c r="N25" s="188" t="str">
        <f>IF('Rooster '!X56&gt;0,N$3,"")</f>
        <v/>
      </c>
      <c r="O25" s="187" t="str">
        <f>IF('Rooster '!Z56&gt;0,O$3,"")</f>
        <v/>
      </c>
      <c r="P25" s="188" t="str">
        <f>IF('Rooster '!AB56&gt;0,P$3,"")</f>
        <v/>
      </c>
      <c r="Q25" s="187" t="str">
        <f>IF('Rooster '!AD56&gt;0,Q$3,"")</f>
        <v/>
      </c>
      <c r="R25" s="187" t="str">
        <f>IF('Rooster '!AF56&gt;0,R$3,"")</f>
        <v/>
      </c>
      <c r="S25" s="187" t="str">
        <f>IF('Rooster '!AH56&gt;0,S$3,"")</f>
        <v/>
      </c>
      <c r="T25" s="188" t="str">
        <f>IF('Rooster '!AJ56&gt;0,T$3,"")</f>
        <v/>
      </c>
      <c r="U25" s="187" t="str">
        <f>IF('Rooster '!AL56&gt;0,U$3,"")</f>
        <v/>
      </c>
      <c r="V25" s="188" t="str">
        <f>IF('Rooster '!AN56&gt;0,V$3,"")</f>
        <v/>
      </c>
      <c r="W25" s="178"/>
      <c r="X25" s="188" t="str">
        <f>IF('Rooster '!AR56&gt;0,X$3,"")</f>
        <v/>
      </c>
      <c r="Y25" s="187" t="str">
        <f>IF('Rooster '!AT56&gt;0,Y$3,"")</f>
        <v/>
      </c>
      <c r="Z25" s="188" t="str">
        <f>IF('Rooster '!AV56&gt;0,Z$3,"")</f>
        <v/>
      </c>
      <c r="AA25" s="187" t="str">
        <f>IF('Rooster '!AX56&gt;0,AA$3,"")</f>
        <v/>
      </c>
      <c r="AB25" s="188" t="str">
        <f>IF('Rooster '!AZ56&gt;0,AB$3,"")</f>
        <v/>
      </c>
      <c r="AC25" s="187" t="str">
        <f>IF('Rooster '!BB56&gt;0,AC$3,"")</f>
        <v/>
      </c>
      <c r="AD25" s="188" t="str">
        <f>IF('Rooster '!BD56&gt;0,AD$3,"")</f>
        <v/>
      </c>
      <c r="AE25" s="187" t="str">
        <f>IF('Rooster '!BF56&gt;0,AE$3,"")</f>
        <v/>
      </c>
      <c r="AF25" s="188" t="str">
        <f>IF('Rooster '!BH56&gt;0,AF$3,"")</f>
        <v/>
      </c>
      <c r="AG25" s="187" t="str">
        <f>IF('Rooster '!BJ56&gt;0,AG$3,"")</f>
        <v/>
      </c>
      <c r="AH25" s="188" t="str">
        <f>IF('Rooster '!BL56&gt;0,AH$3,"")</f>
        <v/>
      </c>
      <c r="AI25" s="187" t="str">
        <f>IF('Rooster '!BN56&gt;0,AI$3,"")</f>
        <v/>
      </c>
      <c r="AJ25" s="188" t="str">
        <f>IF('Rooster '!BP56&gt;0,AJ$3,"")</f>
        <v/>
      </c>
      <c r="AK25" s="187" t="str">
        <f>IF('Rooster '!BR56&gt;0,AK$3,"")</f>
        <v/>
      </c>
      <c r="AL25" s="188" t="str">
        <f>IF('Rooster '!BT56&gt;0,AL$3,"")</f>
        <v/>
      </c>
      <c r="AM25" s="187" t="str">
        <f>IF('Rooster '!BV56&gt;0,AM$3,"")</f>
        <v/>
      </c>
      <c r="AN25" s="188" t="str">
        <f>IF('Rooster '!BX56&gt;0,AN$3,"")</f>
        <v/>
      </c>
      <c r="AO25" s="187" t="str">
        <f>IF('Rooster '!BZ56&gt;0,AO$3,"")</f>
        <v/>
      </c>
      <c r="AP25" s="187" t="str">
        <f>IF('Rooster '!CB56&gt;0,AP$3,"")</f>
        <v/>
      </c>
      <c r="AQ25" s="187" t="str">
        <f>IF('Rooster '!CD56&gt;0,AQ$3,"")</f>
        <v/>
      </c>
      <c r="AR25" s="187" t="str">
        <f>IF('Rooster '!CF56&gt;0,AR$3,"")</f>
        <v/>
      </c>
      <c r="AS25" s="178"/>
      <c r="AT25" s="176">
        <f t="shared" si="3"/>
        <v>0</v>
      </c>
      <c r="AU25" s="187" t="str">
        <f t="shared" si="2"/>
        <v>mars ma</v>
      </c>
    </row>
    <row r="26" spans="1:47">
      <c r="A26" s="309" t="s">
        <v>149</v>
      </c>
      <c r="B26" s="176">
        <f>'Actuele Stand'!$D$53-COUNTBLANK(D26:AR26)</f>
        <v>0</v>
      </c>
      <c r="C26" s="178"/>
      <c r="D26" s="173" t="str">
        <f>IF('Rooster '!D58&gt;0,D$3,"")</f>
        <v/>
      </c>
      <c r="E26" s="180" t="str">
        <f>IF('Rooster '!F58&gt;0,E$3,"")</f>
        <v/>
      </c>
      <c r="F26" s="173" t="str">
        <f>IF('Rooster '!H58&gt;0,F$3,"")</f>
        <v/>
      </c>
      <c r="G26" s="180" t="str">
        <f>IF('Rooster '!J58&gt;0,G$3,"")</f>
        <v/>
      </c>
      <c r="H26" s="173" t="str">
        <f>IF('Rooster '!L58&gt;0,H$3,"")</f>
        <v/>
      </c>
      <c r="I26" s="180" t="str">
        <f>IF('Rooster '!N58&gt;0,I$3,"")</f>
        <v/>
      </c>
      <c r="J26" s="173" t="str">
        <f>IF('Rooster '!P58&gt;0,J$3,"")</f>
        <v/>
      </c>
      <c r="K26" s="180" t="str">
        <f>IF('Rooster '!R58&gt;0,K$3,"")</f>
        <v/>
      </c>
      <c r="L26" s="173" t="str">
        <f>IF('Rooster '!T58&gt;0,L$3,"")</f>
        <v/>
      </c>
      <c r="M26" s="180" t="str">
        <f>IF('Rooster '!V58&gt;0,M$3,"")</f>
        <v/>
      </c>
      <c r="N26" s="173" t="str">
        <f>IF('Rooster '!X58&gt;0,N$3,"")</f>
        <v/>
      </c>
      <c r="O26" s="180" t="str">
        <f>IF('Rooster '!Z58&gt;0,O$3,"")</f>
        <v/>
      </c>
      <c r="P26" s="173" t="str">
        <f>IF('Rooster '!AB58&gt;0,P$3,"")</f>
        <v/>
      </c>
      <c r="Q26" s="180" t="str">
        <f>IF('Rooster '!AD58&gt;0,Q$3,"")</f>
        <v/>
      </c>
      <c r="R26" s="180" t="str">
        <f>IF('Rooster '!AF58&gt;0,R$3,"")</f>
        <v/>
      </c>
      <c r="S26" s="180" t="str">
        <f>IF('Rooster '!AH58&gt;0,S$3,"")</f>
        <v/>
      </c>
      <c r="T26" s="173" t="str">
        <f>IF('Rooster '!AJ58&gt;0,T$3,"")</f>
        <v/>
      </c>
      <c r="U26" s="180" t="str">
        <f>IF('Rooster '!AL58&gt;0,U$3,"")</f>
        <v/>
      </c>
      <c r="V26" s="173" t="str">
        <f>IF('Rooster '!AN58&gt;0,V$3,"")</f>
        <v/>
      </c>
      <c r="W26" s="180" t="str">
        <f>IF('Rooster '!AP58&gt;0,W$3,"")</f>
        <v/>
      </c>
      <c r="X26" s="178"/>
      <c r="Y26" s="180" t="str">
        <f>IF('Rooster '!AT58&gt;0,Y$3,"")</f>
        <v/>
      </c>
      <c r="Z26" s="173" t="str">
        <f>IF('Rooster '!AV58&gt;0,Z$3,"")</f>
        <v/>
      </c>
      <c r="AA26" s="180" t="str">
        <f>IF('Rooster '!AX58&gt;0,AA$3,"")</f>
        <v/>
      </c>
      <c r="AB26" s="173" t="str">
        <f>IF('Rooster '!AZ58&gt;0,AB$3,"")</f>
        <v/>
      </c>
      <c r="AC26" s="180" t="str">
        <f>IF('Rooster '!BB58&gt;0,AC$3,"")</f>
        <v/>
      </c>
      <c r="AD26" s="173" t="str">
        <f>IF('Rooster '!BD58&gt;0,AD$3,"")</f>
        <v/>
      </c>
      <c r="AE26" s="180" t="str">
        <f>IF('Rooster '!BF58&gt;0,AE$3,"")</f>
        <v/>
      </c>
      <c r="AF26" s="173" t="str">
        <f>IF('Rooster '!BH58&gt;0,AF$3,"")</f>
        <v/>
      </c>
      <c r="AG26" s="180" t="str">
        <f>IF('Rooster '!BJ58&gt;0,AG$3,"")</f>
        <v/>
      </c>
      <c r="AH26" s="173" t="str">
        <f>IF('Rooster '!BL58&gt;0,AH$3,"")</f>
        <v/>
      </c>
      <c r="AI26" s="180" t="str">
        <f>IF('Rooster '!BN58&gt;0,AI$3,"")</f>
        <v/>
      </c>
      <c r="AJ26" s="173" t="str">
        <f>IF('Rooster '!BP58&gt;0,AJ$3,"")</f>
        <v/>
      </c>
      <c r="AK26" s="180" t="str">
        <f>IF('Rooster '!BR58&gt;0,AK$3,"")</f>
        <v/>
      </c>
      <c r="AL26" s="173" t="str">
        <f>IF('Rooster '!BT58&gt;0,AL$3,"")</f>
        <v/>
      </c>
      <c r="AM26" s="180" t="str">
        <f>IF('Rooster '!BV58&gt;0,AM$3,"")</f>
        <v/>
      </c>
      <c r="AN26" s="173" t="str">
        <f>IF('Rooster '!BX58&gt;0,AN$3,"")</f>
        <v/>
      </c>
      <c r="AO26" s="180" t="str">
        <f>IF('Rooster '!BZ58&gt;0,AO$3,"")</f>
        <v/>
      </c>
      <c r="AP26" s="180" t="str">
        <f>IF('Rooster '!CB58&gt;0,AP$3,"")</f>
        <v/>
      </c>
      <c r="AQ26" s="180" t="str">
        <f>IF('Rooster '!CD58&gt;0,AQ$3,"")</f>
        <v/>
      </c>
      <c r="AR26" s="180" t="str">
        <f>IF('Rooster '!CF58&gt;0,AR$3,"")</f>
        <v/>
      </c>
      <c r="AS26" s="178"/>
      <c r="AT26" s="176">
        <f t="shared" si="3"/>
        <v>0</v>
      </c>
      <c r="AU26" s="173" t="str">
        <f t="shared" si="2"/>
        <v>mars os</v>
      </c>
    </row>
    <row r="27" spans="1:47">
      <c r="A27" s="376" t="s">
        <v>120</v>
      </c>
      <c r="B27" s="176">
        <f>'Actuele Stand'!$D$53-COUNTBLANK(D27:AR27)</f>
        <v>7</v>
      </c>
      <c r="C27" s="178"/>
      <c r="D27" s="188" t="str">
        <f>IF('Rooster '!D60&gt;0,D$3,"")</f>
        <v/>
      </c>
      <c r="E27" s="187" t="str">
        <f>IF('Rooster '!F60&gt;0,E$3,"")</f>
        <v/>
      </c>
      <c r="F27" s="188" t="str">
        <f>IF('Rooster '!H60&gt;0,F$3,"")</f>
        <v/>
      </c>
      <c r="G27" s="187" t="str">
        <f>IF('Rooster '!J60&gt;0,G$3,"")</f>
        <v>arthur</v>
      </c>
      <c r="H27" s="188" t="str">
        <f>IF('Rooster '!L60&gt;0,H$3,"")</f>
        <v/>
      </c>
      <c r="I27" s="187" t="str">
        <f>IF('Rooster '!N60&gt;0,I$3,"")</f>
        <v/>
      </c>
      <c r="J27" s="188" t="str">
        <f>IF('Rooster '!P60&gt;0,J$3,"")</f>
        <v/>
      </c>
      <c r="K27" s="187" t="str">
        <f>IF('Rooster '!R60&gt;0,K$3,"")</f>
        <v>cor</v>
      </c>
      <c r="L27" s="188" t="str">
        <f>IF('Rooster '!T60&gt;0,L$3,"")</f>
        <v/>
      </c>
      <c r="M27" s="187" t="str">
        <f>IF('Rooster '!V60&gt;0,M$3,"")</f>
        <v/>
      </c>
      <c r="N27" s="188" t="str">
        <f>IF('Rooster '!X60&gt;0,N$3,"")</f>
        <v/>
      </c>
      <c r="O27" s="187" t="str">
        <f>IF('Rooster '!Z60&gt;0,O$3,"")</f>
        <v>ger v</v>
      </c>
      <c r="P27" s="188" t="str">
        <f>IF('Rooster '!AB60&gt;0,P$3,"")</f>
        <v>harold B</v>
      </c>
      <c r="Q27" s="187" t="str">
        <f>IF('Rooster '!AD60&gt;0,Q$3,"")</f>
        <v/>
      </c>
      <c r="R27" s="187" t="str">
        <f>IF('Rooster '!AF60&gt;0,R$3,"")</f>
        <v/>
      </c>
      <c r="S27" s="187" t="str">
        <f>IF('Rooster '!AH60&gt;0,S$3,"")</f>
        <v/>
      </c>
      <c r="T27" s="188" t="str">
        <f>IF('Rooster '!AJ60&gt;0,T$3,"")</f>
        <v/>
      </c>
      <c r="U27" s="187" t="str">
        <f>IF('Rooster '!AL60&gt;0,U$3,"")</f>
        <v/>
      </c>
      <c r="V27" s="188" t="str">
        <f>IF('Rooster '!AN60&gt;0,V$3,"")</f>
        <v/>
      </c>
      <c r="W27" s="187" t="str">
        <f>IF('Rooster '!AP60&gt;0,W$3,"")</f>
        <v/>
      </c>
      <c r="X27" s="188" t="str">
        <f>IF('Rooster '!AR60&gt;0,X$3,"")</f>
        <v/>
      </c>
      <c r="Y27" s="178"/>
      <c r="Z27" s="188" t="str">
        <f>IF('Rooster '!AV60&gt;0,Z$3,"")</f>
        <v/>
      </c>
      <c r="AA27" s="187" t="str">
        <f>IF('Rooster '!AX60&gt;0,AA$3,"")</f>
        <v/>
      </c>
      <c r="AB27" s="188" t="str">
        <f>IF('Rooster '!AZ60&gt;0,AB$3,"")</f>
        <v/>
      </c>
      <c r="AC27" s="187" t="str">
        <f>IF('Rooster '!BB60&gt;0,AC$3,"")</f>
        <v/>
      </c>
      <c r="AD27" s="188" t="str">
        <f>IF('Rooster '!BD60&gt;0,AD$3,"")</f>
        <v/>
      </c>
      <c r="AE27" s="187" t="str">
        <f>IF('Rooster '!BF60&gt;0,AE$3,"")</f>
        <v/>
      </c>
      <c r="AF27" s="188" t="str">
        <f>IF('Rooster '!BH60&gt;0,AF$3,"")</f>
        <v/>
      </c>
      <c r="AG27" s="187" t="str">
        <f>IF('Rooster '!BJ60&gt;0,AG$3,"")</f>
        <v>piet</v>
      </c>
      <c r="AH27" s="188" t="str">
        <f>IF('Rooster '!BL60&gt;0,AH$3,"")</f>
        <v/>
      </c>
      <c r="AI27" s="187" t="str">
        <f>IF('Rooster '!BN60&gt;0,AI$3,"")</f>
        <v/>
      </c>
      <c r="AJ27" s="188" t="str">
        <f>IF('Rooster '!BP60&gt;0,AJ$3,"")</f>
        <v/>
      </c>
      <c r="AK27" s="187" t="str">
        <f>IF('Rooster '!BR60&gt;0,AK$3,"")</f>
        <v>ronald</v>
      </c>
      <c r="AL27" s="188" t="str">
        <f>IF('Rooster '!BT60&gt;0,AL$3,"")</f>
        <v/>
      </c>
      <c r="AM27" s="187" t="str">
        <f>IF('Rooster '!BV60&gt;0,AM$3,"")</f>
        <v>theo A</v>
      </c>
      <c r="AN27" s="188" t="str">
        <f>IF('Rooster '!BX60&gt;0,AN$3,"")</f>
        <v/>
      </c>
      <c r="AO27" s="187" t="str">
        <f>IF('Rooster '!BZ60&gt;0,AO$3,"")</f>
        <v/>
      </c>
      <c r="AP27" s="187" t="str">
        <f>IF('Rooster '!CB60&gt;0,AP$3,"")</f>
        <v/>
      </c>
      <c r="AQ27" s="187" t="str">
        <f>IF('Rooster '!CD60&gt;0,AQ$3,"")</f>
        <v/>
      </c>
      <c r="AR27" s="187" t="str">
        <f>IF('Rooster '!CF60&gt;0,AR$3,"")</f>
        <v/>
      </c>
      <c r="AS27" s="178"/>
      <c r="AT27" s="176">
        <f t="shared" si="3"/>
        <v>7</v>
      </c>
      <c r="AU27" s="187" t="str">
        <f t="shared" si="2"/>
        <v>marco</v>
      </c>
    </row>
    <row r="28" spans="1:47">
      <c r="A28" s="309" t="s">
        <v>125</v>
      </c>
      <c r="B28" s="176">
        <f>'Actuele Stand'!$D$53-COUNTBLANK(D28:AR28)</f>
        <v>14</v>
      </c>
      <c r="C28" s="178"/>
      <c r="D28" s="173" t="str">
        <f>IF('Rooster '!D62&gt;0,D$3,"")</f>
        <v/>
      </c>
      <c r="E28" s="180" t="str">
        <f>IF('Rooster '!F62&gt;0,E$3,"")</f>
        <v/>
      </c>
      <c r="F28" s="173" t="str">
        <f>IF('Rooster '!H62&gt;0,F$3,"")</f>
        <v>appie</v>
      </c>
      <c r="G28" s="180" t="str">
        <f>IF('Rooster '!J62&gt;0,G$3,"")</f>
        <v/>
      </c>
      <c r="H28" s="173" t="str">
        <f>IF('Rooster '!L62&gt;0,H$3,"")</f>
        <v>berry</v>
      </c>
      <c r="I28" s="180" t="str">
        <f>IF('Rooster '!N62&gt;0,I$3,"")</f>
        <v/>
      </c>
      <c r="J28" s="173" t="str">
        <f>IF('Rooster '!P62&gt;0,J$3,"")</f>
        <v>cock</v>
      </c>
      <c r="K28" s="180" t="str">
        <f>IF('Rooster '!R62&gt;0,K$3,"")</f>
        <v/>
      </c>
      <c r="L28" s="173" t="str">
        <f>IF('Rooster '!T62&gt;0,L$3,"")</f>
        <v>ed</v>
      </c>
      <c r="M28" s="180" t="str">
        <f>IF('Rooster '!V62&gt;0,M$3,"")</f>
        <v>frans</v>
      </c>
      <c r="N28" s="173" t="str">
        <f>IF('Rooster '!X62&gt;0,N$3,"")</f>
        <v>ger d</v>
      </c>
      <c r="O28" s="180" t="str">
        <f>IF('Rooster '!Z62&gt;0,O$3,"")</f>
        <v>ger v</v>
      </c>
      <c r="P28" s="173" t="str">
        <f>IF('Rooster '!AB62&gt;0,P$3,"")</f>
        <v>harold B</v>
      </c>
      <c r="Q28" s="180" t="str">
        <f>IF('Rooster '!AD62&gt;0,Q$3,"")</f>
        <v>harold  N</v>
      </c>
      <c r="R28" s="180" t="str">
        <f>IF('Rooster '!AF62&gt;0,R$3,"")</f>
        <v/>
      </c>
      <c r="S28" s="180" t="str">
        <f>IF('Rooster '!AH62&gt;0,S$3,"")</f>
        <v>joop</v>
      </c>
      <c r="T28" s="173" t="str">
        <f>IF('Rooster '!AJ62&gt;0,T$3,"")</f>
        <v/>
      </c>
      <c r="U28" s="180" t="str">
        <f>IF('Rooster '!AL62&gt;0,U$3,"")</f>
        <v/>
      </c>
      <c r="V28" s="173" t="str">
        <f>IF('Rooster '!AN62&gt;0,V$3,"")</f>
        <v/>
      </c>
      <c r="W28" s="180" t="str">
        <f>IF('Rooster '!AP62&gt;0,W$3,"")</f>
        <v/>
      </c>
      <c r="X28" s="173" t="str">
        <f>IF('Rooster '!AR62&gt;0,X$3,"")</f>
        <v/>
      </c>
      <c r="Y28" s="180" t="str">
        <f>IF('Rooster '!AT62&gt;0,Y$3,"")</f>
        <v/>
      </c>
      <c r="Z28" s="178"/>
      <c r="AA28" s="180" t="str">
        <f>IF('Rooster '!AX62&gt;0,AA$3,"")</f>
        <v/>
      </c>
      <c r="AB28" s="173" t="str">
        <f>IF('Rooster '!AZ62&gt;0,AB$3,"")</f>
        <v/>
      </c>
      <c r="AC28" s="180" t="str">
        <f>IF('Rooster '!BB62&gt;0,AC$3,"")</f>
        <v>paul</v>
      </c>
      <c r="AD28" s="173" t="str">
        <f>IF('Rooster '!BD62&gt;0,AD$3,"")</f>
        <v/>
      </c>
      <c r="AE28" s="180" t="str">
        <f>IF('Rooster '!BF62&gt;0,AE$3,"")</f>
        <v/>
      </c>
      <c r="AF28" s="173" t="str">
        <f>IF('Rooster '!BH62&gt;0,AF$3,"")</f>
        <v/>
      </c>
      <c r="AG28" s="180" t="str">
        <f>IF('Rooster '!BJ62&gt;0,AG$3,"")</f>
        <v/>
      </c>
      <c r="AH28" s="173" t="str">
        <f>IF('Rooster '!BL62&gt;0,AH$3,"")</f>
        <v/>
      </c>
      <c r="AI28" s="180" t="str">
        <f>IF('Rooster '!BN62&gt;0,AI$3,"")</f>
        <v/>
      </c>
      <c r="AJ28" s="173" t="str">
        <f>IF('Rooster '!BP62&gt;0,AJ$3,"")</f>
        <v/>
      </c>
      <c r="AK28" s="180" t="str">
        <f>IF('Rooster '!BR62&gt;0,AK$3,"")</f>
        <v/>
      </c>
      <c r="AL28" s="173" t="str">
        <f>IF('Rooster '!BT62&gt;0,AL$3,"")</f>
        <v/>
      </c>
      <c r="AM28" s="180" t="str">
        <f>IF('Rooster '!BV62&gt;0,AM$3,"")</f>
        <v>theo A</v>
      </c>
      <c r="AN28" s="173" t="str">
        <f>IF('Rooster '!BX62&gt;0,AN$3,"")</f>
        <v/>
      </c>
      <c r="AO28" s="180" t="str">
        <f>IF('Rooster '!BZ62&gt;0,AO$3,"")</f>
        <v/>
      </c>
      <c r="AP28" s="180" t="str">
        <f>IF('Rooster '!CB62&gt;0,AP$3,"")</f>
        <v/>
      </c>
      <c r="AQ28" s="180" t="str">
        <f>IF('Rooster '!CD62&gt;0,AQ$3,"")</f>
        <v>wim</v>
      </c>
      <c r="AR28" s="180" t="str">
        <f>IF('Rooster '!CF62&gt;0,AR$3,"")</f>
        <v>wout</v>
      </c>
      <c r="AS28" s="178"/>
      <c r="AT28" s="176">
        <f t="shared" si="3"/>
        <v>14</v>
      </c>
      <c r="AU28" s="173" t="str">
        <f t="shared" si="2"/>
        <v>micha</v>
      </c>
    </row>
    <row r="29" spans="1:47">
      <c r="A29" s="376" t="s">
        <v>81</v>
      </c>
      <c r="B29" s="176">
        <f>'Actuele Stand'!$D$53-COUNTBLANK(D29:AR29)</f>
        <v>7</v>
      </c>
      <c r="C29" s="178"/>
      <c r="D29" s="188" t="str">
        <f>IF('Rooster '!D64&gt;0,D$3,"")</f>
        <v/>
      </c>
      <c r="E29" s="187" t="str">
        <f>IF('Rooster '!F64&gt;0,E$3,"")</f>
        <v>alex s</v>
      </c>
      <c r="F29" s="188" t="str">
        <f>IF('Rooster '!H64&gt;0,F$3,"")</f>
        <v/>
      </c>
      <c r="G29" s="187" t="str">
        <f>IF('Rooster '!J64&gt;0,G$3,"")</f>
        <v>arthur</v>
      </c>
      <c r="H29" s="188" t="str">
        <f>IF('Rooster '!L64&gt;0,H$3,"")</f>
        <v/>
      </c>
      <c r="I29" s="187" t="str">
        <f>IF('Rooster '!N64&gt;0,I$3,"")</f>
        <v/>
      </c>
      <c r="J29" s="188" t="str">
        <f>IF('Rooster '!P64&gt;0,J$3,"")</f>
        <v/>
      </c>
      <c r="K29" s="187" t="str">
        <f>IF('Rooster '!R64&gt;0,K$3,"")</f>
        <v/>
      </c>
      <c r="L29" s="188" t="str">
        <f>IF('Rooster '!T64&gt;0,L$3,"")</f>
        <v/>
      </c>
      <c r="M29" s="187" t="str">
        <f>IF('Rooster '!V64&gt;0,M$3,"")</f>
        <v>frans</v>
      </c>
      <c r="N29" s="188" t="str">
        <f>IF('Rooster '!X64&gt;0,N$3,"")</f>
        <v/>
      </c>
      <c r="O29" s="187" t="str">
        <f>IF('Rooster '!Z64&gt;0,O$3,"")</f>
        <v/>
      </c>
      <c r="P29" s="188" t="str">
        <f>IF('Rooster '!AB64&gt;0,P$3,"")</f>
        <v/>
      </c>
      <c r="Q29" s="187" t="str">
        <f>IF('Rooster '!AD64&gt;0,Q$3,"")</f>
        <v/>
      </c>
      <c r="R29" s="187" t="str">
        <f>IF('Rooster '!AF64&gt;0,R$3,"")</f>
        <v/>
      </c>
      <c r="S29" s="187" t="str">
        <f>IF('Rooster '!AH64&gt;0,S$3,"")</f>
        <v/>
      </c>
      <c r="T29" s="188" t="str">
        <f>IF('Rooster '!AJ64&gt;0,T$3,"")</f>
        <v>jos</v>
      </c>
      <c r="U29" s="187" t="str">
        <f>IF('Rooster '!AL64&gt;0,U$3,"")</f>
        <v/>
      </c>
      <c r="V29" s="188" t="str">
        <f>IF('Rooster '!AN64&gt;0,V$3,"")</f>
        <v/>
      </c>
      <c r="W29" s="187" t="str">
        <f>IF('Rooster '!AP64&gt;0,W$3,"")</f>
        <v/>
      </c>
      <c r="X29" s="188" t="str">
        <f>IF('Rooster '!AR64&gt;0,X$3,"")</f>
        <v/>
      </c>
      <c r="Y29" s="187" t="str">
        <f>IF('Rooster '!AT64&gt;0,Y$3,"")</f>
        <v/>
      </c>
      <c r="Z29" s="188" t="str">
        <f>IF('Rooster '!AV64&gt;0,Z$3,"")</f>
        <v/>
      </c>
      <c r="AA29" s="178"/>
      <c r="AB29" s="188" t="str">
        <f>IF('Rooster '!AZ64&gt;0,AB$3,"")</f>
        <v/>
      </c>
      <c r="AC29" s="187" t="str">
        <f>IF('Rooster '!BB64&gt;0,AC$3,"")</f>
        <v/>
      </c>
      <c r="AD29" s="188" t="str">
        <f>IF('Rooster '!BD64&gt;0,AD$3,"")</f>
        <v/>
      </c>
      <c r="AE29" s="187" t="str">
        <f>IF('Rooster '!BF64&gt;0,AE$3,"")</f>
        <v/>
      </c>
      <c r="AF29" s="188" t="str">
        <f>IF('Rooster '!BH64&gt;0,AF$3,"")</f>
        <v/>
      </c>
      <c r="AG29" s="187" t="str">
        <f>IF('Rooster '!BJ64&gt;0,AG$3,"")</f>
        <v/>
      </c>
      <c r="AH29" s="188" t="str">
        <f>IF('Rooster '!BL64&gt;0,AH$3,"")</f>
        <v/>
      </c>
      <c r="AI29" s="187" t="str">
        <f>IF('Rooster '!BN64&gt;0,AI$3,"")</f>
        <v/>
      </c>
      <c r="AJ29" s="188" t="str">
        <f>IF('Rooster '!BP64&gt;0,AJ$3,"")</f>
        <v/>
      </c>
      <c r="AK29" s="187" t="str">
        <f>IF('Rooster '!BR64&gt;0,AK$3,"")</f>
        <v/>
      </c>
      <c r="AL29" s="188" t="str">
        <f>IF('Rooster '!BT64&gt;0,AL$3,"")</f>
        <v/>
      </c>
      <c r="AM29" s="187" t="str">
        <f>IF('Rooster '!BV64&gt;0,AM$3,"")</f>
        <v/>
      </c>
      <c r="AN29" s="188" t="str">
        <f>IF('Rooster '!BX64&gt;0,AN$3,"")</f>
        <v>theo v W</v>
      </c>
      <c r="AO29" s="187" t="str">
        <f>IF('Rooster '!BZ64&gt;0,AO$3,"")</f>
        <v/>
      </c>
      <c r="AP29" s="187" t="str">
        <f>IF('Rooster '!CB64&gt;0,AP$3,"")</f>
        <v/>
      </c>
      <c r="AQ29" s="187" t="str">
        <f>IF('Rooster '!CD64&gt;0,AQ$3,"")</f>
        <v>wim</v>
      </c>
      <c r="AR29" s="187" t="str">
        <f>IF('Rooster '!CF64&gt;0,AR$3,"")</f>
        <v>wout</v>
      </c>
      <c r="AS29" s="178"/>
      <c r="AT29" s="176">
        <f t="shared" si="3"/>
        <v>7</v>
      </c>
      <c r="AU29" s="187" t="str">
        <f t="shared" si="2"/>
        <v>mo</v>
      </c>
    </row>
    <row r="30" spans="1:47">
      <c r="A30" s="309" t="s">
        <v>232</v>
      </c>
      <c r="B30" s="176">
        <f>'Actuele Stand'!$D$53-COUNTBLANK(D30:AR30)</f>
        <v>7</v>
      </c>
      <c r="C30" s="178"/>
      <c r="D30" s="173" t="str">
        <f>IF('Rooster '!D66&gt;0,D$3,"")</f>
        <v/>
      </c>
      <c r="E30" s="180" t="str">
        <f>IF('Rooster '!F66&gt;0,E$3,"")</f>
        <v/>
      </c>
      <c r="F30" s="173" t="str">
        <f>IF('Rooster '!H66&gt;0,F$3,"")</f>
        <v/>
      </c>
      <c r="G30" s="180" t="str">
        <f>IF('Rooster '!J66&gt;0,G$3,"")</f>
        <v>arthur</v>
      </c>
      <c r="H30" s="173" t="str">
        <f>IF('Rooster '!L66&gt;0,H$3,"")</f>
        <v/>
      </c>
      <c r="I30" s="180" t="str">
        <f>IF('Rooster '!N66&gt;0,I$3,"")</f>
        <v>chris</v>
      </c>
      <c r="J30" s="173" t="str">
        <f>IF('Rooster '!P66&gt;0,J$3,"")</f>
        <v/>
      </c>
      <c r="K30" s="180" t="str">
        <f>IF('Rooster '!R66&gt;0,K$3,"")</f>
        <v/>
      </c>
      <c r="L30" s="173" t="str">
        <f>IF('Rooster '!T66&gt;0,L$3,"")</f>
        <v/>
      </c>
      <c r="M30" s="180" t="str">
        <f>IF('Rooster '!V66&gt;0,M$3,"")</f>
        <v/>
      </c>
      <c r="N30" s="173" t="str">
        <f>IF('Rooster '!X66&gt;0,N$3,"")</f>
        <v/>
      </c>
      <c r="O30" s="180" t="str">
        <f>IF('Rooster '!Z66&gt;0,O$3,"")</f>
        <v>ger v</v>
      </c>
      <c r="P30" s="173" t="str">
        <f>IF('Rooster '!AB66&gt;0,P$3,"")</f>
        <v/>
      </c>
      <c r="Q30" s="180" t="str">
        <f>IF('Rooster '!AD66&gt;0,Q$3,"")</f>
        <v/>
      </c>
      <c r="R30" s="180" t="str">
        <f>IF('Rooster '!AF66&gt;0,R$3,"")</f>
        <v/>
      </c>
      <c r="S30" s="180" t="str">
        <f>IF('Rooster '!AH66&gt;0,S$3,"")</f>
        <v/>
      </c>
      <c r="T30" s="173" t="str">
        <f>IF('Rooster '!AJ66&gt;0,T$3,"")</f>
        <v/>
      </c>
      <c r="U30" s="180" t="str">
        <f>IF('Rooster '!AL66&gt;0,U$3,"")</f>
        <v>mars bo</v>
      </c>
      <c r="V30" s="173" t="str">
        <f>IF('Rooster '!AN66&gt;0,V$3,"")</f>
        <v/>
      </c>
      <c r="W30" s="180" t="str">
        <f>IF('Rooster '!AP66&gt;0,W$3,"")</f>
        <v/>
      </c>
      <c r="X30" s="173" t="str">
        <f>IF('Rooster '!AR66&gt;0,X$3,"")</f>
        <v/>
      </c>
      <c r="Y30" s="180" t="str">
        <f>IF('Rooster '!AT66&gt;0,Y$3,"")</f>
        <v/>
      </c>
      <c r="Z30" s="173" t="str">
        <f>IF('Rooster '!AV66&gt;0,Z$3,"")</f>
        <v/>
      </c>
      <c r="AA30" s="180" t="str">
        <f>IF('Rooster '!AX66&gt;0,AA$3,"")</f>
        <v/>
      </c>
      <c r="AB30" s="178"/>
      <c r="AC30" s="180" t="str">
        <f>IF('Rooster '!BB66&gt;0,AC$3,"")</f>
        <v/>
      </c>
      <c r="AD30" s="173" t="str">
        <f>IF('Rooster '!BD66&gt;0,AD$3,"")</f>
        <v/>
      </c>
      <c r="AE30" s="180" t="str">
        <f>IF('Rooster '!BF66&gt;0,AE$3,"")</f>
        <v/>
      </c>
      <c r="AF30" s="173" t="str">
        <f>IF('Rooster '!BH66&gt;0,AF$3,"")</f>
        <v/>
      </c>
      <c r="AG30" s="180" t="str">
        <f>IF('Rooster '!BJ66&gt;0,AG$3,"")</f>
        <v/>
      </c>
      <c r="AH30" s="173" t="str">
        <f>IF('Rooster '!BL66&gt;0,AH$3,"")</f>
        <v/>
      </c>
      <c r="AI30" s="180" t="str">
        <f>IF('Rooster '!BN66&gt;0,AI$3,"")</f>
        <v/>
      </c>
      <c r="AJ30" s="173" t="str">
        <f>IF('Rooster '!BP66&gt;0,AJ$3,"")</f>
        <v/>
      </c>
      <c r="AK30" s="180" t="str">
        <f>IF('Rooster '!BR66&gt;0,AK$3,"")</f>
        <v/>
      </c>
      <c r="AL30" s="173" t="str">
        <f>IF('Rooster '!BT66&gt;0,AL$3,"")</f>
        <v/>
      </c>
      <c r="AM30" s="180" t="str">
        <f>IF('Rooster '!BV66&gt;0,AM$3,"")</f>
        <v>theo A</v>
      </c>
      <c r="AN30" s="173" t="str">
        <f>IF('Rooster '!BX66&gt;0,AN$3,"")</f>
        <v>theo v W</v>
      </c>
      <c r="AO30" s="180" t="str">
        <f>IF('Rooster '!BZ66&gt;0,AO$3,"")</f>
        <v/>
      </c>
      <c r="AP30" s="180" t="str">
        <f>IF('Rooster '!CB66&gt;0,AP$3,"")</f>
        <v/>
      </c>
      <c r="AQ30" s="180" t="str">
        <f>IF('Rooster '!CD66&gt;0,AQ$3,"")</f>
        <v/>
      </c>
      <c r="AR30" s="180" t="str">
        <f>IF('Rooster '!CF66&gt;0,AR$3,"")</f>
        <v>wout</v>
      </c>
      <c r="AS30" s="178"/>
      <c r="AT30" s="176">
        <f t="shared" si="3"/>
        <v>7</v>
      </c>
      <c r="AU30" s="173" t="str">
        <f t="shared" si="2"/>
        <v>Patrick</v>
      </c>
    </row>
    <row r="31" spans="1:47">
      <c r="A31" s="302" t="s">
        <v>86</v>
      </c>
      <c r="B31" s="176">
        <f>'Actuele Stand'!$D$53-COUNTBLANK(D31:AR31)</f>
        <v>4</v>
      </c>
      <c r="C31" s="178"/>
      <c r="D31" s="188" t="str">
        <f>IF('Rooster '!D68&gt;0,D$3,"")</f>
        <v/>
      </c>
      <c r="E31" s="187" t="str">
        <f>IF('Rooster '!F68&gt;0,E$3,"")</f>
        <v/>
      </c>
      <c r="F31" s="188" t="str">
        <f>IF('Rooster '!H68&gt;0,F$3,"")</f>
        <v/>
      </c>
      <c r="G31" s="187" t="str">
        <f>IF('Rooster '!J68&gt;0,G$3,"")</f>
        <v/>
      </c>
      <c r="H31" s="188" t="str">
        <f>IF('Rooster '!L68&gt;0,H$3,"")</f>
        <v/>
      </c>
      <c r="I31" s="187" t="str">
        <f>IF('Rooster '!N68&gt;0,I$3,"")</f>
        <v/>
      </c>
      <c r="J31" s="188" t="str">
        <f>IF('Rooster '!P68&gt;0,J$3,"")</f>
        <v>cock</v>
      </c>
      <c r="K31" s="187" t="str">
        <f>IF('Rooster '!R68&gt;0,K$3,"")</f>
        <v/>
      </c>
      <c r="L31" s="188" t="str">
        <f>IF('Rooster '!T68&gt;0,L$3,"")</f>
        <v/>
      </c>
      <c r="M31" s="187" t="str">
        <f>IF('Rooster '!V68&gt;0,M$3,"")</f>
        <v/>
      </c>
      <c r="N31" s="188" t="str">
        <f>IF('Rooster '!X68&gt;0,N$3,"")</f>
        <v/>
      </c>
      <c r="O31" s="187" t="str">
        <f>IF('Rooster '!Z68&gt;0,O$3,"")</f>
        <v/>
      </c>
      <c r="P31" s="188" t="str">
        <f>IF('Rooster '!AB68&gt;0,P$3,"")</f>
        <v/>
      </c>
      <c r="Q31" s="187" t="str">
        <f>IF('Rooster '!AD68&gt;0,Q$3,"")</f>
        <v/>
      </c>
      <c r="R31" s="187" t="str">
        <f>IF('Rooster '!AF68&gt;0,R$3,"")</f>
        <v/>
      </c>
      <c r="S31" s="187" t="str">
        <f>IF('Rooster '!AH68&gt;0,S$3,"")</f>
        <v/>
      </c>
      <c r="T31" s="188" t="str">
        <f>IF('Rooster '!AJ68&gt;0,T$3,"")</f>
        <v/>
      </c>
      <c r="U31" s="187" t="str">
        <f>IF('Rooster '!AL68&gt;0,U$3,"")</f>
        <v/>
      </c>
      <c r="V31" s="188" t="str">
        <f>IF('Rooster '!AN68&gt;0,V$3,"")</f>
        <v/>
      </c>
      <c r="W31" s="187" t="str">
        <f>IF('Rooster '!AP68&gt;0,W$3,"")</f>
        <v/>
      </c>
      <c r="X31" s="188" t="str">
        <f>IF('Rooster '!AR68&gt;0,X$3,"")</f>
        <v/>
      </c>
      <c r="Y31" s="187" t="str">
        <f>IF('Rooster '!AT68&gt;0,Y$3,"")</f>
        <v/>
      </c>
      <c r="Z31" s="188" t="str">
        <f>IF('Rooster '!AV68&gt;0,Z$3,"")</f>
        <v>micha</v>
      </c>
      <c r="AA31" s="187" t="str">
        <f>IF('Rooster '!AX68&gt;0,AA$3,"")</f>
        <v/>
      </c>
      <c r="AB31" s="188" t="str">
        <f>IF('Rooster '!AZ68&gt;0,AB$3,"")</f>
        <v/>
      </c>
      <c r="AC31" s="178"/>
      <c r="AD31" s="188" t="str">
        <f>IF('Rooster '!BD68&gt;0,AD$3,"")</f>
        <v/>
      </c>
      <c r="AE31" s="187" t="str">
        <f>IF('Rooster '!BF68&gt;0,AE$3,"")</f>
        <v/>
      </c>
      <c r="AF31" s="188" t="str">
        <f>IF('Rooster '!BH68&gt;0,AF$3,"")</f>
        <v/>
      </c>
      <c r="AG31" s="187" t="str">
        <f>IF('Rooster '!BJ68&gt;0,AG$3,"")</f>
        <v/>
      </c>
      <c r="AH31" s="188" t="str">
        <f>IF('Rooster '!BL68&gt;0,AH$3,"")</f>
        <v/>
      </c>
      <c r="AI31" s="187" t="str">
        <f>IF('Rooster '!BN68&gt;0,AI$3,"")</f>
        <v/>
      </c>
      <c r="AJ31" s="188" t="str">
        <f>IF('Rooster '!BP68&gt;0,AJ$3,"")</f>
        <v/>
      </c>
      <c r="AK31" s="187" t="str">
        <f>IF('Rooster '!BR68&gt;0,AK$3,"")</f>
        <v/>
      </c>
      <c r="AL31" s="188" t="str">
        <f>IF('Rooster '!BT68&gt;0,AL$3,"")</f>
        <v/>
      </c>
      <c r="AM31" s="187" t="str">
        <f>IF('Rooster '!BV68&gt;0,AM$3,"")</f>
        <v/>
      </c>
      <c r="AN31" s="188" t="str">
        <f>IF('Rooster '!BX68&gt;0,AN$3,"")</f>
        <v>theo v W</v>
      </c>
      <c r="AO31" s="187" t="str">
        <f>IF('Rooster '!BZ68&gt;0,AO$3,"")</f>
        <v/>
      </c>
      <c r="AP31" s="187" t="str">
        <f>IF('Rooster '!CB68&gt;0,AP$3,"")</f>
        <v>Walter</v>
      </c>
      <c r="AQ31" s="187" t="str">
        <f>IF('Rooster '!CD68&gt;0,AQ$3,"")</f>
        <v/>
      </c>
      <c r="AR31" s="187" t="str">
        <f>IF('Rooster '!CF68&gt;0,AR$3,"")</f>
        <v/>
      </c>
      <c r="AS31" s="178"/>
      <c r="AT31" s="176">
        <f t="shared" si="3"/>
        <v>4</v>
      </c>
      <c r="AU31" s="187" t="str">
        <f t="shared" si="2"/>
        <v>paul</v>
      </c>
    </row>
    <row r="32" spans="1:47">
      <c r="A32" s="301" t="s">
        <v>127</v>
      </c>
      <c r="B32" s="176">
        <f>'Actuele Stand'!$D$53-COUNTBLANK(D32:AR32)</f>
        <v>11</v>
      </c>
      <c r="C32" s="178"/>
      <c r="D32" s="173" t="str">
        <f>IF('Rooster '!D70&gt;0,D$3,"")</f>
        <v/>
      </c>
      <c r="E32" s="180" t="str">
        <f>IF('Rooster '!F70&gt;0,E$3,"")</f>
        <v>alex s</v>
      </c>
      <c r="F32" s="173" t="str">
        <f>IF('Rooster '!H70&gt;0,F$3,"")</f>
        <v/>
      </c>
      <c r="G32" s="180" t="str">
        <f>IF('Rooster '!J70&gt;0,G$3,"")</f>
        <v/>
      </c>
      <c r="H32" s="173" t="str">
        <f>IF('Rooster '!L70&gt;0,H$3,"")</f>
        <v>berry</v>
      </c>
      <c r="I32" s="180" t="str">
        <f>IF('Rooster '!N70&gt;0,I$3,"")</f>
        <v/>
      </c>
      <c r="J32" s="173" t="str">
        <f>IF('Rooster '!P70&gt;0,J$3,"")</f>
        <v/>
      </c>
      <c r="K32" s="180" t="str">
        <f>IF('Rooster '!R70&gt;0,K$3,"")</f>
        <v>cor</v>
      </c>
      <c r="L32" s="173" t="str">
        <f>IF('Rooster '!T70&gt;0,L$3,"")</f>
        <v/>
      </c>
      <c r="M32" s="180" t="str">
        <f>IF('Rooster '!V70&gt;0,M$3,"")</f>
        <v>frans</v>
      </c>
      <c r="N32" s="173" t="str">
        <f>IF('Rooster '!X70&gt;0,N$3,"")</f>
        <v>ger d</v>
      </c>
      <c r="O32" s="180" t="str">
        <f>IF('Rooster '!Z70&gt;0,O$3,"")</f>
        <v>ger v</v>
      </c>
      <c r="P32" s="173" t="str">
        <f>IF('Rooster '!AB70&gt;0,P$3,"")</f>
        <v/>
      </c>
      <c r="Q32" s="180" t="str">
        <f>IF('Rooster '!AD70&gt;0,Q$3,"")</f>
        <v/>
      </c>
      <c r="R32" s="180" t="str">
        <f>IF('Rooster '!AF70&gt;0,R$3,"")</f>
        <v/>
      </c>
      <c r="S32" s="180" t="str">
        <f>IF('Rooster '!AH70&gt;0,S$3,"")</f>
        <v/>
      </c>
      <c r="T32" s="173" t="str">
        <f>IF('Rooster '!AJ70&gt;0,T$3,"")</f>
        <v/>
      </c>
      <c r="U32" s="180" t="str">
        <f>IF('Rooster '!AL70&gt;0,U$3,"")</f>
        <v/>
      </c>
      <c r="V32" s="173" t="str">
        <f>IF('Rooster '!AN70&gt;0,V$3,"")</f>
        <v/>
      </c>
      <c r="W32" s="180" t="str">
        <f>IF('Rooster '!AP70&gt;0,W$3,"")</f>
        <v/>
      </c>
      <c r="X32" s="173" t="str">
        <f>IF('Rooster '!AR70&gt;0,X$3,"")</f>
        <v/>
      </c>
      <c r="Y32" s="180" t="str">
        <f>IF('Rooster '!AT70&gt;0,Y$3,"")</f>
        <v/>
      </c>
      <c r="Z32" s="173" t="str">
        <f>IF('Rooster '!AV70&gt;0,Z$3,"")</f>
        <v/>
      </c>
      <c r="AA32" s="180" t="str">
        <f>IF('Rooster '!AX70&gt;0,AA$3,"")</f>
        <v/>
      </c>
      <c r="AB32" s="173" t="str">
        <f>IF('Rooster '!AZ70&gt;0,AB$3,"")</f>
        <v/>
      </c>
      <c r="AC32" s="180" t="str">
        <f>IF('Rooster '!BB70&gt;0,AC$3,"")</f>
        <v/>
      </c>
      <c r="AD32" s="178"/>
      <c r="AE32" s="180" t="str">
        <f>IF('Rooster '!BF70&gt;0,AE$3,"")</f>
        <v/>
      </c>
      <c r="AF32" s="173" t="str">
        <f>IF('Rooster '!BH70&gt;0,AF$3,"")</f>
        <v/>
      </c>
      <c r="AG32" s="180" t="str">
        <f>IF('Rooster '!BJ70&gt;0,AG$3,"")</f>
        <v/>
      </c>
      <c r="AH32" s="173" t="str">
        <f>IF('Rooster '!BL70&gt;0,AH$3,"")</f>
        <v/>
      </c>
      <c r="AI32" s="180" t="str">
        <f>IF('Rooster '!BN70&gt;0,AI$3,"")</f>
        <v/>
      </c>
      <c r="AJ32" s="173" t="str">
        <f>IF('Rooster '!BP70&gt;0,AJ$3,"")</f>
        <v/>
      </c>
      <c r="AK32" s="180" t="str">
        <f>IF('Rooster '!BR70&gt;0,AK$3,"")</f>
        <v/>
      </c>
      <c r="AL32" s="173" t="str">
        <f>IF('Rooster '!BT70&gt;0,AL$3,"")</f>
        <v>ted</v>
      </c>
      <c r="AM32" s="180" t="str">
        <f>IF('Rooster '!BV70&gt;0,AM$3,"")</f>
        <v>theo A</v>
      </c>
      <c r="AN32" s="173" t="str">
        <f>IF('Rooster '!BX70&gt;0,AN$3,"")</f>
        <v/>
      </c>
      <c r="AO32" s="180" t="str">
        <f>IF('Rooster '!BZ70&gt;0,AO$3,"")</f>
        <v>thijs</v>
      </c>
      <c r="AP32" s="180" t="str">
        <f>IF('Rooster '!CB70&gt;0,AP$3,"")</f>
        <v>Walter</v>
      </c>
      <c r="AQ32" s="180" t="str">
        <f>IF('Rooster '!CD70&gt;0,AQ$3,"")</f>
        <v/>
      </c>
      <c r="AR32" s="180" t="str">
        <f>IF('Rooster '!CF70&gt;0,AR$3,"")</f>
        <v>wout</v>
      </c>
      <c r="AS32" s="178"/>
      <c r="AT32" s="176">
        <f t="shared" si="3"/>
        <v>11</v>
      </c>
      <c r="AU32" s="173" t="str">
        <f t="shared" si="2"/>
        <v>peet g</v>
      </c>
    </row>
    <row r="33" spans="1:50">
      <c r="A33" s="302" t="s">
        <v>122</v>
      </c>
      <c r="B33" s="176">
        <f>'Actuele Stand'!$D$53-COUNTBLANK(D33:AR33)</f>
        <v>10</v>
      </c>
      <c r="C33" s="178"/>
      <c r="D33" s="188" t="str">
        <f>IF('Rooster '!D72&gt;0,D$3,"")</f>
        <v/>
      </c>
      <c r="E33" s="187" t="str">
        <f>IF('Rooster '!F72&gt;0,E$3,"")</f>
        <v/>
      </c>
      <c r="F33" s="188" t="str">
        <f>IF('Rooster '!H72&gt;0,F$3,"")</f>
        <v/>
      </c>
      <c r="G33" s="187" t="str">
        <f>IF('Rooster '!J72&gt;0,G$3,"")</f>
        <v>arthur</v>
      </c>
      <c r="H33" s="188" t="str">
        <f>IF('Rooster '!L72&gt;0,H$3,"")</f>
        <v/>
      </c>
      <c r="I33" s="187" t="str">
        <f>IF('Rooster '!N72&gt;0,I$3,"")</f>
        <v/>
      </c>
      <c r="J33" s="188" t="str">
        <f>IF('Rooster '!P72&gt;0,J$3,"")</f>
        <v>cock</v>
      </c>
      <c r="K33" s="187" t="str">
        <f>IF('Rooster '!R72&gt;0,K$3,"")</f>
        <v/>
      </c>
      <c r="L33" s="188" t="str">
        <f>IF('Rooster '!T72&gt;0,L$3,"")</f>
        <v/>
      </c>
      <c r="M33" s="187" t="str">
        <f>IF('Rooster '!V72&gt;0,M$3,"")</f>
        <v/>
      </c>
      <c r="N33" s="188" t="str">
        <f>IF('Rooster '!X72&gt;0,N$3,"")</f>
        <v>ger d</v>
      </c>
      <c r="O33" s="187" t="str">
        <f>IF('Rooster '!Z72&gt;0,O$3,"")</f>
        <v>ger v</v>
      </c>
      <c r="P33" s="188" t="str">
        <f>IF('Rooster '!AB72&gt;0,P$3,"")</f>
        <v/>
      </c>
      <c r="Q33" s="187" t="str">
        <f>IF('Rooster '!AD72&gt;0,Q$3,"")</f>
        <v/>
      </c>
      <c r="R33" s="187" t="str">
        <f>IF('Rooster '!AF72&gt;0,R$3,"")</f>
        <v/>
      </c>
      <c r="S33" s="187" t="str">
        <f>IF('Rooster '!AH72&gt;0,S$3,"")</f>
        <v/>
      </c>
      <c r="T33" s="188" t="str">
        <f>IF('Rooster '!AJ72&gt;0,T$3,"")</f>
        <v>jos</v>
      </c>
      <c r="U33" s="187" t="str">
        <f>IF('Rooster '!AL72&gt;0,U$3,"")</f>
        <v>mars bo</v>
      </c>
      <c r="V33" s="188" t="str">
        <f>IF('Rooster '!AN72&gt;0,V$3,"")</f>
        <v/>
      </c>
      <c r="W33" s="187" t="str">
        <f>IF('Rooster '!AP72&gt;0,W$3,"")</f>
        <v/>
      </c>
      <c r="X33" s="188" t="str">
        <f>IF('Rooster '!AR72&gt;0,X$3,"")</f>
        <v/>
      </c>
      <c r="Y33" s="187" t="str">
        <f>IF('Rooster '!AT72&gt;0,Y$3,"")</f>
        <v/>
      </c>
      <c r="Z33" s="188" t="str">
        <f>IF('Rooster '!AV72&gt;0,Z$3,"")</f>
        <v/>
      </c>
      <c r="AA33" s="187" t="str">
        <f>IF('Rooster '!AX72&gt;0,AA$3,"")</f>
        <v/>
      </c>
      <c r="AB33" s="188" t="str">
        <f>IF('Rooster '!AZ72&gt;0,AB$3,"")</f>
        <v/>
      </c>
      <c r="AC33" s="187" t="str">
        <f>IF('Rooster '!BB72&gt;0,AC$3,"")</f>
        <v/>
      </c>
      <c r="AD33" s="188" t="str">
        <f>IF('Rooster '!BD72&gt;0,AD$3,"")</f>
        <v/>
      </c>
      <c r="AE33" s="178"/>
      <c r="AF33" s="188" t="str">
        <f>IF('Rooster '!BH72&gt;0,AF$3,"")</f>
        <v/>
      </c>
      <c r="AG33" s="187" t="str">
        <f>IF('Rooster '!BJ72&gt;0,AG$3,"")</f>
        <v/>
      </c>
      <c r="AH33" s="188" t="str">
        <f>IF('Rooster '!BL72&gt;0,AH$3,"")</f>
        <v>pleun</v>
      </c>
      <c r="AI33" s="187" t="str">
        <f>IF('Rooster '!BN72&gt;0,AI$3,"")</f>
        <v>rene</v>
      </c>
      <c r="AJ33" s="188" t="str">
        <f>IF('Rooster '!BP72&gt;0,AJ$3,"")</f>
        <v/>
      </c>
      <c r="AK33" s="187" t="str">
        <f>IF('Rooster '!BR72&gt;0,AK$3,"")</f>
        <v>ronald</v>
      </c>
      <c r="AL33" s="188" t="str">
        <f>IF('Rooster '!BT72&gt;0,AL$3,"")</f>
        <v/>
      </c>
      <c r="AM33" s="187" t="str">
        <f>IF('Rooster '!BV72&gt;0,AM$3,"")</f>
        <v/>
      </c>
      <c r="AN33" s="188" t="str">
        <f>IF('Rooster '!BX72&gt;0,AN$3,"")</f>
        <v/>
      </c>
      <c r="AO33" s="187" t="str">
        <f>IF('Rooster '!BZ72&gt;0,AO$3,"")</f>
        <v/>
      </c>
      <c r="AP33" s="187" t="str">
        <f>IF('Rooster '!CB72&gt;0,AP$3,"")</f>
        <v>Walter</v>
      </c>
      <c r="AQ33" s="187" t="str">
        <f>IF('Rooster '!CD72&gt;0,AQ$3,"")</f>
        <v/>
      </c>
      <c r="AR33" s="187" t="str">
        <f>IF('Rooster '!CF72&gt;0,AR$3,"")</f>
        <v/>
      </c>
      <c r="AS33" s="178"/>
      <c r="AT33" s="176">
        <f t="shared" si="3"/>
        <v>10</v>
      </c>
      <c r="AU33" s="187" t="str">
        <f t="shared" si="2"/>
        <v>peet h</v>
      </c>
    </row>
    <row r="34" spans="1:50">
      <c r="A34" s="309" t="s">
        <v>114</v>
      </c>
      <c r="B34" s="176">
        <f>'Actuele Stand'!$D$53-COUNTBLANK(D34:AR34)</f>
        <v>0</v>
      </c>
      <c r="C34" s="178"/>
      <c r="D34" s="173" t="str">
        <f>IF('Rooster '!D74&gt;0,D$3,"")</f>
        <v/>
      </c>
      <c r="E34" s="180" t="str">
        <f>IF('Rooster '!F74&gt;0,E$3,"")</f>
        <v/>
      </c>
      <c r="F34" s="173" t="str">
        <f>IF('Rooster '!H74&gt;0,F$3,"")</f>
        <v/>
      </c>
      <c r="G34" s="180" t="str">
        <f>IF('Rooster '!J74&gt;0,G$3,"")</f>
        <v/>
      </c>
      <c r="H34" s="173" t="str">
        <f>IF('Rooster '!L74&gt;0,H$3,"")</f>
        <v/>
      </c>
      <c r="I34" s="180" t="str">
        <f>IF('Rooster '!N74&gt;0,I$3,"")</f>
        <v/>
      </c>
      <c r="J34" s="173" t="str">
        <f>IF('Rooster '!P74&gt;0,J$3,"")</f>
        <v/>
      </c>
      <c r="K34" s="180" t="str">
        <f>IF('Rooster '!R74&gt;0,K$3,"")</f>
        <v/>
      </c>
      <c r="L34" s="173" t="str">
        <f>IF('Rooster '!T74&gt;0,L$3,"")</f>
        <v/>
      </c>
      <c r="M34" s="180" t="str">
        <f>IF('Rooster '!V74&gt;0,M$3,"")</f>
        <v/>
      </c>
      <c r="N34" s="173" t="str">
        <f>IF('Rooster '!X74&gt;0,N$3,"")</f>
        <v/>
      </c>
      <c r="O34" s="180" t="str">
        <f>IF('Rooster '!Z74&gt;0,O$3,"")</f>
        <v/>
      </c>
      <c r="P34" s="173" t="str">
        <f>IF('Rooster '!AB74&gt;0,P$3,"")</f>
        <v/>
      </c>
      <c r="Q34" s="180" t="str">
        <f>IF('Rooster '!AD74&gt;0,Q$3,"")</f>
        <v/>
      </c>
      <c r="R34" s="180" t="str">
        <f>IF('Rooster '!AF74&gt;0,R$3,"")</f>
        <v/>
      </c>
      <c r="S34" s="180" t="str">
        <f>IF('Rooster '!AH74&gt;0,S$3,"")</f>
        <v/>
      </c>
      <c r="T34" s="173" t="str">
        <f>IF('Rooster '!AJ74&gt;0,T$3,"")</f>
        <v/>
      </c>
      <c r="U34" s="180" t="str">
        <f>IF('Rooster '!AL74&gt;0,U$3,"")</f>
        <v/>
      </c>
      <c r="V34" s="173" t="str">
        <f>IF('Rooster '!AN74&gt;0,V$3,"")</f>
        <v/>
      </c>
      <c r="W34" s="180" t="str">
        <f>IF('Rooster '!AP74&gt;0,W$3,"")</f>
        <v/>
      </c>
      <c r="X34" s="173" t="str">
        <f>IF('Rooster '!AR74&gt;0,X$3,"")</f>
        <v/>
      </c>
      <c r="Y34" s="180" t="str">
        <f>IF('Rooster '!AT74&gt;0,Y$3,"")</f>
        <v/>
      </c>
      <c r="Z34" s="173" t="str">
        <f>IF('Rooster '!AV74&gt;0,Z$3,"")</f>
        <v/>
      </c>
      <c r="AA34" s="180" t="str">
        <f>IF('Rooster '!AX74&gt;0,AA$3,"")</f>
        <v/>
      </c>
      <c r="AB34" s="173" t="str">
        <f>IF('Rooster '!AZ74&gt;0,AB$3,"")</f>
        <v/>
      </c>
      <c r="AC34" s="180" t="str">
        <f>IF('Rooster '!BB74&gt;0,AC$3,"")</f>
        <v/>
      </c>
      <c r="AD34" s="173" t="str">
        <f>IF('Rooster '!BD74&gt;0,AD$3,"")</f>
        <v/>
      </c>
      <c r="AE34" s="180" t="str">
        <f>IF('Rooster '!BF74&gt;0,AE$3,"")</f>
        <v/>
      </c>
      <c r="AF34" s="178"/>
      <c r="AG34" s="180" t="str">
        <f>IF('Rooster '!BJ74&gt;0,AG$3,"")</f>
        <v/>
      </c>
      <c r="AH34" s="173" t="str">
        <f>IF('Rooster '!BL74&gt;0,AH$3,"")</f>
        <v/>
      </c>
      <c r="AI34" s="180" t="str">
        <f>IF('Rooster '!BN74&gt;0,AI$3,"")</f>
        <v/>
      </c>
      <c r="AJ34" s="173" t="str">
        <f>IF('Rooster '!BP74&gt;0,AJ$3,"")</f>
        <v/>
      </c>
      <c r="AK34" s="180" t="str">
        <f>IF('Rooster '!BR74&gt;0,AK$3,"")</f>
        <v/>
      </c>
      <c r="AL34" s="173" t="str">
        <f>IF('Rooster '!BT74&gt;0,AL$3,"")</f>
        <v/>
      </c>
      <c r="AM34" s="180" t="str">
        <f>IF('Rooster '!BV74&gt;0,AM$3,"")</f>
        <v/>
      </c>
      <c r="AN34" s="173" t="str">
        <f>IF('Rooster '!BX74&gt;0,AN$3,"")</f>
        <v/>
      </c>
      <c r="AO34" s="180" t="str">
        <f>IF('Rooster '!BZ74&gt;0,AO$3,"")</f>
        <v/>
      </c>
      <c r="AP34" s="180" t="str">
        <f>IF('Rooster '!CB74&gt;0,AP$3,"")</f>
        <v/>
      </c>
      <c r="AQ34" s="180" t="str">
        <f>IF('Rooster '!CD74&gt;0,AQ$3,"")</f>
        <v/>
      </c>
      <c r="AR34" s="180" t="str">
        <f>IF('Rooster '!CF74&gt;0,AR$3,"")</f>
        <v/>
      </c>
      <c r="AS34" s="178"/>
      <c r="AT34" s="176">
        <f t="shared" si="3"/>
        <v>0</v>
      </c>
      <c r="AU34" s="173" t="str">
        <f t="shared" si="2"/>
        <v>peet m</v>
      </c>
    </row>
    <row r="35" spans="1:50">
      <c r="A35" s="376" t="s">
        <v>90</v>
      </c>
      <c r="B35" s="176">
        <f>'Actuele Stand'!$D$53-COUNTBLANK(D35:AR35)</f>
        <v>7</v>
      </c>
      <c r="C35" s="178"/>
      <c r="D35" s="188" t="str">
        <f>IF('Rooster '!D76&gt;0,D$3,"")</f>
        <v/>
      </c>
      <c r="E35" s="187" t="str">
        <f>IF('Rooster '!F76&gt;0,E$3,"")</f>
        <v/>
      </c>
      <c r="F35" s="188" t="str">
        <f>IF('Rooster '!H76&gt;0,F$3,"")</f>
        <v/>
      </c>
      <c r="G35" s="187" t="str">
        <f>IF('Rooster '!J76&gt;0,G$3,"")</f>
        <v/>
      </c>
      <c r="H35" s="188" t="str">
        <f>IF('Rooster '!L76&gt;0,H$3,"")</f>
        <v/>
      </c>
      <c r="I35" s="187" t="str">
        <f>IF('Rooster '!N76&gt;0,I$3,"")</f>
        <v/>
      </c>
      <c r="J35" s="188" t="str">
        <f>IF('Rooster '!P76&gt;0,J$3,"")</f>
        <v/>
      </c>
      <c r="K35" s="187" t="str">
        <f>IF('Rooster '!R76&gt;0,K$3,"")</f>
        <v/>
      </c>
      <c r="L35" s="188" t="str">
        <f>IF('Rooster '!T76&gt;0,L$3,"")</f>
        <v>ed</v>
      </c>
      <c r="M35" s="187" t="str">
        <f>IF('Rooster '!V76&gt;0,M$3,"")</f>
        <v/>
      </c>
      <c r="N35" s="188" t="str">
        <f>IF('Rooster '!X76&gt;0,N$3,"")</f>
        <v>ger d</v>
      </c>
      <c r="O35" s="187" t="str">
        <f>IF('Rooster '!Z76&gt;0,O$3,"")</f>
        <v/>
      </c>
      <c r="P35" s="188" t="str">
        <f>IF('Rooster '!AB76&gt;0,P$3,"")</f>
        <v>harold B</v>
      </c>
      <c r="Q35" s="187" t="str">
        <f>IF('Rooster '!AD76&gt;0,Q$3,"")</f>
        <v/>
      </c>
      <c r="R35" s="187" t="str">
        <f>IF('Rooster '!AF76&gt;0,R$3,"")</f>
        <v/>
      </c>
      <c r="S35" s="187" t="str">
        <f>IF('Rooster '!AH76&gt;0,S$3,"")</f>
        <v/>
      </c>
      <c r="T35" s="188" t="str">
        <f>IF('Rooster '!AJ76&gt;0,T$3,"")</f>
        <v/>
      </c>
      <c r="U35" s="187" t="str">
        <f>IF('Rooster '!AL76&gt;0,U$3,"")</f>
        <v/>
      </c>
      <c r="V35" s="188" t="str">
        <f>IF('Rooster '!AN76&gt;0,V$3,"")</f>
        <v/>
      </c>
      <c r="W35" s="187" t="str">
        <f>IF('Rooster '!AP76&gt;0,W$3,"")</f>
        <v/>
      </c>
      <c r="X35" s="188" t="str">
        <f>IF('Rooster '!AR76&gt;0,X$3,"")</f>
        <v/>
      </c>
      <c r="Y35" s="187" t="str">
        <f>IF('Rooster '!AT76&gt;0,Y$3,"")</f>
        <v>marco</v>
      </c>
      <c r="Z35" s="188" t="str">
        <f>IF('Rooster '!AV76&gt;0,Z$3,"")</f>
        <v/>
      </c>
      <c r="AA35" s="187" t="str">
        <f>IF('Rooster '!AX76&gt;0,AA$3,"")</f>
        <v/>
      </c>
      <c r="AB35" s="188" t="str">
        <f>IF('Rooster '!AZ76&gt;0,AB$3,"")</f>
        <v/>
      </c>
      <c r="AC35" s="187" t="str">
        <f>IF('Rooster '!BB76&gt;0,AC$3,"")</f>
        <v/>
      </c>
      <c r="AD35" s="188" t="str">
        <f>IF('Rooster '!BD76&gt;0,AD$3,"")</f>
        <v/>
      </c>
      <c r="AE35" s="187" t="str">
        <f>IF('Rooster '!BF76&gt;0,AE$3,"")</f>
        <v/>
      </c>
      <c r="AF35" s="188" t="str">
        <f>IF('Rooster '!BH76&gt;0,AF$3,"")</f>
        <v/>
      </c>
      <c r="AG35" s="178"/>
      <c r="AH35" s="188" t="str">
        <f>IF('Rooster '!BL76&gt;0,AH$3,"")</f>
        <v/>
      </c>
      <c r="AI35" s="187" t="str">
        <f>IF('Rooster '!BN76&gt;0,AI$3,"")</f>
        <v>rene</v>
      </c>
      <c r="AJ35" s="188" t="str">
        <f>IF('Rooster '!BP76&gt;0,AJ$3,"")</f>
        <v/>
      </c>
      <c r="AK35" s="187" t="str">
        <f>IF('Rooster '!BR76&gt;0,AK$3,"")</f>
        <v>ronald</v>
      </c>
      <c r="AL35" s="188" t="str">
        <f>IF('Rooster '!BT76&gt;0,AL$3,"")</f>
        <v>ted</v>
      </c>
      <c r="AM35" s="187" t="str">
        <f>IF('Rooster '!BV76&gt;0,AM$3,"")</f>
        <v/>
      </c>
      <c r="AN35" s="188" t="str">
        <f>IF('Rooster '!BX76&gt;0,AN$3,"")</f>
        <v/>
      </c>
      <c r="AO35" s="187" t="str">
        <f>IF('Rooster '!BZ76&gt;0,AO$3,"")</f>
        <v/>
      </c>
      <c r="AP35" s="187" t="str">
        <f>IF('Rooster '!CB76&gt;0,AP$3,"")</f>
        <v/>
      </c>
      <c r="AQ35" s="187" t="str">
        <f>IF('Rooster '!CD76&gt;0,AQ$3,"")</f>
        <v/>
      </c>
      <c r="AR35" s="187" t="str">
        <f>IF('Rooster '!CF76&gt;0,AR$3,"")</f>
        <v/>
      </c>
      <c r="AS35" s="178"/>
      <c r="AT35" s="176">
        <f t="shared" si="3"/>
        <v>7</v>
      </c>
      <c r="AU35" s="187" t="str">
        <f t="shared" si="2"/>
        <v>piet</v>
      </c>
    </row>
    <row r="36" spans="1:50">
      <c r="A36" s="309" t="s">
        <v>115</v>
      </c>
      <c r="B36" s="176">
        <f>'Actuele Stand'!$D$53-COUNTBLANK(D36:AR36)</f>
        <v>11</v>
      </c>
      <c r="C36" s="178"/>
      <c r="D36" s="173" t="str">
        <f>IF('Rooster '!D78&gt;0,D$3,"")</f>
        <v/>
      </c>
      <c r="E36" s="180" t="str">
        <f>IF('Rooster '!F78&gt;0,E$3,"")</f>
        <v>alex s</v>
      </c>
      <c r="F36" s="173" t="str">
        <f>IF('Rooster '!H78&gt;0,F$3,"")</f>
        <v/>
      </c>
      <c r="G36" s="180" t="str">
        <f>IF('Rooster '!J78&gt;0,G$3,"")</f>
        <v/>
      </c>
      <c r="H36" s="173" t="str">
        <f>IF('Rooster '!L78&gt;0,H$3,"")</f>
        <v>berry</v>
      </c>
      <c r="I36" s="180" t="str">
        <f>IF('Rooster '!N78&gt;0,I$3,"")</f>
        <v/>
      </c>
      <c r="J36" s="173" t="str">
        <f>IF('Rooster '!P78&gt;0,J$3,"")</f>
        <v>cock</v>
      </c>
      <c r="K36" s="180" t="str">
        <f>IF('Rooster '!R78&gt;0,K$3,"")</f>
        <v/>
      </c>
      <c r="L36" s="173" t="str">
        <f>IF('Rooster '!T78&gt;0,L$3,"")</f>
        <v/>
      </c>
      <c r="M36" s="180" t="str">
        <f>IF('Rooster '!V78&gt;0,M$3,"")</f>
        <v/>
      </c>
      <c r="N36" s="173" t="str">
        <f>IF('Rooster '!X78&gt;0,N$3,"")</f>
        <v/>
      </c>
      <c r="O36" s="180" t="str">
        <f>IF('Rooster '!Z78&gt;0,O$3,"")</f>
        <v/>
      </c>
      <c r="P36" s="173" t="str">
        <f>IF('Rooster '!AB78&gt;0,P$3,"")</f>
        <v/>
      </c>
      <c r="Q36" s="180" t="str">
        <f>IF('Rooster '!AD78&gt;0,Q$3,"")</f>
        <v/>
      </c>
      <c r="R36" s="180" t="str">
        <f>IF('Rooster '!AF78&gt;0,R$3,"")</f>
        <v/>
      </c>
      <c r="S36" s="180" t="str">
        <f>IF('Rooster '!AH78&gt;0,S$3,"")</f>
        <v/>
      </c>
      <c r="T36" s="173" t="str">
        <f>IF('Rooster '!AJ78&gt;0,T$3,"")</f>
        <v/>
      </c>
      <c r="U36" s="180" t="str">
        <f>IF('Rooster '!AL78&gt;0,U$3,"")</f>
        <v>mars bo</v>
      </c>
      <c r="V36" s="173" t="str">
        <f>IF('Rooster '!AN78&gt;0,V$3,"")</f>
        <v/>
      </c>
      <c r="W36" s="180" t="str">
        <f>IF('Rooster '!AP78&gt;0,W$3,"")</f>
        <v/>
      </c>
      <c r="X36" s="173" t="str">
        <f>IF('Rooster '!AR78&gt;0,X$3,"")</f>
        <v/>
      </c>
      <c r="Y36" s="180" t="str">
        <f>IF('Rooster '!AT78&gt;0,Y$3,"")</f>
        <v/>
      </c>
      <c r="Z36" s="173" t="str">
        <f>IF('Rooster '!AV78&gt;0,Z$3,"")</f>
        <v/>
      </c>
      <c r="AA36" s="180" t="str">
        <f>IF('Rooster '!AX78&gt;0,AA$3,"")</f>
        <v/>
      </c>
      <c r="AB36" s="173" t="str">
        <f>IF('Rooster '!AZ78&gt;0,AB$3,"")</f>
        <v/>
      </c>
      <c r="AC36" s="180" t="str">
        <f>IF('Rooster '!BB78&gt;0,AC$3,"")</f>
        <v/>
      </c>
      <c r="AD36" s="173" t="str">
        <f>IF('Rooster '!BD78&gt;0,AD$3,"")</f>
        <v/>
      </c>
      <c r="AE36" s="180" t="str">
        <f>IF('Rooster '!BF78&gt;0,AE$3,"")</f>
        <v>peet h</v>
      </c>
      <c r="AF36" s="173" t="str">
        <f>IF('Rooster '!BH78&gt;0,AF$3,"")</f>
        <v/>
      </c>
      <c r="AG36" s="180" t="str">
        <f>IF('Rooster '!BJ78&gt;0,AG$3,"")</f>
        <v/>
      </c>
      <c r="AH36" s="178"/>
      <c r="AI36" s="180" t="str">
        <f>IF('Rooster '!BN78&gt;0,AI$3,"")</f>
        <v>rene</v>
      </c>
      <c r="AJ36" s="173" t="str">
        <f>IF('Rooster '!BP78&gt;0,AJ$3,"")</f>
        <v>richard</v>
      </c>
      <c r="AK36" s="180" t="str">
        <f>IF('Rooster '!BR78&gt;0,AK$3,"")</f>
        <v>ronald</v>
      </c>
      <c r="AL36" s="173" t="str">
        <f>IF('Rooster '!BT78&gt;0,AL$3,"")</f>
        <v/>
      </c>
      <c r="AM36" s="180" t="str">
        <f>IF('Rooster '!BV78&gt;0,AM$3,"")</f>
        <v>theo A</v>
      </c>
      <c r="AN36" s="173" t="str">
        <f>IF('Rooster '!BX78&gt;0,AN$3,"")</f>
        <v>theo v W</v>
      </c>
      <c r="AO36" s="180" t="str">
        <f>IF('Rooster '!BZ78&gt;0,AO$3,"")</f>
        <v/>
      </c>
      <c r="AP36" s="180" t="str">
        <f>IF('Rooster '!CB78&gt;0,AP$3,"")</f>
        <v>Walter</v>
      </c>
      <c r="AQ36" s="180" t="str">
        <f>IF('Rooster '!CD78&gt;0,AQ$3,"")</f>
        <v/>
      </c>
      <c r="AR36" s="180" t="str">
        <f>IF('Rooster '!CF78&gt;0,AR$3,"")</f>
        <v/>
      </c>
      <c r="AS36" s="178"/>
      <c r="AT36" s="176">
        <f t="shared" si="3"/>
        <v>11</v>
      </c>
      <c r="AU36" s="173" t="str">
        <f t="shared" si="2"/>
        <v>pleun</v>
      </c>
    </row>
    <row r="37" spans="1:50">
      <c r="A37" s="376" t="s">
        <v>123</v>
      </c>
      <c r="B37" s="176">
        <f>'Actuele Stand'!$D$53-COUNTBLANK(D37:AR37)</f>
        <v>10</v>
      </c>
      <c r="C37" s="178"/>
      <c r="D37" s="188" t="str">
        <f>IF('Rooster '!D80&gt;0,D$3,"")</f>
        <v/>
      </c>
      <c r="E37" s="187" t="str">
        <f>IF('Rooster '!F80&gt;0,E$3,"")</f>
        <v>alex s</v>
      </c>
      <c r="F37" s="188" t="str">
        <f>IF('Rooster '!H80&gt;0,F$3,"")</f>
        <v/>
      </c>
      <c r="G37" s="187" t="str">
        <f>IF('Rooster '!J80&gt;0,G$3,"")</f>
        <v>arthur</v>
      </c>
      <c r="H37" s="188" t="str">
        <f>IF('Rooster '!L80&gt;0,H$3,"")</f>
        <v/>
      </c>
      <c r="I37" s="187" t="str">
        <f>IF('Rooster '!N80&gt;0,I$3,"")</f>
        <v>chris</v>
      </c>
      <c r="J37" s="188" t="str">
        <f>IF('Rooster '!P80&gt;0,J$3,"")</f>
        <v/>
      </c>
      <c r="K37" s="187" t="str">
        <f>IF('Rooster '!R80&gt;0,K$3,"")</f>
        <v/>
      </c>
      <c r="L37" s="188" t="str">
        <f>IF('Rooster '!T80&gt;0,L$3,"")</f>
        <v/>
      </c>
      <c r="M37" s="187" t="str">
        <f>IF('Rooster '!V80&gt;0,M$3,"")</f>
        <v/>
      </c>
      <c r="N37" s="188" t="str">
        <f>IF('Rooster '!X80&gt;0,N$3,"")</f>
        <v/>
      </c>
      <c r="O37" s="187" t="str">
        <f>IF('Rooster '!Z80&gt;0,O$3,"")</f>
        <v>ger v</v>
      </c>
      <c r="P37" s="188" t="str">
        <f>IF('Rooster '!AB80&gt;0,P$3,"")</f>
        <v/>
      </c>
      <c r="Q37" s="187" t="str">
        <f>IF('Rooster '!AD80&gt;0,Q$3,"")</f>
        <v/>
      </c>
      <c r="R37" s="187" t="str">
        <f>IF('Rooster '!AF80&gt;0,R$3,"")</f>
        <v/>
      </c>
      <c r="S37" s="187" t="str">
        <f>IF('Rooster '!AH80&gt;0,S$3,"")</f>
        <v/>
      </c>
      <c r="T37" s="188" t="str">
        <f>IF('Rooster '!AJ80&gt;0,T$3,"")</f>
        <v/>
      </c>
      <c r="U37" s="187" t="str">
        <f>IF('Rooster '!AL80&gt;0,U$3,"")</f>
        <v/>
      </c>
      <c r="V37" s="188" t="str">
        <f>IF('Rooster '!AN80&gt;0,V$3,"")</f>
        <v/>
      </c>
      <c r="W37" s="187" t="str">
        <f>IF('Rooster '!AP80&gt;0,W$3,"")</f>
        <v/>
      </c>
      <c r="X37" s="188" t="str">
        <f>IF('Rooster '!AR80&gt;0,X$3,"")</f>
        <v/>
      </c>
      <c r="Y37" s="187" t="str">
        <f>IF('Rooster '!AT80&gt;0,Y$3,"")</f>
        <v/>
      </c>
      <c r="Z37" s="188" t="str">
        <f>IF('Rooster '!AV80&gt;0,Z$3,"")</f>
        <v/>
      </c>
      <c r="AA37" s="187" t="str">
        <f>IF('Rooster '!AX80&gt;0,AA$3,"")</f>
        <v/>
      </c>
      <c r="AB37" s="188" t="str">
        <f>IF('Rooster '!AZ80&gt;0,AB$3,"")</f>
        <v/>
      </c>
      <c r="AC37" s="187" t="str">
        <f>IF('Rooster '!BB80&gt;0,AC$3,"")</f>
        <v/>
      </c>
      <c r="AD37" s="188" t="str">
        <f>IF('Rooster '!BD80&gt;0,AD$3,"")</f>
        <v/>
      </c>
      <c r="AE37" s="187" t="str">
        <f>IF('Rooster '!BF80&gt;0,AE$3,"")</f>
        <v>peet h</v>
      </c>
      <c r="AF37" s="188" t="str">
        <f>IF('Rooster '!BH80&gt;0,AF$3,"")</f>
        <v/>
      </c>
      <c r="AG37" s="187" t="str">
        <f>IF('Rooster '!BJ80&gt;0,AG$3,"")</f>
        <v>piet</v>
      </c>
      <c r="AH37" s="188" t="str">
        <f>IF('Rooster '!BL80&gt;0,AH$3,"")</f>
        <v>pleun</v>
      </c>
      <c r="AI37" s="178"/>
      <c r="AJ37" s="188" t="str">
        <f>IF('Rooster '!BP80&gt;0,AJ$3,"")</f>
        <v/>
      </c>
      <c r="AK37" s="187" t="str">
        <f>IF('Rooster '!BR80&gt;0,AK$3,"")</f>
        <v>ronald</v>
      </c>
      <c r="AL37" s="188" t="str">
        <f>IF('Rooster '!BT80&gt;0,AL$3,"")</f>
        <v/>
      </c>
      <c r="AM37" s="187" t="str">
        <f>IF('Rooster '!BV80&gt;0,AM$3,"")</f>
        <v>theo A</v>
      </c>
      <c r="AN37" s="188" t="str">
        <f>IF('Rooster '!BX80&gt;0,AN$3,"")</f>
        <v/>
      </c>
      <c r="AO37" s="187" t="str">
        <f>IF('Rooster '!BZ80&gt;0,AO$3,"")</f>
        <v/>
      </c>
      <c r="AP37" s="187" t="str">
        <f>IF('Rooster '!CB80&gt;0,AP$3,"")</f>
        <v/>
      </c>
      <c r="AQ37" s="187" t="str">
        <f>IF('Rooster '!CD80&gt;0,AQ$3,"")</f>
        <v/>
      </c>
      <c r="AR37" s="187" t="str">
        <f>IF('Rooster '!CF80&gt;0,AR$3,"")</f>
        <v>wout</v>
      </c>
      <c r="AS37" s="178"/>
      <c r="AT37" s="176">
        <f t="shared" si="3"/>
        <v>10</v>
      </c>
      <c r="AU37" s="187" t="str">
        <f t="shared" si="2"/>
        <v>rene</v>
      </c>
    </row>
    <row r="38" spans="1:50">
      <c r="A38" s="309" t="s">
        <v>112</v>
      </c>
      <c r="B38" s="176">
        <f>'Actuele Stand'!$D$53-COUNTBLANK(D38:AR38)</f>
        <v>6</v>
      </c>
      <c r="C38" s="178"/>
      <c r="D38" s="173" t="str">
        <f>IF('Rooster '!D82&gt;0,D$3,"")</f>
        <v/>
      </c>
      <c r="E38" s="180" t="str">
        <f>IF('Rooster '!F82&gt;0,E$3,"")</f>
        <v>alex s</v>
      </c>
      <c r="F38" s="173" t="str">
        <f>IF('Rooster '!H82&gt;0,F$3,"")</f>
        <v/>
      </c>
      <c r="G38" s="180" t="str">
        <f>IF('Rooster '!J82&gt;0,G$3,"")</f>
        <v/>
      </c>
      <c r="H38" s="173" t="str">
        <f>IF('Rooster '!L82&gt;0,H$3,"")</f>
        <v>berry</v>
      </c>
      <c r="I38" s="180" t="str">
        <f>IF('Rooster '!N82&gt;0,I$3,"")</f>
        <v/>
      </c>
      <c r="J38" s="173" t="str">
        <f>IF('Rooster '!P82&gt;0,J$3,"")</f>
        <v/>
      </c>
      <c r="K38" s="180" t="str">
        <f>IF('Rooster '!R82&gt;0,K$3,"")</f>
        <v>cor</v>
      </c>
      <c r="L38" s="173" t="str">
        <f>IF('Rooster '!T82&gt;0,L$3,"")</f>
        <v/>
      </c>
      <c r="M38" s="180" t="str">
        <f>IF('Rooster '!V82&gt;0,M$3,"")</f>
        <v/>
      </c>
      <c r="N38" s="173" t="str">
        <f>IF('Rooster '!X82&gt;0,N$3,"")</f>
        <v/>
      </c>
      <c r="O38" s="180" t="str">
        <f>IF('Rooster '!Z82&gt;0,O$3,"")</f>
        <v/>
      </c>
      <c r="P38" s="173" t="str">
        <f>IF('Rooster '!AB82&gt;0,P$3,"")</f>
        <v/>
      </c>
      <c r="Q38" s="180" t="str">
        <f>IF('Rooster '!AD82&gt;0,Q$3,"")</f>
        <v/>
      </c>
      <c r="R38" s="180" t="str">
        <f>IF('Rooster '!AF82&gt;0,R$3,"")</f>
        <v/>
      </c>
      <c r="S38" s="180" t="str">
        <f>IF('Rooster '!AH82&gt;0,S$3,"")</f>
        <v>joop</v>
      </c>
      <c r="T38" s="173" t="str">
        <f>IF('Rooster '!AJ82&gt;0,T$3,"")</f>
        <v/>
      </c>
      <c r="U38" s="180" t="str">
        <f>IF('Rooster '!AL82&gt;0,U$3,"")</f>
        <v/>
      </c>
      <c r="V38" s="173" t="str">
        <f>IF('Rooster '!AN82&gt;0,V$3,"")</f>
        <v/>
      </c>
      <c r="W38" s="180" t="str">
        <f>IF('Rooster '!AP82&gt;0,W$3,"")</f>
        <v/>
      </c>
      <c r="X38" s="173" t="str">
        <f>IF('Rooster '!AR82&gt;0,X$3,"")</f>
        <v/>
      </c>
      <c r="Y38" s="180" t="str">
        <f>IF('Rooster '!AT82&gt;0,Y$3,"")</f>
        <v/>
      </c>
      <c r="Z38" s="173" t="str">
        <f>IF('Rooster '!AV82&gt;0,Z$3,"")</f>
        <v/>
      </c>
      <c r="AA38" s="180" t="str">
        <f>IF('Rooster '!AX82&gt;0,AA$3,"")</f>
        <v/>
      </c>
      <c r="AB38" s="173" t="str">
        <f>IF('Rooster '!AZ82&gt;0,AB$3,"")</f>
        <v/>
      </c>
      <c r="AC38" s="180" t="str">
        <f>IF('Rooster '!BB82&gt;0,AC$3,"")</f>
        <v/>
      </c>
      <c r="AD38" s="173" t="str">
        <f>IF('Rooster '!BD82&gt;0,AD$3,"")</f>
        <v/>
      </c>
      <c r="AE38" s="180" t="str">
        <f>IF('Rooster '!BF82&gt;0,AE$3,"")</f>
        <v/>
      </c>
      <c r="AF38" s="173" t="str">
        <f>IF('Rooster '!BH82&gt;0,AF$3,"")</f>
        <v/>
      </c>
      <c r="AG38" s="180" t="str">
        <f>IF('Rooster '!BJ82&gt;0,AG$3,"")</f>
        <v/>
      </c>
      <c r="AH38" s="173" t="str">
        <f>IF('Rooster '!BL82&gt;0,AH$3,"")</f>
        <v>pleun</v>
      </c>
      <c r="AI38" s="180" t="str">
        <f>IF('Rooster '!BN82&gt;0,AI$3,"")</f>
        <v/>
      </c>
      <c r="AJ38" s="178"/>
      <c r="AK38" s="180" t="str">
        <f>IF('Rooster '!BR82&gt;0,AK$3,"")</f>
        <v/>
      </c>
      <c r="AL38" s="173" t="str">
        <f>IF('Rooster '!BT82&gt;0,AL$3,"")</f>
        <v/>
      </c>
      <c r="AM38" s="180" t="str">
        <f>IF('Rooster '!BV82&gt;0,AM$3,"")</f>
        <v/>
      </c>
      <c r="AN38" s="173" t="str">
        <f>IF('Rooster '!BX82&gt;0,AN$3,"")</f>
        <v/>
      </c>
      <c r="AO38" s="180" t="str">
        <f>IF('Rooster '!BZ82&gt;0,AO$3,"")</f>
        <v>thijs</v>
      </c>
      <c r="AP38" s="180" t="str">
        <f>IF('Rooster '!CB82&gt;0,AP$3,"")</f>
        <v/>
      </c>
      <c r="AQ38" s="180" t="str">
        <f>IF('Rooster '!CD82&gt;0,AQ$3,"")</f>
        <v/>
      </c>
      <c r="AR38" s="180" t="str">
        <f>IF('Rooster '!CF82&gt;0,AR$3,"")</f>
        <v/>
      </c>
      <c r="AS38" s="178"/>
      <c r="AT38" s="176">
        <f t="shared" si="3"/>
        <v>6</v>
      </c>
      <c r="AU38" s="173" t="str">
        <f t="shared" si="2"/>
        <v>richard</v>
      </c>
    </row>
    <row r="39" spans="1:50">
      <c r="A39" s="376" t="s">
        <v>119</v>
      </c>
      <c r="B39" s="176">
        <f>'Actuele Stand'!$D$53-COUNTBLANK(D39:AR39)</f>
        <v>11</v>
      </c>
      <c r="C39" s="178"/>
      <c r="D39" s="188" t="str">
        <f>IF('Rooster '!D84&gt;0,D$3,"")</f>
        <v/>
      </c>
      <c r="E39" s="187" t="str">
        <f>IF('Rooster '!F84&gt;0,E$3,"")</f>
        <v>alex s</v>
      </c>
      <c r="F39" s="188" t="str">
        <f>IF('Rooster '!H84&gt;0,F$3,"")</f>
        <v/>
      </c>
      <c r="G39" s="187" t="str">
        <f>IF('Rooster '!J84&gt;0,G$3,"")</f>
        <v/>
      </c>
      <c r="H39" s="188" t="str">
        <f>IF('Rooster '!L84&gt;0,H$3,"")</f>
        <v/>
      </c>
      <c r="I39" s="187" t="str">
        <f>IF('Rooster '!N84&gt;0,I$3,"")</f>
        <v/>
      </c>
      <c r="J39" s="188" t="str">
        <f>IF('Rooster '!P84&gt;0,J$3,"")</f>
        <v/>
      </c>
      <c r="K39" s="187" t="str">
        <f>IF('Rooster '!R84&gt;0,K$3,"")</f>
        <v/>
      </c>
      <c r="L39" s="188" t="str">
        <f>IF('Rooster '!T84&gt;0,L$3,"")</f>
        <v/>
      </c>
      <c r="M39" s="187" t="str">
        <f>IF('Rooster '!V84&gt;0,M$3,"")</f>
        <v/>
      </c>
      <c r="N39" s="188" t="str">
        <f>IF('Rooster '!X84&gt;0,N$3,"")</f>
        <v>ger d</v>
      </c>
      <c r="O39" s="187" t="str">
        <f>IF('Rooster '!Z84&gt;0,O$3,"")</f>
        <v>ger v</v>
      </c>
      <c r="P39" s="188" t="str">
        <f>IF('Rooster '!AB84&gt;0,P$3,"")</f>
        <v/>
      </c>
      <c r="Q39" s="187" t="str">
        <f>IF('Rooster '!AD84&gt;0,Q$3,"")</f>
        <v/>
      </c>
      <c r="R39" s="187" t="str">
        <f>IF('Rooster '!AF84&gt;0,R$3,"")</f>
        <v/>
      </c>
      <c r="S39" s="187" t="str">
        <f>IF('Rooster '!AH84&gt;0,S$3,"")</f>
        <v/>
      </c>
      <c r="T39" s="188" t="str">
        <f>IF('Rooster '!AJ84&gt;0,T$3,"")</f>
        <v/>
      </c>
      <c r="U39" s="187" t="str">
        <f>IF('Rooster '!AL84&gt;0,U$3,"")</f>
        <v>mars bo</v>
      </c>
      <c r="V39" s="188" t="str">
        <f>IF('Rooster '!AN84&gt;0,V$3,"")</f>
        <v/>
      </c>
      <c r="W39" s="187" t="str">
        <f>IF('Rooster '!AP84&gt;0,W$3,"")</f>
        <v/>
      </c>
      <c r="X39" s="188" t="str">
        <f>IF('Rooster '!AR84&gt;0,X$3,"")</f>
        <v/>
      </c>
      <c r="Y39" s="187" t="str">
        <f>IF('Rooster '!AT84&gt;0,Y$3,"")</f>
        <v>marco</v>
      </c>
      <c r="Z39" s="188" t="str">
        <f>IF('Rooster '!AV84&gt;0,Z$3,"")</f>
        <v/>
      </c>
      <c r="AA39" s="187" t="str">
        <f>IF('Rooster '!AX84&gt;0,AA$3,"")</f>
        <v/>
      </c>
      <c r="AB39" s="188" t="str">
        <f>IF('Rooster '!AZ84&gt;0,AB$3,"")</f>
        <v/>
      </c>
      <c r="AC39" s="187" t="str">
        <f>IF('Rooster '!BB84&gt;0,AC$3,"")</f>
        <v/>
      </c>
      <c r="AD39" s="188" t="str">
        <f>IF('Rooster '!BD84&gt;0,AD$3,"")</f>
        <v/>
      </c>
      <c r="AE39" s="187" t="str">
        <f>IF('Rooster '!BF84&gt;0,AE$3,"")</f>
        <v>peet h</v>
      </c>
      <c r="AF39" s="188" t="str">
        <f>IF('Rooster '!BH84&gt;0,AF$3,"")</f>
        <v/>
      </c>
      <c r="AG39" s="187" t="str">
        <f>IF('Rooster '!BJ84&gt;0,AG$3,"")</f>
        <v>piet</v>
      </c>
      <c r="AH39" s="188" t="str">
        <f>IF('Rooster '!BL84&gt;0,AH$3,"")</f>
        <v>pleun</v>
      </c>
      <c r="AI39" s="187" t="str">
        <f>IF('Rooster '!BN84&gt;0,AI$3,"")</f>
        <v>rene</v>
      </c>
      <c r="AJ39" s="188" t="str">
        <f>IF('Rooster '!BP84&gt;0,AJ$3,"")</f>
        <v/>
      </c>
      <c r="AK39" s="178"/>
      <c r="AL39" s="188" t="str">
        <f>IF('Rooster '!BT84&gt;0,AL$3,"")</f>
        <v>ted</v>
      </c>
      <c r="AM39" s="187" t="str">
        <f>IF('Rooster '!BV84&gt;0,AM$3,"")</f>
        <v/>
      </c>
      <c r="AN39" s="188" t="str">
        <f>IF('Rooster '!BX84&gt;0,AN$3,"")</f>
        <v/>
      </c>
      <c r="AO39" s="187" t="str">
        <f>IF('Rooster '!BZ84&gt;0,AO$3,"")</f>
        <v>thijs</v>
      </c>
      <c r="AP39" s="187" t="str">
        <f>IF('Rooster '!CB84&gt;0,AP$3,"")</f>
        <v/>
      </c>
      <c r="AQ39" s="187" t="str">
        <f>IF('Rooster '!CD84&gt;0,AQ$3,"")</f>
        <v/>
      </c>
      <c r="AR39" s="187" t="str">
        <f>IF('Rooster '!CF84&gt;0,AR$3,"")</f>
        <v/>
      </c>
      <c r="AS39" s="178"/>
      <c r="AT39" s="176">
        <f t="shared" si="3"/>
        <v>11</v>
      </c>
      <c r="AU39" s="187" t="str">
        <f t="shared" si="2"/>
        <v>ronald</v>
      </c>
    </row>
    <row r="40" spans="1:50">
      <c r="A40" s="309" t="s">
        <v>84</v>
      </c>
      <c r="B40" s="176">
        <f>'Actuele Stand'!$D$53-COUNTBLANK(D40:AR40)</f>
        <v>10</v>
      </c>
      <c r="C40" s="178"/>
      <c r="D40" s="173" t="str">
        <f>IF('Rooster '!D86&gt;0,D$3,"")</f>
        <v/>
      </c>
      <c r="E40" s="180" t="str">
        <f>IF('Rooster '!F86&gt;0,E$3,"")</f>
        <v/>
      </c>
      <c r="F40" s="173" t="str">
        <f>IF('Rooster '!H86&gt;0,F$3,"")</f>
        <v>appie</v>
      </c>
      <c r="G40" s="180" t="str">
        <f>IF('Rooster '!J86&gt;0,G$3,"")</f>
        <v/>
      </c>
      <c r="H40" s="173" t="str">
        <f>IF('Rooster '!L86&gt;0,H$3,"")</f>
        <v>berry</v>
      </c>
      <c r="I40" s="180" t="str">
        <f>IF('Rooster '!N86&gt;0,I$3,"")</f>
        <v/>
      </c>
      <c r="J40" s="173" t="str">
        <f>IF('Rooster '!P86&gt;0,J$3,"")</f>
        <v/>
      </c>
      <c r="K40" s="180" t="str">
        <f>IF('Rooster '!R86&gt;0,K$3,"")</f>
        <v>cor</v>
      </c>
      <c r="L40" s="173" t="str">
        <f>IF('Rooster '!T86&gt;0,L$3,"")</f>
        <v>ed</v>
      </c>
      <c r="M40" s="180" t="str">
        <f>IF('Rooster '!V86&gt;0,M$3,"")</f>
        <v>frans</v>
      </c>
      <c r="N40" s="173" t="str">
        <f>IF('Rooster '!X86&gt;0,N$3,"")</f>
        <v/>
      </c>
      <c r="O40" s="180" t="str">
        <f>IF('Rooster '!Z86&gt;0,O$3,"")</f>
        <v/>
      </c>
      <c r="P40" s="173" t="str">
        <f>IF('Rooster '!AB86&gt;0,P$3,"")</f>
        <v/>
      </c>
      <c r="Q40" s="180" t="str">
        <f>IF('Rooster '!AD86&gt;0,Q$3,"")</f>
        <v/>
      </c>
      <c r="R40" s="180" t="str">
        <f>IF('Rooster '!AF86&gt;0,R$3,"")</f>
        <v/>
      </c>
      <c r="S40" s="180" t="str">
        <f>IF('Rooster '!AH86&gt;0,S$3,"")</f>
        <v/>
      </c>
      <c r="T40" s="173" t="str">
        <f>IF('Rooster '!AJ86&gt;0,T$3,"")</f>
        <v/>
      </c>
      <c r="U40" s="180" t="str">
        <f>IF('Rooster '!AL86&gt;0,U$3,"")</f>
        <v/>
      </c>
      <c r="V40" s="173" t="str">
        <f>IF('Rooster '!AN86&gt;0,V$3,"")</f>
        <v/>
      </c>
      <c r="W40" s="180" t="str">
        <f>IF('Rooster '!AP86&gt;0,W$3,"")</f>
        <v/>
      </c>
      <c r="X40" s="173" t="str">
        <f>IF('Rooster '!AR86&gt;0,X$3,"")</f>
        <v/>
      </c>
      <c r="Y40" s="180" t="str">
        <f>IF('Rooster '!AT86&gt;0,Y$3,"")</f>
        <v/>
      </c>
      <c r="Z40" s="173" t="str">
        <f>IF('Rooster '!AV86&gt;0,Z$3,"")</f>
        <v/>
      </c>
      <c r="AA40" s="180" t="str">
        <f>IF('Rooster '!AX86&gt;0,AA$3,"")</f>
        <v/>
      </c>
      <c r="AB40" s="173" t="str">
        <f>IF('Rooster '!AZ86&gt;0,AB$3,"")</f>
        <v/>
      </c>
      <c r="AC40" s="180" t="str">
        <f>IF('Rooster '!BB86&gt;0,AC$3,"")</f>
        <v/>
      </c>
      <c r="AD40" s="173" t="str">
        <f>IF('Rooster '!BD86&gt;0,AD$3,"")</f>
        <v>peet g</v>
      </c>
      <c r="AE40" s="180" t="str">
        <f>IF('Rooster '!BF86&gt;0,AE$3,"")</f>
        <v/>
      </c>
      <c r="AF40" s="173" t="str">
        <f>IF('Rooster '!BH86&gt;0,AF$3,"")</f>
        <v/>
      </c>
      <c r="AG40" s="180" t="str">
        <f>IF('Rooster '!BJ86&gt;0,AG$3,"")</f>
        <v>piet</v>
      </c>
      <c r="AH40" s="173" t="str">
        <f>IF('Rooster '!BL86&gt;0,AH$3,"")</f>
        <v/>
      </c>
      <c r="AI40" s="180" t="str">
        <f>IF('Rooster '!BN86&gt;0,AI$3,"")</f>
        <v/>
      </c>
      <c r="AJ40" s="173" t="str">
        <f>IF('Rooster '!BP86&gt;0,AJ$3,"")</f>
        <v/>
      </c>
      <c r="AK40" s="180" t="str">
        <f>IF('Rooster '!BR86&gt;0,AK$3,"")</f>
        <v>ronald</v>
      </c>
      <c r="AL40" s="178"/>
      <c r="AM40" s="180" t="str">
        <f>IF('Rooster '!BV86&gt;0,AM$3,"")</f>
        <v>theo A</v>
      </c>
      <c r="AN40" s="173" t="str">
        <f>IF('Rooster '!BX86&gt;0,AN$3,"")</f>
        <v/>
      </c>
      <c r="AO40" s="180" t="str">
        <f>IF('Rooster '!BZ86&gt;0,AO$3,"")</f>
        <v/>
      </c>
      <c r="AP40" s="180" t="str">
        <f>IF('Rooster '!CB86&gt;0,AP$3,"")</f>
        <v>Walter</v>
      </c>
      <c r="AQ40" s="180" t="str">
        <f>IF('Rooster '!CD86&gt;0,AQ$3,"")</f>
        <v/>
      </c>
      <c r="AR40" s="180" t="str">
        <f>IF('Rooster '!CF86&gt;0,AR$3,"")</f>
        <v/>
      </c>
      <c r="AS40" s="178"/>
      <c r="AT40" s="176">
        <f t="shared" si="3"/>
        <v>10</v>
      </c>
      <c r="AU40" s="173" t="str">
        <f t="shared" si="2"/>
        <v>ted</v>
      </c>
    </row>
    <row r="41" spans="1:50">
      <c r="A41" s="376" t="s">
        <v>234</v>
      </c>
      <c r="B41" s="176">
        <f>'Actuele Stand'!$D$53-COUNTBLANK(D41:AR41)</f>
        <v>17</v>
      </c>
      <c r="C41" s="178"/>
      <c r="D41" s="188" t="str">
        <f>IF('Rooster '!D88&gt;0,D$3,"")</f>
        <v>alex r</v>
      </c>
      <c r="E41" s="187" t="str">
        <f>IF('Rooster '!F88&gt;0,E$3,"")</f>
        <v>alex s</v>
      </c>
      <c r="F41" s="188" t="str">
        <f>IF('Rooster '!H88&gt;0,F$3,"")</f>
        <v/>
      </c>
      <c r="G41" s="187" t="str">
        <f>IF('Rooster '!J88&gt;0,G$3,"")</f>
        <v/>
      </c>
      <c r="H41" s="188" t="str">
        <f>IF('Rooster '!L88&gt;0,H$3,"")</f>
        <v/>
      </c>
      <c r="I41" s="187" t="str">
        <f>IF('Rooster '!N88&gt;0,I$3,"")</f>
        <v/>
      </c>
      <c r="J41" s="188" t="str">
        <f>IF('Rooster '!P88&gt;0,J$3,"")</f>
        <v>cock</v>
      </c>
      <c r="K41" s="187" t="str">
        <f>IF('Rooster '!R88&gt;0,K$3,"")</f>
        <v/>
      </c>
      <c r="L41" s="188" t="str">
        <f>IF('Rooster '!T88&gt;0,L$3,"")</f>
        <v>ed</v>
      </c>
      <c r="M41" s="187" t="str">
        <f>IF('Rooster '!V88&gt;0,M$3,"")</f>
        <v/>
      </c>
      <c r="N41" s="188" t="str">
        <f>IF('Rooster '!X88&gt;0,N$3,"")</f>
        <v>ger d</v>
      </c>
      <c r="O41" s="187" t="str">
        <f>IF('Rooster '!Z88&gt;0,O$3,"")</f>
        <v/>
      </c>
      <c r="P41" s="188" t="str">
        <f>IF('Rooster '!AB88&gt;0,P$3,"")</f>
        <v/>
      </c>
      <c r="Q41" s="187" t="str">
        <f>IF('Rooster '!AD88&gt;0,Q$3,"")</f>
        <v>harold  N</v>
      </c>
      <c r="R41" s="187" t="str">
        <f>IF('Rooster '!AF88&gt;0,R$3,"")</f>
        <v/>
      </c>
      <c r="S41" s="187" t="str">
        <f>IF('Rooster '!AH88&gt;0,S$3,"")</f>
        <v/>
      </c>
      <c r="T41" s="188" t="str">
        <f>IF('Rooster '!AJ88&gt;0,T$3,"")</f>
        <v/>
      </c>
      <c r="U41" s="187" t="str">
        <f>IF('Rooster '!AL88&gt;0,U$3,"")</f>
        <v>mars bo</v>
      </c>
      <c r="V41" s="188" t="str">
        <f>IF('Rooster '!AN88&gt;0,V$3,"")</f>
        <v/>
      </c>
      <c r="W41" s="187" t="str">
        <f>IF('Rooster '!AP88&gt;0,W$3,"")</f>
        <v/>
      </c>
      <c r="X41" s="188" t="str">
        <f>IF('Rooster '!AR88&gt;0,X$3,"")</f>
        <v/>
      </c>
      <c r="Y41" s="187" t="str">
        <f>IF('Rooster '!AT88&gt;0,Y$3,"")</f>
        <v>marco</v>
      </c>
      <c r="Z41" s="188" t="str">
        <f>IF('Rooster '!AV88&gt;0,Z$3,"")</f>
        <v>micha</v>
      </c>
      <c r="AA41" s="187" t="str">
        <f>IF('Rooster '!AX88&gt;0,AA$3,"")</f>
        <v/>
      </c>
      <c r="AB41" s="188" t="str">
        <f>IF('Rooster '!AZ88&gt;0,AB$3,"")</f>
        <v>Patrick</v>
      </c>
      <c r="AC41" s="187" t="str">
        <f>IF('Rooster '!BB88&gt;0,AC$3,"")</f>
        <v/>
      </c>
      <c r="AD41" s="188" t="str">
        <f>IF('Rooster '!BD88&gt;0,AD$3,"")</f>
        <v>peet g</v>
      </c>
      <c r="AE41" s="187" t="str">
        <f>IF('Rooster '!BF88&gt;0,AE$3,"")</f>
        <v/>
      </c>
      <c r="AF41" s="188" t="str">
        <f>IF('Rooster '!BH88&gt;0,AF$3,"")</f>
        <v/>
      </c>
      <c r="AG41" s="187" t="str">
        <f>IF('Rooster '!BJ88&gt;0,AG$3,"")</f>
        <v/>
      </c>
      <c r="AH41" s="188" t="str">
        <f>IF('Rooster '!BL88&gt;0,AH$3,"")</f>
        <v>pleun</v>
      </c>
      <c r="AI41" s="187" t="str">
        <f>IF('Rooster '!BN88&gt;0,AI$3,"")</f>
        <v>rene</v>
      </c>
      <c r="AJ41" s="188" t="str">
        <f>IF('Rooster '!BP88&gt;0,AJ$3,"")</f>
        <v/>
      </c>
      <c r="AK41" s="187" t="str">
        <f>IF('Rooster '!BR88&gt;0,AK$3,"")</f>
        <v/>
      </c>
      <c r="AL41" s="188" t="str">
        <f>IF('Rooster '!BT88&gt;0,AL$3,"")</f>
        <v>ted</v>
      </c>
      <c r="AM41" s="178"/>
      <c r="AN41" s="188" t="str">
        <f>IF('Rooster '!BX88&gt;0,AN$3,"")</f>
        <v>theo v W</v>
      </c>
      <c r="AO41" s="187" t="str">
        <f>IF('Rooster '!BZ88&gt;0,AO$3,"")</f>
        <v/>
      </c>
      <c r="AP41" s="187" t="str">
        <f>IF('Rooster '!CB88&gt;0,AP$3,"")</f>
        <v>Walter</v>
      </c>
      <c r="AQ41" s="187" t="str">
        <f>IF('Rooster '!CD88&gt;0,AQ$3,"")</f>
        <v/>
      </c>
      <c r="AR41" s="187" t="str">
        <f>IF('Rooster '!CF88&gt;0,AR$3,"")</f>
        <v>wout</v>
      </c>
      <c r="AS41" s="178"/>
      <c r="AT41" s="176">
        <f t="shared" si="3"/>
        <v>17</v>
      </c>
      <c r="AU41" s="187" t="str">
        <f t="shared" si="2"/>
        <v>theo A</v>
      </c>
    </row>
    <row r="42" spans="1:50">
      <c r="A42" s="301" t="s">
        <v>238</v>
      </c>
      <c r="B42" s="176">
        <f>'Actuele Stand'!$D$53-COUNTBLANK(D42:AR42)</f>
        <v>13</v>
      </c>
      <c r="C42" s="178"/>
      <c r="D42" s="173" t="str">
        <f>IF('Rooster '!D90&gt;0,D$3,"")</f>
        <v/>
      </c>
      <c r="E42" s="180" t="str">
        <f>IF('Rooster '!F90&gt;0,E$3,"")</f>
        <v/>
      </c>
      <c r="F42" s="173" t="str">
        <f>IF('Rooster '!H90&gt;0,F$3,"")</f>
        <v>appie</v>
      </c>
      <c r="G42" s="180" t="str">
        <f>IF('Rooster '!J90&gt;0,G$3,"")</f>
        <v/>
      </c>
      <c r="H42" s="173" t="str">
        <f>IF('Rooster '!L90&gt;0,H$3,"")</f>
        <v/>
      </c>
      <c r="I42" s="180" t="str">
        <f>IF('Rooster '!N90&gt;0,I$3,"")</f>
        <v/>
      </c>
      <c r="J42" s="173" t="str">
        <f>IF('Rooster '!P90&gt;0,J$3,"")</f>
        <v>cock</v>
      </c>
      <c r="K42" s="180" t="str">
        <f>IF('Rooster '!R90&gt;0,K$3,"")</f>
        <v>cor</v>
      </c>
      <c r="L42" s="173" t="str">
        <f>IF('Rooster '!T90&gt;0,L$3,"")</f>
        <v/>
      </c>
      <c r="M42" s="180" t="str">
        <f>IF('Rooster '!V90&gt;0,M$3,"")</f>
        <v/>
      </c>
      <c r="N42" s="173" t="str">
        <f>IF('Rooster '!X90&gt;0,N$3,"")</f>
        <v/>
      </c>
      <c r="O42" s="180" t="str">
        <f>IF('Rooster '!Z90&gt;0,O$3,"")</f>
        <v>ger v</v>
      </c>
      <c r="P42" s="173" t="str">
        <f>IF('Rooster '!AB90&gt;0,P$3,"")</f>
        <v>harold B</v>
      </c>
      <c r="Q42" s="180" t="str">
        <f>IF('Rooster '!AD90&gt;0,Q$3,"")</f>
        <v>harold  N</v>
      </c>
      <c r="R42" s="180" t="str">
        <f>IF('Rooster '!AF90&gt;0,R$3,"")</f>
        <v/>
      </c>
      <c r="S42" s="180" t="str">
        <f>IF('Rooster '!AH90&gt;0,S$3,"")</f>
        <v>joop</v>
      </c>
      <c r="T42" s="173" t="str">
        <f>IF('Rooster '!AJ90&gt;0,T$3,"")</f>
        <v/>
      </c>
      <c r="U42" s="180" t="str">
        <f>IF('Rooster '!AL90&gt;0,U$3,"")</f>
        <v/>
      </c>
      <c r="V42" s="173" t="str">
        <f>IF('Rooster '!AN90&gt;0,V$3,"")</f>
        <v/>
      </c>
      <c r="W42" s="180" t="str">
        <f>IF('Rooster '!AP90&gt;0,W$3,"")</f>
        <v/>
      </c>
      <c r="X42" s="173" t="str">
        <f>IF('Rooster '!AR90&gt;0,X$3,"")</f>
        <v/>
      </c>
      <c r="Y42" s="180" t="str">
        <f>IF('Rooster '!AT90&gt;0,Y$3,"")</f>
        <v/>
      </c>
      <c r="Z42" s="173" t="str">
        <f>IF('Rooster '!AV90&gt;0,Z$3,"")</f>
        <v/>
      </c>
      <c r="AA42" s="180" t="str">
        <f>IF('Rooster '!AX90&gt;0,AA$3,"")</f>
        <v>mo</v>
      </c>
      <c r="AB42" s="173" t="str">
        <f>IF('Rooster '!AZ90&gt;0,AB$3,"")</f>
        <v>Patrick</v>
      </c>
      <c r="AC42" s="180" t="str">
        <f>IF('Rooster '!BB90&gt;0,AC$3,"")</f>
        <v>paul</v>
      </c>
      <c r="AD42" s="173" t="str">
        <f>IF('Rooster '!BD90&gt;0,AD$3,"")</f>
        <v/>
      </c>
      <c r="AE42" s="180" t="str">
        <f>IF('Rooster '!BF90&gt;0,AE$3,"")</f>
        <v/>
      </c>
      <c r="AF42" s="173" t="str">
        <f>IF('Rooster '!BH90&gt;0,AF$3,"")</f>
        <v/>
      </c>
      <c r="AG42" s="180" t="str">
        <f>IF('Rooster '!BJ90&gt;0,AG$3,"")</f>
        <v/>
      </c>
      <c r="AH42" s="173" t="str">
        <f>IF('Rooster '!BL90&gt;0,AH$3,"")</f>
        <v>pleun</v>
      </c>
      <c r="AI42" s="180" t="str">
        <f>IF('Rooster '!BN90&gt;0,AI$3,"")</f>
        <v/>
      </c>
      <c r="AJ42" s="173" t="str">
        <f>IF('Rooster '!BP90&gt;0,AJ$3,"")</f>
        <v/>
      </c>
      <c r="AK42" s="180" t="str">
        <f>IF('Rooster '!BR90&gt;0,AK$3,"")</f>
        <v/>
      </c>
      <c r="AL42" s="173" t="str">
        <f>IF('Rooster '!BT90&gt;0,AL$3,"")</f>
        <v/>
      </c>
      <c r="AM42" s="180" t="str">
        <f>IF('Rooster '!BV90&gt;0,AM$3,"")</f>
        <v>theo A</v>
      </c>
      <c r="AN42" s="178"/>
      <c r="AO42" s="180" t="str">
        <f>IF('Rooster '!BZ90&gt;0,AO$3,"")</f>
        <v>thijs</v>
      </c>
      <c r="AP42" s="180" t="str">
        <f>IF('Rooster '!CB90&gt;0,AP$3,"")</f>
        <v/>
      </c>
      <c r="AQ42" s="180" t="str">
        <f>IF('Rooster '!CD90&gt;0,AQ$3,"")</f>
        <v/>
      </c>
      <c r="AR42" s="180" t="str">
        <f>IF('Rooster '!CF90&gt;0,AR$3,"")</f>
        <v/>
      </c>
      <c r="AS42" s="178"/>
      <c r="AT42" s="176">
        <f t="shared" si="3"/>
        <v>13</v>
      </c>
      <c r="AU42" s="173" t="str">
        <f t="shared" si="2"/>
        <v>theo v W</v>
      </c>
    </row>
    <row r="43" spans="1:50">
      <c r="A43" s="302" t="s">
        <v>130</v>
      </c>
      <c r="B43" s="176">
        <f>'Actuele Stand'!$D$53-COUNTBLANK(D43:AR43)</f>
        <v>8</v>
      </c>
      <c r="C43" s="178"/>
      <c r="D43" s="188" t="str">
        <f>IF('Rooster '!D92&gt;0,D$3,"")</f>
        <v/>
      </c>
      <c r="E43" s="188" t="str">
        <f>IF('Rooster '!F92&gt;0,E$3,"")</f>
        <v>alex s</v>
      </c>
      <c r="F43" s="188" t="str">
        <f>IF('Rooster '!H92&gt;0,F$3,"")</f>
        <v/>
      </c>
      <c r="G43" s="187" t="str">
        <f>IF('Rooster '!J92&gt;0,G$3,"")</f>
        <v/>
      </c>
      <c r="H43" s="188" t="str">
        <f>IF('Rooster '!L92&gt;0,H$3,"")</f>
        <v/>
      </c>
      <c r="I43" s="187" t="str">
        <f>IF('Rooster '!N92&gt;0,I$3,"")</f>
        <v/>
      </c>
      <c r="J43" s="188" t="str">
        <f>IF('Rooster '!P92&gt;0,J$3,"")</f>
        <v/>
      </c>
      <c r="K43" s="187" t="str">
        <f>IF('Rooster '!R92&gt;0,K$3,"")</f>
        <v/>
      </c>
      <c r="L43" s="188" t="str">
        <f>IF('Rooster '!T92&gt;0,L$3,"")</f>
        <v/>
      </c>
      <c r="M43" s="187" t="str">
        <f>IF('Rooster '!V92&gt;0,M$3,"")</f>
        <v/>
      </c>
      <c r="N43" s="188" t="str">
        <f>IF('Rooster '!X92&gt;0,N$3,"")</f>
        <v/>
      </c>
      <c r="O43" s="187" t="str">
        <f>IF('Rooster '!Z92&gt;0,O$3,"")</f>
        <v/>
      </c>
      <c r="P43" s="188" t="str">
        <f>IF('Rooster '!AB92&gt;0,P$3,"")</f>
        <v/>
      </c>
      <c r="Q43" s="187" t="str">
        <f>IF('Rooster '!AD92&gt;0,Q$3,"")</f>
        <v>harold  N</v>
      </c>
      <c r="R43" s="187" t="str">
        <f>IF('Rooster '!AF92&gt;0,R$3,"")</f>
        <v/>
      </c>
      <c r="S43" s="187" t="str">
        <f>IF('Rooster '!AH92&gt;0,S$3,"")</f>
        <v>joop</v>
      </c>
      <c r="T43" s="188" t="str">
        <f>IF('Rooster '!AJ92&gt;0,T$3,"")</f>
        <v/>
      </c>
      <c r="U43" s="187" t="str">
        <f>IF('Rooster '!AL92&gt;0,U$3,"")</f>
        <v/>
      </c>
      <c r="V43" s="188" t="str">
        <f>IF('Rooster '!AN92&gt;0,V$3,"")</f>
        <v/>
      </c>
      <c r="W43" s="187" t="str">
        <f>IF('Rooster '!AP92&gt;0,W$3,"")</f>
        <v/>
      </c>
      <c r="X43" s="188" t="str">
        <f>IF('Rooster '!AR92&gt;0,X$3,"")</f>
        <v/>
      </c>
      <c r="Y43" s="187" t="str">
        <f>IF('Rooster '!AT92&gt;0,Y$3,"")</f>
        <v/>
      </c>
      <c r="Z43" s="188" t="str">
        <f>IF('Rooster '!AV92&gt;0,Z$3,"")</f>
        <v/>
      </c>
      <c r="AA43" s="187" t="str">
        <f>IF('Rooster '!AX92&gt;0,AA$3,"")</f>
        <v/>
      </c>
      <c r="AB43" s="188" t="str">
        <f>IF('Rooster '!AZ92&gt;0,AB$3,"")</f>
        <v/>
      </c>
      <c r="AC43" s="187" t="str">
        <f>IF('Rooster '!BB92&gt;0,AC$3,"")</f>
        <v/>
      </c>
      <c r="AD43" s="188" t="str">
        <f>IF('Rooster '!BD92&gt;0,AD$3,"")</f>
        <v>peet g</v>
      </c>
      <c r="AE43" s="187" t="str">
        <f>IF('Rooster '!BF92&gt;0,AE$3,"")</f>
        <v/>
      </c>
      <c r="AF43" s="188" t="str">
        <f>IF('Rooster '!BH92&gt;0,AF$3,"")</f>
        <v/>
      </c>
      <c r="AG43" s="187" t="str">
        <f>IF('Rooster '!BJ92&gt;0,AG$3,"")</f>
        <v/>
      </c>
      <c r="AH43" s="188" t="str">
        <f>IF('Rooster '!BL92&gt;0,AH$3,"")</f>
        <v/>
      </c>
      <c r="AI43" s="187" t="str">
        <f>IF('Rooster '!BN92&gt;0,AI$3,"")</f>
        <v/>
      </c>
      <c r="AJ43" s="188" t="str">
        <f>IF('Rooster '!BP92&gt;0,AJ$3,"")</f>
        <v>richard</v>
      </c>
      <c r="AK43" s="187" t="str">
        <f>IF('Rooster '!BR92&gt;0,AK$3,"")</f>
        <v>ronald</v>
      </c>
      <c r="AL43" s="188" t="str">
        <f>IF('Rooster '!BT92&gt;0,AL$3,"")</f>
        <v/>
      </c>
      <c r="AM43" s="187" t="str">
        <f>IF('Rooster '!BV92&gt;0,AM$3,"")</f>
        <v/>
      </c>
      <c r="AN43" s="188" t="str">
        <f>IF('Rooster '!BX92&gt;0,AN$3,"")</f>
        <v>theo v W</v>
      </c>
      <c r="AO43" s="178"/>
      <c r="AP43" s="187" t="str">
        <f>IF('Rooster '!CB92&gt;0,AP$3,"")</f>
        <v/>
      </c>
      <c r="AQ43" s="187" t="str">
        <f>IF('Rooster '!CD92&gt;0,AQ$3,"")</f>
        <v/>
      </c>
      <c r="AR43" s="187" t="str">
        <f>IF('Rooster '!CF92&gt;0,AR$3,"")</f>
        <v>wout</v>
      </c>
      <c r="AS43" s="178"/>
      <c r="AT43" s="176">
        <f t="shared" si="3"/>
        <v>8</v>
      </c>
      <c r="AU43" s="187" t="str">
        <f t="shared" si="2"/>
        <v>thijs</v>
      </c>
    </row>
    <row r="44" spans="1:50">
      <c r="A44" s="309" t="s">
        <v>233</v>
      </c>
      <c r="B44" s="176">
        <f>'Actuele Stand'!$D$53-COUNTBLANK(D44:AR44)</f>
        <v>8</v>
      </c>
      <c r="C44" s="178"/>
      <c r="D44" s="173" t="str">
        <f>IF('Rooster '!D94&gt;0,D$3,"")</f>
        <v/>
      </c>
      <c r="E44" s="173" t="str">
        <f>IF('Rooster '!F94&gt;0,E$3,"")</f>
        <v/>
      </c>
      <c r="F44" s="173" t="str">
        <f>IF('Rooster '!H94&gt;0,F$3,"")</f>
        <v/>
      </c>
      <c r="G44" s="173" t="str">
        <f>IF('Rooster '!J94&gt;0,G$3,"")</f>
        <v>arthur</v>
      </c>
      <c r="H44" s="173" t="str">
        <f>IF('Rooster '!L94&gt;0,H$3,"")</f>
        <v/>
      </c>
      <c r="I44" s="173" t="str">
        <f>IF('Rooster '!N94&gt;0,I$3,"")</f>
        <v/>
      </c>
      <c r="J44" s="173" t="str">
        <f>IF('Rooster '!P94&gt;0,J$3,"")</f>
        <v/>
      </c>
      <c r="K44" s="173" t="str">
        <f>IF('Rooster '!R94&gt;0,K$3,"")</f>
        <v/>
      </c>
      <c r="L44" s="173" t="str">
        <f>IF('Rooster '!T94&gt;0,L$3,"")</f>
        <v/>
      </c>
      <c r="M44" s="173" t="str">
        <f>IF('Rooster '!V94&gt;0,M$3,"")</f>
        <v/>
      </c>
      <c r="N44" s="173" t="str">
        <f>IF('Rooster '!X94&gt;0,N$3,"")</f>
        <v>ger d</v>
      </c>
      <c r="O44" s="173" t="str">
        <f>IF('Rooster '!Z94&gt;0,O$3,"")</f>
        <v/>
      </c>
      <c r="P44" s="173" t="str">
        <f>IF('Rooster '!AB94&gt;0,P$3,"")</f>
        <v/>
      </c>
      <c r="Q44" s="173" t="str">
        <f>IF('Rooster '!AD94&gt;0,Q$3,"")</f>
        <v/>
      </c>
      <c r="R44" s="173" t="str">
        <f>IF('Rooster '!AF94&gt;0,R$3,"")</f>
        <v/>
      </c>
      <c r="S44" s="173" t="str">
        <f>IF('Rooster '!AH94&gt;0,S$3,"")</f>
        <v/>
      </c>
      <c r="T44" s="173" t="str">
        <f>IF('Rooster '!AJ94&gt;0,T$3,"")</f>
        <v/>
      </c>
      <c r="U44" s="173" t="str">
        <f>IF('Rooster '!AL94&gt;0,U$3,"")</f>
        <v/>
      </c>
      <c r="V44" s="173" t="str">
        <f>IF('Rooster '!AN94&gt;0,V$3,"")</f>
        <v/>
      </c>
      <c r="W44" s="173" t="str">
        <f>IF('Rooster '!AP94&gt;0,W$3,"")</f>
        <v/>
      </c>
      <c r="X44" s="173" t="str">
        <f>IF('Rooster '!AR94&gt;0,X$3,"")</f>
        <v/>
      </c>
      <c r="Y44" s="173" t="str">
        <f>IF('Rooster '!AT94&gt;0,Y$3,"")</f>
        <v/>
      </c>
      <c r="Z44" s="173" t="str">
        <f>IF('Rooster '!AV94&gt;0,Z$3,"")</f>
        <v/>
      </c>
      <c r="AA44" s="173" t="str">
        <f>IF('Rooster '!AX94&gt;0,AA$3,"")</f>
        <v/>
      </c>
      <c r="AB44" s="173" t="str">
        <f>IF('Rooster '!AZ94&gt;0,AB$3,"")</f>
        <v/>
      </c>
      <c r="AC44" s="173" t="str">
        <f>IF('Rooster '!BB94&gt;0,AC$3,"")</f>
        <v>paul</v>
      </c>
      <c r="AD44" s="173" t="str">
        <f>IF('Rooster '!BD94&gt;0,AD$3,"")</f>
        <v>peet g</v>
      </c>
      <c r="AE44" s="173" t="str">
        <f>IF('Rooster '!BF94&gt;0,AE$3,"")</f>
        <v>peet h</v>
      </c>
      <c r="AF44" s="173" t="str">
        <f>IF('Rooster '!BH94&gt;0,AF$3,"")</f>
        <v/>
      </c>
      <c r="AG44" s="173" t="str">
        <f>IF('Rooster '!BJ94&gt;0,AG$3,"")</f>
        <v/>
      </c>
      <c r="AH44" s="173" t="str">
        <f>IF('Rooster '!BL94&gt;0,AH$3,"")</f>
        <v>pleun</v>
      </c>
      <c r="AI44" s="173" t="str">
        <f>IF('Rooster '!BN94&gt;0,AI$3,"")</f>
        <v/>
      </c>
      <c r="AJ44" s="173" t="str">
        <f>IF('Rooster '!BP94&gt;0,AJ$3,"")</f>
        <v/>
      </c>
      <c r="AK44" s="173" t="str">
        <f>IF('Rooster '!BR94&gt;0,AK$3,"")</f>
        <v/>
      </c>
      <c r="AL44" s="173" t="str">
        <f>IF('Rooster '!BT94&gt;0,AL$3,"")</f>
        <v>ted</v>
      </c>
      <c r="AM44" s="173" t="str">
        <f>IF('Rooster '!BV94&gt;0,AM$3,"")</f>
        <v>theo A</v>
      </c>
      <c r="AN44" s="173" t="str">
        <f>IF('Rooster '!BX94&gt;0,AN$3,"")</f>
        <v/>
      </c>
      <c r="AO44" s="173" t="str">
        <f>IF('Rooster '!BZ94&gt;0,AO$3,"")</f>
        <v/>
      </c>
      <c r="AP44" s="179"/>
      <c r="AQ44" s="180" t="str">
        <f>IF('Rooster '!CD94&gt;0,AQ$3,"")</f>
        <v/>
      </c>
      <c r="AR44" s="180" t="str">
        <f>IF('Rooster '!CF94&gt;0,AR$3,"")</f>
        <v/>
      </c>
      <c r="AS44" s="338"/>
      <c r="AT44" s="176">
        <f>B44</f>
        <v>8</v>
      </c>
      <c r="AU44" s="180" t="str">
        <f t="shared" si="2"/>
        <v>Walter</v>
      </c>
    </row>
    <row r="45" spans="1:50">
      <c r="A45" s="376" t="s">
        <v>87</v>
      </c>
      <c r="B45" s="176">
        <f>'Actuele Stand'!$D$53-COUNTBLANK(D45:AR45)</f>
        <v>8</v>
      </c>
      <c r="C45" s="178"/>
      <c r="D45" s="188" t="str">
        <f>IF('Rooster '!D96&gt;0,D$3,"")</f>
        <v/>
      </c>
      <c r="E45" s="188" t="str">
        <f>IF('Rooster '!F96&gt;0,E$3,"")</f>
        <v>alex s</v>
      </c>
      <c r="F45" s="188" t="str">
        <f>IF('Rooster '!H96&gt;0,F$3,"")</f>
        <v/>
      </c>
      <c r="G45" s="188" t="str">
        <f>IF('Rooster '!J96&gt;0,G$3,"")</f>
        <v/>
      </c>
      <c r="H45" s="188" t="str">
        <f>IF('Rooster '!L96&gt;0,H$3,"")</f>
        <v/>
      </c>
      <c r="I45" s="188" t="str">
        <f>IF('Rooster '!N96&gt;0,I$3,"")</f>
        <v>chris</v>
      </c>
      <c r="J45" s="188" t="str">
        <f>IF('Rooster '!P96&gt;0,J$3,"")</f>
        <v/>
      </c>
      <c r="K45" s="188" t="str">
        <f>IF('Rooster '!R96&gt;0,K$3,"")</f>
        <v/>
      </c>
      <c r="L45" s="188" t="str">
        <f>IF('Rooster '!T96&gt;0,L$3,"")</f>
        <v/>
      </c>
      <c r="M45" s="188" t="str">
        <f>IF('Rooster '!V96&gt;0,M$3,"")</f>
        <v>frans</v>
      </c>
      <c r="N45" s="188" t="str">
        <f>IF('Rooster '!X96&gt;0,N$3,"")</f>
        <v/>
      </c>
      <c r="O45" s="188" t="str">
        <f>IF('Rooster '!Z96&gt;0,O$3,"")</f>
        <v/>
      </c>
      <c r="P45" s="188" t="str">
        <f>IF('Rooster '!AB96&gt;0,P$3,"")</f>
        <v>harold B</v>
      </c>
      <c r="Q45" s="188" t="str">
        <f>IF('Rooster '!AD96&gt;0,Q$3,"")</f>
        <v>harold  N</v>
      </c>
      <c r="R45" s="188" t="str">
        <f>IF('Rooster '!AF96&gt;0,R$3,"")</f>
        <v/>
      </c>
      <c r="S45" s="188" t="str">
        <f>IF('Rooster '!AH96&gt;0,S$3,"")</f>
        <v/>
      </c>
      <c r="T45" s="188" t="str">
        <f>IF('Rooster '!AJ96&gt;0,T$3,"")</f>
        <v/>
      </c>
      <c r="U45" s="188" t="str">
        <f>IF('Rooster '!AL96&gt;0,U$3,"")</f>
        <v/>
      </c>
      <c r="V45" s="188" t="str">
        <f>IF('Rooster '!AN96&gt;0,V$3,"")</f>
        <v/>
      </c>
      <c r="W45" s="188" t="str">
        <f>IF('Rooster '!AP96&gt;0,W$3,"")</f>
        <v/>
      </c>
      <c r="X45" s="188" t="str">
        <f>IF('Rooster '!AR96&gt;0,X$3,"")</f>
        <v/>
      </c>
      <c r="Y45" s="188" t="str">
        <f>IF('Rooster '!AT96&gt;0,Y$3,"")</f>
        <v/>
      </c>
      <c r="Z45" s="188" t="str">
        <f>IF('Rooster '!AV96&gt;0,Z$3,"")</f>
        <v>micha</v>
      </c>
      <c r="AA45" s="188" t="str">
        <f>IF('Rooster '!AX96&gt;0,AA$3,"")</f>
        <v>mo</v>
      </c>
      <c r="AB45" s="188" t="str">
        <f>IF('Rooster '!AZ96&gt;0,AB$3,"")</f>
        <v/>
      </c>
      <c r="AC45" s="188" t="str">
        <f>IF('Rooster '!BB96&gt;0,AC$3,"")</f>
        <v/>
      </c>
      <c r="AD45" s="188" t="str">
        <f>IF('Rooster '!BD96&gt;0,AD$3,"")</f>
        <v/>
      </c>
      <c r="AE45" s="188" t="str">
        <f>IF('Rooster '!BF96&gt;0,AE$3,"")</f>
        <v/>
      </c>
      <c r="AF45" s="188" t="str">
        <f>IF('Rooster '!BH96&gt;0,AF$3,"")</f>
        <v/>
      </c>
      <c r="AG45" s="188" t="str">
        <f>IF('Rooster '!BJ96&gt;0,AG$3,"")</f>
        <v/>
      </c>
      <c r="AH45" s="188" t="str">
        <f>IF('Rooster '!BL96&gt;0,AH$3,"")</f>
        <v/>
      </c>
      <c r="AI45" s="188" t="str">
        <f>IF('Rooster '!BN96&gt;0,AI$3,"")</f>
        <v/>
      </c>
      <c r="AJ45" s="188" t="str">
        <f>IF('Rooster '!BP96&gt;0,AJ$3,"")</f>
        <v/>
      </c>
      <c r="AK45" s="188" t="str">
        <f>IF('Rooster '!BR96&gt;0,AK$3,"")</f>
        <v/>
      </c>
      <c r="AL45" s="188" t="str">
        <f>IF('Rooster '!BT96&gt;0,AL$3,"")</f>
        <v/>
      </c>
      <c r="AM45" s="188" t="str">
        <f>IF('Rooster '!BV96&gt;0,AM$3,"")</f>
        <v/>
      </c>
      <c r="AN45" s="188" t="str">
        <f>IF('Rooster '!BX96&gt;0,AN$3,"")</f>
        <v/>
      </c>
      <c r="AO45" s="188" t="str">
        <f>IF('Rooster '!BZ96&gt;0,AO$3,"")</f>
        <v/>
      </c>
      <c r="AP45" s="188" t="str">
        <f>IF('Rooster '!CB96&gt;0,AP$3,"")</f>
        <v/>
      </c>
      <c r="AQ45" s="178"/>
      <c r="AR45" s="187" t="str">
        <f>IF('Rooster '!CF96&gt;0,AR$3,"")</f>
        <v>wout</v>
      </c>
      <c r="AS45" s="338"/>
      <c r="AT45" s="176">
        <f>B45</f>
        <v>8</v>
      </c>
      <c r="AU45" s="187" t="str">
        <f t="shared" si="2"/>
        <v>wim</v>
      </c>
    </row>
    <row r="46" spans="1:50">
      <c r="A46" s="309" t="s">
        <v>83</v>
      </c>
      <c r="B46" s="176">
        <f>'Actuele Stand'!$D$53-COUNTBLANK(D46:AR46)</f>
        <v>13</v>
      </c>
      <c r="C46" s="178"/>
      <c r="D46" s="173" t="str">
        <f>IF('Rooster '!D98&gt;0,D$3,"")</f>
        <v/>
      </c>
      <c r="E46" s="173" t="str">
        <f>IF('Rooster '!F98&gt;0,E$3,"")</f>
        <v>alex s</v>
      </c>
      <c r="F46" s="173" t="str">
        <f>IF('Rooster '!H98&gt;0,F$3,"")</f>
        <v/>
      </c>
      <c r="G46" s="173" t="str">
        <f>IF('Rooster '!J98&gt;0,G$3,"")</f>
        <v>arthur</v>
      </c>
      <c r="H46" s="173" t="str">
        <f>IF('Rooster '!L98&gt;0,H$3,"")</f>
        <v/>
      </c>
      <c r="I46" s="173" t="str">
        <f>IF('Rooster '!N98&gt;0,I$3,"")</f>
        <v/>
      </c>
      <c r="J46" s="173" t="str">
        <f>IF('Rooster '!P98&gt;0,J$3,"")</f>
        <v>cock</v>
      </c>
      <c r="K46" s="173" t="str">
        <f>IF('Rooster '!R98&gt;0,K$3,"")</f>
        <v/>
      </c>
      <c r="L46" s="173" t="str">
        <f>IF('Rooster '!T98&gt;0,L$3,"")</f>
        <v/>
      </c>
      <c r="M46" s="173" t="str">
        <f>IF('Rooster '!V98&gt;0,M$3,"")</f>
        <v>frans</v>
      </c>
      <c r="N46" s="173" t="str">
        <f>IF('Rooster '!X98&gt;0,N$3,"")</f>
        <v/>
      </c>
      <c r="O46" s="173" t="str">
        <f>IF('Rooster '!Z98&gt;0,O$3,"")</f>
        <v/>
      </c>
      <c r="P46" s="173" t="str">
        <f>IF('Rooster '!AB98&gt;0,P$3,"")</f>
        <v/>
      </c>
      <c r="Q46" s="173" t="str">
        <f>IF('Rooster '!AD98&gt;0,Q$3,"")</f>
        <v/>
      </c>
      <c r="R46" s="173" t="str">
        <f>IF('Rooster '!AF98&gt;0,R$3,"")</f>
        <v/>
      </c>
      <c r="S46" s="173" t="str">
        <f>IF('Rooster '!AH98&gt;0,S$3,"")</f>
        <v/>
      </c>
      <c r="T46" s="173" t="str">
        <f>IF('Rooster '!AJ98&gt;0,T$3,"")</f>
        <v/>
      </c>
      <c r="U46" s="173" t="str">
        <f>IF('Rooster '!AL98&gt;0,U$3,"")</f>
        <v>mars bo</v>
      </c>
      <c r="V46" s="173" t="str">
        <f>IF('Rooster '!AN98&gt;0,V$3,"")</f>
        <v/>
      </c>
      <c r="W46" s="173" t="str">
        <f>IF('Rooster '!AP98&gt;0,W$3,"")</f>
        <v/>
      </c>
      <c r="X46" s="173" t="str">
        <f>IF('Rooster '!AR98&gt;0,X$3,"")</f>
        <v/>
      </c>
      <c r="Y46" s="173" t="str">
        <f>IF('Rooster '!AT98&gt;0,Y$3,"")</f>
        <v/>
      </c>
      <c r="Z46" s="173" t="str">
        <f>IF('Rooster '!AV98&gt;0,Z$3,"")</f>
        <v>micha</v>
      </c>
      <c r="AA46" s="173" t="str">
        <f>IF('Rooster '!AX98&gt;0,AA$3,"")</f>
        <v>mo</v>
      </c>
      <c r="AB46" s="173" t="str">
        <f>IF('Rooster '!AZ98&gt;0,AB$3,"")</f>
        <v>Patrick</v>
      </c>
      <c r="AC46" s="173" t="str">
        <f>IF('Rooster '!BB98&gt;0,AC$3,"")</f>
        <v/>
      </c>
      <c r="AD46" s="173" t="str">
        <f>IF('Rooster '!BD98&gt;0,AD$3,"")</f>
        <v>peet g</v>
      </c>
      <c r="AE46" s="173" t="str">
        <f>IF('Rooster '!BF98&gt;0,AE$3,"")</f>
        <v/>
      </c>
      <c r="AF46" s="173" t="str">
        <f>IF('Rooster '!BH98&gt;0,AF$3,"")</f>
        <v/>
      </c>
      <c r="AG46" s="173" t="str">
        <f>IF('Rooster '!BJ98&gt;0,AG$3,"")</f>
        <v/>
      </c>
      <c r="AH46" s="173" t="str">
        <f>IF('Rooster '!BL98&gt;0,AH$3,"")</f>
        <v/>
      </c>
      <c r="AI46" s="173" t="str">
        <f>IF('Rooster '!BN98&gt;0,AI$3,"")</f>
        <v>rene</v>
      </c>
      <c r="AJ46" s="173" t="str">
        <f>IF('Rooster '!BP98&gt;0,AJ$3,"")</f>
        <v/>
      </c>
      <c r="AK46" s="173" t="str">
        <f>IF('Rooster '!BR98&gt;0,AK$3,"")</f>
        <v/>
      </c>
      <c r="AL46" s="173" t="str">
        <f>IF('Rooster '!BT98&gt;0,AL$3,"")</f>
        <v/>
      </c>
      <c r="AM46" s="173" t="str">
        <f>IF('Rooster '!BV98&gt;0,AM$3,"")</f>
        <v>theo A</v>
      </c>
      <c r="AN46" s="173" t="str">
        <f>IF('Rooster '!BX98&gt;0,AN$3,"")</f>
        <v/>
      </c>
      <c r="AO46" s="173" t="str">
        <f>IF('Rooster '!BZ98&gt;0,AO$3,"")</f>
        <v>thijs</v>
      </c>
      <c r="AP46" s="173" t="str">
        <f>IF('Rooster '!CB98&gt;0,AP$3,"")</f>
        <v/>
      </c>
      <c r="AQ46" s="173" t="str">
        <f>IF('Rooster '!CD98&gt;0,AQ$3,"")</f>
        <v>wim</v>
      </c>
      <c r="AR46" s="178"/>
      <c r="AS46" s="338"/>
      <c r="AT46" s="176">
        <f>B46</f>
        <v>13</v>
      </c>
      <c r="AU46" s="180" t="str">
        <f t="shared" si="2"/>
        <v>wout</v>
      </c>
    </row>
    <row r="47" spans="1:50" s="169" customFormat="1" ht="8.25" customHeight="1">
      <c r="A47" s="172"/>
      <c r="B47" s="177"/>
      <c r="C47" s="178"/>
      <c r="D47" s="179"/>
      <c r="E47" s="178"/>
      <c r="F47" s="179"/>
      <c r="G47" s="178"/>
      <c r="H47" s="179"/>
      <c r="I47" s="178"/>
      <c r="J47" s="179"/>
      <c r="K47" s="178"/>
      <c r="L47" s="179"/>
      <c r="M47" s="178"/>
      <c r="N47" s="179"/>
      <c r="O47" s="178"/>
      <c r="P47" s="179"/>
      <c r="Q47" s="178"/>
      <c r="R47" s="179"/>
      <c r="S47" s="178"/>
      <c r="T47" s="179"/>
      <c r="U47" s="178"/>
      <c r="V47" s="179"/>
      <c r="W47" s="178"/>
      <c r="X47" s="179"/>
      <c r="Y47" s="178"/>
      <c r="Z47" s="179"/>
      <c r="AA47" s="178"/>
      <c r="AB47" s="179"/>
      <c r="AC47" s="178"/>
      <c r="AD47" s="179"/>
      <c r="AE47" s="178"/>
      <c r="AF47" s="179"/>
      <c r="AG47" s="178"/>
      <c r="AH47" s="179"/>
      <c r="AI47" s="178"/>
      <c r="AJ47" s="179"/>
      <c r="AK47" s="178"/>
      <c r="AL47" s="179"/>
      <c r="AM47" s="178"/>
      <c r="AN47" s="179"/>
      <c r="AO47" s="178"/>
      <c r="AP47" s="365"/>
      <c r="AQ47" s="365"/>
      <c r="AR47" s="365"/>
      <c r="AS47" s="365"/>
      <c r="AT47" s="174"/>
      <c r="AU47" s="172"/>
      <c r="AV47" s="175"/>
      <c r="AW47" s="175"/>
      <c r="AX47" s="175"/>
    </row>
    <row r="48" spans="1:50" s="165" customFormat="1">
      <c r="A48" s="181"/>
      <c r="B48" s="177"/>
      <c r="C48" s="164"/>
      <c r="D48" s="176">
        <f>'Actuele Stand'!$D$53-COUNTBLANK(D6:D46)</f>
        <v>4</v>
      </c>
      <c r="E48" s="176">
        <f>'Actuele Stand'!$D$53-COUNTBLANK(E6:E46)</f>
        <v>19</v>
      </c>
      <c r="F48" s="176">
        <f>'Actuele Stand'!$D$53-COUNTBLANK(F6:F46)</f>
        <v>10</v>
      </c>
      <c r="G48" s="176">
        <f>'Actuele Stand'!$D$53-COUNTBLANK(G6:G46)</f>
        <v>14</v>
      </c>
      <c r="H48" s="176">
        <f>'Actuele Stand'!$D$53-COUNTBLANK(H6:H46)</f>
        <v>10</v>
      </c>
      <c r="I48" s="176">
        <f>'Actuele Stand'!$D$53-COUNTBLANK(I6:I46)</f>
        <v>5</v>
      </c>
      <c r="J48" s="176">
        <f>'Actuele Stand'!$D$53-COUNTBLANK(J6:J46)</f>
        <v>13</v>
      </c>
      <c r="K48" s="176">
        <f>'Actuele Stand'!$D$53-COUNTBLANK(K6:K46)</f>
        <v>9</v>
      </c>
      <c r="L48" s="176">
        <f>'Actuele Stand'!$D$53-COUNTBLANK(L6:L46)</f>
        <v>10</v>
      </c>
      <c r="M48" s="176">
        <f>'Actuele Stand'!$D$53-COUNTBLANK(M6:M46)</f>
        <v>13</v>
      </c>
      <c r="N48" s="176">
        <f>'Actuele Stand'!$D$53-COUNTBLANK(N6:N46)</f>
        <v>9</v>
      </c>
      <c r="O48" s="176">
        <f>'Actuele Stand'!$D$53-COUNTBLANK(O6:O46)</f>
        <v>12</v>
      </c>
      <c r="P48" s="176">
        <f>'Actuele Stand'!$D$53-COUNTBLANK(P6:P46)</f>
        <v>9</v>
      </c>
      <c r="Q48" s="176">
        <f>'Actuele Stand'!$D$53-COUNTBLANK(Q6:Q46)</f>
        <v>12</v>
      </c>
      <c r="R48" s="176">
        <f>'Actuele Stand'!$D$53-COUNTBLANK(R6:R46)</f>
        <v>0</v>
      </c>
      <c r="S48" s="176">
        <f>'Actuele Stand'!$D$53-COUNTBLANK(S6:S46)</f>
        <v>7</v>
      </c>
      <c r="T48" s="176">
        <f>'Actuele Stand'!$D$53-COUNTBLANK(T6:T46)</f>
        <v>5</v>
      </c>
      <c r="U48" s="176">
        <f>'Actuele Stand'!$D$53-COUNTBLANK(U6:U46)</f>
        <v>9</v>
      </c>
      <c r="V48" s="176">
        <f>'Actuele Stand'!$D$53-COUNTBLANK(V6:V46)</f>
        <v>2</v>
      </c>
      <c r="W48" s="176">
        <f>'Actuele Stand'!$D$53-COUNTBLANK(W6:W46)</f>
        <v>0</v>
      </c>
      <c r="X48" s="176">
        <f>'Actuele Stand'!$D$53-COUNTBLANK(X6:X46)</f>
        <v>0</v>
      </c>
      <c r="Y48" s="176">
        <f>'Actuele Stand'!$D$53-COUNTBLANK(Y6:Y46)</f>
        <v>7</v>
      </c>
      <c r="Z48" s="176">
        <f>'Actuele Stand'!$D$53-COUNTBLANK(Z6:Z46)</f>
        <v>14</v>
      </c>
      <c r="AA48" s="176">
        <f>'Actuele Stand'!$D$53-COUNTBLANK(AA6:AA46)</f>
        <v>7</v>
      </c>
      <c r="AB48" s="176">
        <f>'Actuele Stand'!$D$53-COUNTBLANK(AB6:AB46)</f>
        <v>7</v>
      </c>
      <c r="AC48" s="176">
        <f>'Actuele Stand'!$D$53-COUNTBLANK(AC6:AC46)</f>
        <v>4</v>
      </c>
      <c r="AD48" s="176">
        <f>'Actuele Stand'!$D$53-COUNTBLANK(AD6:AD46)</f>
        <v>11</v>
      </c>
      <c r="AE48" s="176">
        <f>'Actuele Stand'!$D$53-COUNTBLANK(AE6:AE46)</f>
        <v>10</v>
      </c>
      <c r="AF48" s="176">
        <f>'Actuele Stand'!$D$53-COUNTBLANK(AF6:AF46)</f>
        <v>0</v>
      </c>
      <c r="AG48" s="176">
        <f>'Actuele Stand'!$D$53-COUNTBLANK(AG6:AG46)</f>
        <v>7</v>
      </c>
      <c r="AH48" s="176">
        <f>'Actuele Stand'!$D$53-COUNTBLANK(AH6:AH46)</f>
        <v>11</v>
      </c>
      <c r="AI48" s="176">
        <f>'Actuele Stand'!$D$53-COUNTBLANK(AI6:AI46)</f>
        <v>10</v>
      </c>
      <c r="AJ48" s="176">
        <f>'Actuele Stand'!$D$53-COUNTBLANK(AJ6:AJ46)</f>
        <v>6</v>
      </c>
      <c r="AK48" s="176">
        <f>'Actuele Stand'!$D$53-COUNTBLANK(AK6:AK46)</f>
        <v>11</v>
      </c>
      <c r="AL48" s="176">
        <f>'Actuele Stand'!$D$53-COUNTBLANK(AL6:AL46)</f>
        <v>10</v>
      </c>
      <c r="AM48" s="176">
        <f>'Actuele Stand'!$D$53-COUNTBLANK(AM6:AM46)</f>
        <v>17</v>
      </c>
      <c r="AN48" s="176">
        <f>'Actuele Stand'!$D$53-COUNTBLANK(AN6:AN46)</f>
        <v>13</v>
      </c>
      <c r="AO48" s="176">
        <f>'Actuele Stand'!$D$53-COUNTBLANK(AO6:AO46)</f>
        <v>8</v>
      </c>
      <c r="AP48" s="176">
        <f>'Actuele Stand'!$D$53-COUNTBLANK(AP6:AP46)</f>
        <v>8</v>
      </c>
      <c r="AQ48" s="176">
        <f>'Actuele Stand'!$D$53-COUNTBLANK(AQ6:AQ46)</f>
        <v>8</v>
      </c>
      <c r="AR48" s="176">
        <f>'Actuele Stand'!$D$53-COUNTBLANK(AR6:AR46)</f>
        <v>13</v>
      </c>
      <c r="AS48" s="164"/>
      <c r="AT48" s="164"/>
      <c r="AU48" s="176">
        <f>SUM(D48:AR48)/2</f>
        <v>177</v>
      </c>
      <c r="AV48" s="168"/>
      <c r="AW48" s="168"/>
      <c r="AX48" s="168"/>
    </row>
    <row r="49" spans="1:50" s="169" customFormat="1">
      <c r="A49" s="172"/>
      <c r="B49" s="177"/>
      <c r="C49" s="172"/>
      <c r="D49" s="173" t="str">
        <f t="shared" ref="D49:AR49" si="4">D3</f>
        <v>alex r</v>
      </c>
      <c r="E49" s="187" t="str">
        <f t="shared" si="4"/>
        <v>alex s</v>
      </c>
      <c r="F49" s="173" t="str">
        <f t="shared" si="4"/>
        <v>appie</v>
      </c>
      <c r="G49" s="187" t="str">
        <f t="shared" si="4"/>
        <v>arthur</v>
      </c>
      <c r="H49" s="173" t="str">
        <f t="shared" si="4"/>
        <v>berry</v>
      </c>
      <c r="I49" s="187" t="str">
        <f t="shared" si="4"/>
        <v>chris</v>
      </c>
      <c r="J49" s="173" t="str">
        <f t="shared" si="4"/>
        <v>cock</v>
      </c>
      <c r="K49" s="187" t="str">
        <f t="shared" si="4"/>
        <v>cor</v>
      </c>
      <c r="L49" s="173" t="str">
        <f t="shared" si="4"/>
        <v>ed</v>
      </c>
      <c r="M49" s="187" t="str">
        <f t="shared" si="4"/>
        <v>frans</v>
      </c>
      <c r="N49" s="173" t="str">
        <f t="shared" si="4"/>
        <v>ger d</v>
      </c>
      <c r="O49" s="187" t="str">
        <f t="shared" si="4"/>
        <v>ger v</v>
      </c>
      <c r="P49" s="173" t="str">
        <f t="shared" si="4"/>
        <v>harold B</v>
      </c>
      <c r="Q49" s="187" t="str">
        <f t="shared" si="4"/>
        <v>harold  N</v>
      </c>
      <c r="R49" s="173" t="str">
        <f t="shared" si="4"/>
        <v>jaap</v>
      </c>
      <c r="S49" s="187" t="str">
        <f t="shared" si="4"/>
        <v>joop</v>
      </c>
      <c r="T49" s="173" t="str">
        <f t="shared" si="4"/>
        <v>jos</v>
      </c>
      <c r="U49" s="187" t="str">
        <f t="shared" si="4"/>
        <v>mars bo</v>
      </c>
      <c r="V49" s="173" t="str">
        <f t="shared" si="4"/>
        <v>mars bu</v>
      </c>
      <c r="W49" s="187" t="str">
        <f t="shared" si="4"/>
        <v>mars ma</v>
      </c>
      <c r="X49" s="173" t="str">
        <f t="shared" si="4"/>
        <v>mars os</v>
      </c>
      <c r="Y49" s="187" t="str">
        <f t="shared" si="4"/>
        <v>marco</v>
      </c>
      <c r="Z49" s="173" t="str">
        <f t="shared" si="4"/>
        <v>micha</v>
      </c>
      <c r="AA49" s="187" t="str">
        <f t="shared" si="4"/>
        <v>mo</v>
      </c>
      <c r="AB49" s="173" t="str">
        <f t="shared" si="4"/>
        <v>Patrick</v>
      </c>
      <c r="AC49" s="187" t="str">
        <f t="shared" si="4"/>
        <v>paul</v>
      </c>
      <c r="AD49" s="173" t="str">
        <f t="shared" si="4"/>
        <v>peet g</v>
      </c>
      <c r="AE49" s="187" t="str">
        <f t="shared" si="4"/>
        <v>peet h</v>
      </c>
      <c r="AF49" s="173" t="str">
        <f t="shared" si="4"/>
        <v>peet m</v>
      </c>
      <c r="AG49" s="187" t="str">
        <f t="shared" si="4"/>
        <v>piet</v>
      </c>
      <c r="AH49" s="173" t="str">
        <f t="shared" si="4"/>
        <v>pleun</v>
      </c>
      <c r="AI49" s="187" t="str">
        <f t="shared" si="4"/>
        <v>rene</v>
      </c>
      <c r="AJ49" s="173" t="str">
        <f t="shared" si="4"/>
        <v>richard</v>
      </c>
      <c r="AK49" s="187" t="str">
        <f t="shared" si="4"/>
        <v>ronald</v>
      </c>
      <c r="AL49" s="173" t="str">
        <f t="shared" si="4"/>
        <v>ted</v>
      </c>
      <c r="AM49" s="187" t="str">
        <f t="shared" si="4"/>
        <v>theo A</v>
      </c>
      <c r="AN49" s="173" t="str">
        <f t="shared" si="4"/>
        <v>theo v W</v>
      </c>
      <c r="AO49" s="187" t="str">
        <f t="shared" si="4"/>
        <v>thijs</v>
      </c>
      <c r="AP49" s="180" t="str">
        <f t="shared" si="4"/>
        <v>Walter</v>
      </c>
      <c r="AQ49" s="187" t="str">
        <f t="shared" si="4"/>
        <v>wim</v>
      </c>
      <c r="AR49" s="180" t="str">
        <f t="shared" si="4"/>
        <v>wout</v>
      </c>
      <c r="AS49" s="164"/>
      <c r="AT49" s="177"/>
      <c r="AU49" s="164" t="s">
        <v>91</v>
      </c>
      <c r="AV49" s="182"/>
      <c r="AW49" s="175"/>
      <c r="AX49" s="175"/>
    </row>
    <row r="50" spans="1:50" s="165" customFormat="1" ht="14.25" customHeight="1">
      <c r="A50" s="181"/>
      <c r="C50" s="164"/>
      <c r="D50" s="183">
        <f>'Rooster '!D101</f>
        <v>4</v>
      </c>
      <c r="E50" s="183">
        <f>'Rooster '!F101</f>
        <v>19</v>
      </c>
      <c r="F50" s="183">
        <f>'Rooster '!H101</f>
        <v>10</v>
      </c>
      <c r="G50" s="183">
        <f>'Rooster '!J101</f>
        <v>14</v>
      </c>
      <c r="H50" s="183">
        <f>'Rooster '!L101</f>
        <v>10</v>
      </c>
      <c r="I50" s="183">
        <f>'Rooster '!N101</f>
        <v>5</v>
      </c>
      <c r="J50" s="183">
        <f>'Rooster '!P101</f>
        <v>13</v>
      </c>
      <c r="K50" s="183">
        <f>'Rooster '!R101</f>
        <v>9</v>
      </c>
      <c r="L50" s="183">
        <f>'Rooster '!T101</f>
        <v>10</v>
      </c>
      <c r="M50" s="183">
        <f>'Rooster '!V101</f>
        <v>13</v>
      </c>
      <c r="N50" s="183">
        <f>'Rooster '!X101</f>
        <v>9</v>
      </c>
      <c r="O50" s="183">
        <f>'Rooster '!Z101</f>
        <v>12</v>
      </c>
      <c r="P50" s="183">
        <f>'Rooster '!AB101</f>
        <v>9</v>
      </c>
      <c r="Q50" s="183">
        <f>'Rooster '!AD101</f>
        <v>12</v>
      </c>
      <c r="R50" s="183">
        <f>'Rooster '!AF101</f>
        <v>0</v>
      </c>
      <c r="S50" s="183">
        <f>'Rooster '!AH101</f>
        <v>7</v>
      </c>
      <c r="T50" s="183">
        <f>'Rooster '!AJ101</f>
        <v>5</v>
      </c>
      <c r="U50" s="183">
        <f>'Rooster '!AL101</f>
        <v>9</v>
      </c>
      <c r="V50" s="183">
        <f>'Rooster '!AN101</f>
        <v>2</v>
      </c>
      <c r="W50" s="183">
        <f>'Rooster '!AP101</f>
        <v>0</v>
      </c>
      <c r="X50" s="183">
        <f>'Rooster '!AR101</f>
        <v>0</v>
      </c>
      <c r="Y50" s="183">
        <f>'Rooster '!AT101</f>
        <v>7</v>
      </c>
      <c r="Z50" s="183">
        <f>'Rooster '!AV101</f>
        <v>14</v>
      </c>
      <c r="AA50" s="183">
        <f>'Rooster '!AX101</f>
        <v>7</v>
      </c>
      <c r="AB50" s="183">
        <f>'Rooster '!AZ101</f>
        <v>7</v>
      </c>
      <c r="AC50" s="183">
        <f>'Rooster '!BB101</f>
        <v>4</v>
      </c>
      <c r="AD50" s="183">
        <f>'Rooster '!BD101</f>
        <v>11</v>
      </c>
      <c r="AE50" s="183">
        <f>'Rooster '!BF101</f>
        <v>10</v>
      </c>
      <c r="AF50" s="183">
        <f>'Rooster '!BH101</f>
        <v>0</v>
      </c>
      <c r="AG50" s="183">
        <f>'Rooster '!BJ101</f>
        <v>7</v>
      </c>
      <c r="AH50" s="183">
        <f>'Rooster '!BL101</f>
        <v>11</v>
      </c>
      <c r="AI50" s="183">
        <f>'Rooster '!BN101</f>
        <v>10</v>
      </c>
      <c r="AJ50" s="183">
        <f>'Rooster '!BP101</f>
        <v>6</v>
      </c>
      <c r="AK50" s="183">
        <f>'Rooster '!BR101</f>
        <v>11</v>
      </c>
      <c r="AL50" s="183">
        <f>'Rooster '!BT101</f>
        <v>10</v>
      </c>
      <c r="AM50" s="183">
        <f>'Rooster '!BV101</f>
        <v>17</v>
      </c>
      <c r="AN50" s="183">
        <f>'Rooster '!BX101</f>
        <v>13</v>
      </c>
      <c r="AO50" s="183">
        <f>'Rooster '!BZ101</f>
        <v>8</v>
      </c>
      <c r="AP50" s="183">
        <f>'Rooster '!CB101</f>
        <v>8</v>
      </c>
      <c r="AQ50" s="183">
        <f>'Rooster '!CD101</f>
        <v>8</v>
      </c>
      <c r="AR50" s="183">
        <f>'Rooster '!CF101</f>
        <v>13</v>
      </c>
      <c r="AS50" s="164"/>
      <c r="AT50" s="164"/>
      <c r="AU50" s="182" t="str">
        <f>IF(AU48-'Actuele Stand'!D50=0,"","Fout! - het totaal aantal wedstrijden klopt ergens niet!")</f>
        <v/>
      </c>
      <c r="AV50" s="168"/>
      <c r="AW50" s="168"/>
      <c r="AX50" s="168"/>
    </row>
    <row r="51" spans="1:50" s="165" customFormat="1">
      <c r="A51" s="184" t="s">
        <v>92</v>
      </c>
      <c r="B51" s="177"/>
      <c r="C51" s="164"/>
      <c r="D51" s="167" t="str">
        <f t="shared" ref="D51:AK51" si="5">IF(D48-D50=0,"","FOUT!!!")</f>
        <v/>
      </c>
      <c r="E51" s="167" t="str">
        <f t="shared" si="5"/>
        <v/>
      </c>
      <c r="F51" s="167" t="str">
        <f t="shared" si="5"/>
        <v/>
      </c>
      <c r="G51" s="167" t="str">
        <f t="shared" si="5"/>
        <v/>
      </c>
      <c r="H51" s="167" t="str">
        <f t="shared" si="5"/>
        <v/>
      </c>
      <c r="I51" s="167" t="str">
        <f t="shared" si="5"/>
        <v/>
      </c>
      <c r="J51" s="167" t="str">
        <f t="shared" si="5"/>
        <v/>
      </c>
      <c r="K51" s="167" t="str">
        <f t="shared" si="5"/>
        <v/>
      </c>
      <c r="L51" s="167" t="str">
        <f t="shared" si="5"/>
        <v/>
      </c>
      <c r="M51" s="167" t="str">
        <f t="shared" si="5"/>
        <v/>
      </c>
      <c r="N51" s="167" t="str">
        <f t="shared" si="5"/>
        <v/>
      </c>
      <c r="O51" s="167" t="str">
        <f t="shared" si="5"/>
        <v/>
      </c>
      <c r="P51" s="167" t="str">
        <f t="shared" si="5"/>
        <v/>
      </c>
      <c r="Q51" s="167" t="str">
        <f t="shared" si="5"/>
        <v/>
      </c>
      <c r="R51" s="167" t="str">
        <f t="shared" si="5"/>
        <v/>
      </c>
      <c r="S51" s="167" t="str">
        <f t="shared" si="5"/>
        <v/>
      </c>
      <c r="T51" s="167" t="str">
        <f t="shared" si="5"/>
        <v/>
      </c>
      <c r="U51" s="167" t="str">
        <f t="shared" si="5"/>
        <v/>
      </c>
      <c r="V51" s="167" t="str">
        <f t="shared" si="5"/>
        <v/>
      </c>
      <c r="W51" s="167" t="str">
        <f t="shared" si="5"/>
        <v/>
      </c>
      <c r="X51" s="167" t="str">
        <f t="shared" si="5"/>
        <v/>
      </c>
      <c r="Y51" s="167" t="str">
        <f t="shared" si="5"/>
        <v/>
      </c>
      <c r="Z51" s="167" t="str">
        <f t="shared" si="5"/>
        <v/>
      </c>
      <c r="AA51" s="167" t="str">
        <f t="shared" si="5"/>
        <v/>
      </c>
      <c r="AB51" s="167" t="str">
        <f t="shared" si="5"/>
        <v/>
      </c>
      <c r="AC51" s="167" t="str">
        <f t="shared" si="5"/>
        <v/>
      </c>
      <c r="AD51" s="167" t="str">
        <f t="shared" si="5"/>
        <v/>
      </c>
      <c r="AE51" s="167" t="str">
        <f t="shared" si="5"/>
        <v/>
      </c>
      <c r="AF51" s="167" t="str">
        <f t="shared" si="5"/>
        <v/>
      </c>
      <c r="AG51" s="167" t="str">
        <f t="shared" si="5"/>
        <v/>
      </c>
      <c r="AH51" s="167" t="str">
        <f t="shared" si="5"/>
        <v/>
      </c>
      <c r="AI51" s="167" t="str">
        <f t="shared" si="5"/>
        <v/>
      </c>
      <c r="AJ51" s="167" t="str">
        <f t="shared" si="5"/>
        <v/>
      </c>
      <c r="AK51" s="167" t="str">
        <f t="shared" si="5"/>
        <v/>
      </c>
      <c r="AL51" s="167" t="str">
        <f t="shared" ref="AL51:AO51" si="6">IF(AL48-AL50=0,"","FOUT!!!")</f>
        <v/>
      </c>
      <c r="AM51" s="167" t="str">
        <f t="shared" si="6"/>
        <v/>
      </c>
      <c r="AN51" s="167" t="str">
        <f t="shared" si="6"/>
        <v/>
      </c>
      <c r="AO51" s="167" t="str">
        <f t="shared" si="6"/>
        <v/>
      </c>
      <c r="AP51" s="169"/>
      <c r="AQ51" s="169"/>
      <c r="AR51" s="169"/>
      <c r="AS51" s="169"/>
      <c r="AU51" s="184" t="s">
        <v>93</v>
      </c>
      <c r="AV51" s="168"/>
      <c r="AW51" s="168"/>
      <c r="AX51" s="168"/>
    </row>
    <row r="52" spans="1:50">
      <c r="A52" s="314" t="s">
        <v>92</v>
      </c>
      <c r="B52" s="293"/>
      <c r="C52" s="297"/>
      <c r="D52" s="298" t="str">
        <f>IF(D48-AT6=0,"","FOUT!!!")</f>
        <v/>
      </c>
      <c r="E52" s="298" t="str">
        <f>IF(E48-AT7=0,"","FOUT!!!")</f>
        <v/>
      </c>
      <c r="F52" s="298" t="str">
        <f>IF(F48-AT8=0,"","FOUT!!!")</f>
        <v/>
      </c>
      <c r="G52" s="298" t="str">
        <f>IF(G48-AT9=0,"","FOUT!!!")</f>
        <v/>
      </c>
      <c r="H52" s="298" t="str">
        <f>IF(H48-AT10=0,"","FOUT!!!")</f>
        <v/>
      </c>
      <c r="I52" s="298" t="str">
        <f>IF(I48-AT11=0,"","FOUT!!!")</f>
        <v/>
      </c>
      <c r="J52" s="298" t="str">
        <f>IF(J48-AT12=0,"","FOUT!!!")</f>
        <v/>
      </c>
      <c r="K52" s="298" t="str">
        <f>IF(K48-AT13=0,"","FOUT!!!")</f>
        <v/>
      </c>
      <c r="L52" s="298" t="str">
        <f>IF(L48-AT14=0,"","FOUT!!!")</f>
        <v/>
      </c>
      <c r="M52" s="298" t="str">
        <f>IF(M48-AT15=0,"","FOUT!!!")</f>
        <v/>
      </c>
      <c r="N52" s="298" t="str">
        <f>IF(N48-AT16=0,"","FOUT!!!")</f>
        <v/>
      </c>
      <c r="O52" s="298" t="str">
        <f>IF(O48-AT17=0,"","FOUT!!!")</f>
        <v/>
      </c>
      <c r="P52" s="298" t="str">
        <f>IF(P48-AT18=0,"","FOUT!!!")</f>
        <v/>
      </c>
      <c r="Q52" s="298" t="str">
        <f>IF(Q48-AT19=0,"","FOUT!!!")</f>
        <v/>
      </c>
      <c r="R52" s="298" t="str">
        <f>IF(R48-AT20=0,"","FOUT!!!")</f>
        <v/>
      </c>
      <c r="S52" s="298" t="str">
        <f>IF(S48-AT21=0,"","FOUT!!!")</f>
        <v/>
      </c>
      <c r="T52" s="298" t="str">
        <f>IF(T48-AT22=0,"","FOUT!!!")</f>
        <v/>
      </c>
      <c r="U52" s="298" t="str">
        <f>IF(U48-AT23=0,"","FOUT!!!")</f>
        <v/>
      </c>
      <c r="V52" s="298" t="str">
        <f>IF(V48-AT24=0,"","FOUT!!!")</f>
        <v/>
      </c>
      <c r="W52" s="298" t="str">
        <f>IF(W48-AT25=0,"","FOUT!!!")</f>
        <v/>
      </c>
      <c r="X52" s="298" t="str">
        <f>IF(X48-AT26=0,"","FOUT!!!")</f>
        <v/>
      </c>
      <c r="Y52" s="298" t="str">
        <f>IF(Y48-AT27=0,"","FOUT!!!")</f>
        <v/>
      </c>
      <c r="Z52" s="298" t="str">
        <f>IF(Z48-AT28=0,"","FOUT!!!")</f>
        <v/>
      </c>
      <c r="AA52" s="298" t="str">
        <f>IF(AA48-AT29=0,"","FOUT!!!")</f>
        <v/>
      </c>
      <c r="AB52" s="298" t="str">
        <f>IF(AB48-AT30=0,"","FOUT!!!")</f>
        <v/>
      </c>
      <c r="AC52" s="298" t="str">
        <f>IF(AC48-AT31=0,"","FOUT!!!")</f>
        <v/>
      </c>
      <c r="AD52" s="298" t="str">
        <f>IF(AD48-AT32=0,"","FOUT!!!")</f>
        <v/>
      </c>
      <c r="AE52" s="298" t="str">
        <f>IF(AE48-AT33=0,"","FOUT!!!")</f>
        <v/>
      </c>
      <c r="AF52" s="298" t="str">
        <f>IF(AF48-AT34=0,"","FOUT!!!")</f>
        <v/>
      </c>
      <c r="AG52" s="298" t="str">
        <f>IF(AG48-AT35=0,"","FOUT!!!")</f>
        <v/>
      </c>
      <c r="AH52" s="298" t="str">
        <f>IF(AH48-AT36=0,"","FOUT!!!")</f>
        <v/>
      </c>
      <c r="AI52" s="298" t="str">
        <f>IF(AI48-AT37=0,"","FOUT!!!")</f>
        <v/>
      </c>
      <c r="AJ52" s="298" t="str">
        <f>IF(AJ48-AT38=0,"","FOUT!!!")</f>
        <v/>
      </c>
      <c r="AK52" s="298" t="str">
        <f>IF(AK48-AT39=0,"","FOUT!!!")</f>
        <v/>
      </c>
      <c r="AL52" s="298" t="str">
        <f>IF(AL48-AT40=0,"","FOUT!!!")</f>
        <v/>
      </c>
      <c r="AM52" s="298" t="str">
        <f>IF(AM48-AT41=0,"","FOUT!!!")</f>
        <v/>
      </c>
      <c r="AN52" s="298" t="str">
        <f>IF(AN48-AT42=0,"","FOUT!!!")</f>
        <v/>
      </c>
      <c r="AO52" s="298" t="str">
        <f>IF(AO48-AT43=0,"","FOUT!!!")</f>
        <v/>
      </c>
      <c r="AP52" s="164"/>
      <c r="AQ52" s="164"/>
      <c r="AR52" s="164"/>
      <c r="AS52" s="164"/>
    </row>
    <row r="53" spans="1:50">
      <c r="B53" s="165"/>
      <c r="E53" s="370"/>
      <c r="O53" s="185"/>
      <c r="AP53" s="164"/>
      <c r="AQ53" s="164"/>
      <c r="AR53" s="164"/>
      <c r="AS53" s="164"/>
    </row>
    <row r="54" spans="1:50">
      <c r="E54" s="371"/>
      <c r="O54" s="185"/>
    </row>
    <row r="55" spans="1:50">
      <c r="E55" s="370"/>
      <c r="O55" s="185"/>
    </row>
    <row r="56" spans="1:50">
      <c r="E56" s="371"/>
      <c r="O56" s="185"/>
    </row>
    <row r="57" spans="1:50">
      <c r="E57" s="370"/>
      <c r="O57" s="185"/>
    </row>
    <row r="58" spans="1:50">
      <c r="E58" s="371"/>
      <c r="O58" s="185"/>
    </row>
    <row r="59" spans="1:50">
      <c r="E59" s="370"/>
      <c r="O59" s="185"/>
    </row>
    <row r="60" spans="1:50">
      <c r="E60" s="371"/>
      <c r="O60" s="185"/>
    </row>
    <row r="61" spans="1:50">
      <c r="E61" s="370"/>
      <c r="O61" s="185"/>
    </row>
    <row r="62" spans="1:50">
      <c r="E62" s="371"/>
      <c r="O62" s="185"/>
    </row>
    <row r="63" spans="1:50">
      <c r="E63" s="370"/>
      <c r="O63" s="185"/>
    </row>
    <row r="64" spans="1:50">
      <c r="E64" s="371"/>
      <c r="O64" s="185"/>
    </row>
    <row r="65" spans="5:15">
      <c r="E65" s="370"/>
      <c r="O65" s="185"/>
    </row>
    <row r="66" spans="5:15">
      <c r="E66" s="370"/>
      <c r="O66" s="185"/>
    </row>
    <row r="67" spans="5:15">
      <c r="E67" s="371"/>
      <c r="O67" s="185"/>
    </row>
    <row r="68" spans="5:15">
      <c r="E68" s="370"/>
      <c r="O68" s="185"/>
    </row>
    <row r="69" spans="5:15">
      <c r="E69" s="371"/>
      <c r="O69" s="185"/>
    </row>
    <row r="70" spans="5:15">
      <c r="E70" s="370"/>
      <c r="O70" s="185"/>
    </row>
    <row r="71" spans="5:15">
      <c r="E71" s="371"/>
      <c r="O71" s="185"/>
    </row>
    <row r="72" spans="5:15">
      <c r="E72" s="370"/>
      <c r="O72" s="185"/>
    </row>
    <row r="73" spans="5:15">
      <c r="E73" s="371"/>
      <c r="O73" s="185"/>
    </row>
    <row r="74" spans="5:15">
      <c r="E74" s="370"/>
      <c r="O74" s="185"/>
    </row>
    <row r="75" spans="5:15">
      <c r="E75" s="371"/>
      <c r="O75" s="185"/>
    </row>
    <row r="76" spans="5:15">
      <c r="E76" s="370"/>
      <c r="O76" s="185"/>
    </row>
    <row r="77" spans="5:15">
      <c r="E77" s="371"/>
      <c r="O77" s="185"/>
    </row>
    <row r="78" spans="5:15">
      <c r="E78" s="371"/>
      <c r="O78" s="185"/>
    </row>
    <row r="79" spans="5:15">
      <c r="E79" s="370"/>
      <c r="O79" s="185"/>
    </row>
    <row r="80" spans="5:15">
      <c r="E80" s="371"/>
      <c r="O80" s="185"/>
    </row>
    <row r="81" spans="5:15">
      <c r="E81" s="371"/>
      <c r="O81" s="185"/>
    </row>
    <row r="82" spans="5:15">
      <c r="E82" s="370"/>
      <c r="O82" s="185"/>
    </row>
    <row r="83" spans="5:15">
      <c r="E83" s="371"/>
      <c r="O83" s="185"/>
    </row>
    <row r="84" spans="5:15">
      <c r="E84" s="370"/>
      <c r="O84" s="185"/>
    </row>
    <row r="85" spans="5:15">
      <c r="E85" s="371"/>
      <c r="O85" s="185"/>
    </row>
    <row r="86" spans="5:15">
      <c r="E86" s="370"/>
      <c r="O86" s="185"/>
    </row>
    <row r="87" spans="5:15">
      <c r="E87" s="371"/>
      <c r="O87" s="185"/>
    </row>
    <row r="88" spans="5:15">
      <c r="E88" s="370"/>
      <c r="O88" s="185"/>
    </row>
    <row r="89" spans="5:15">
      <c r="E89" s="370"/>
      <c r="O89" s="185"/>
    </row>
    <row r="90" spans="5:15">
      <c r="E90" s="371"/>
      <c r="O90" s="185"/>
    </row>
    <row r="91" spans="5:15">
      <c r="E91" s="371"/>
      <c r="O91" s="185"/>
    </row>
    <row r="92" spans="5:15">
      <c r="E92" s="370"/>
      <c r="O92" s="185"/>
    </row>
    <row r="93" spans="5:15">
      <c r="E93" s="371"/>
      <c r="O93" s="185"/>
    </row>
    <row r="94" spans="5:15">
      <c r="E94" s="177"/>
      <c r="O94" s="185"/>
    </row>
    <row r="95" spans="5:15">
      <c r="O95" s="185"/>
    </row>
    <row r="96" spans="5:15">
      <c r="O96" s="185"/>
    </row>
    <row r="97" spans="15:15">
      <c r="O97" s="185"/>
    </row>
    <row r="98" spans="15:15">
      <c r="O98" s="185"/>
    </row>
    <row r="99" spans="15:15">
      <c r="O99" s="185"/>
    </row>
    <row r="100" spans="15:15">
      <c r="O100" s="185"/>
    </row>
    <row r="101" spans="15:15">
      <c r="O101" s="185"/>
    </row>
    <row r="102" spans="15:15">
      <c r="O102" s="185"/>
    </row>
    <row r="103" spans="15:15">
      <c r="O103" s="185"/>
    </row>
    <row r="104" spans="15:15">
      <c r="O104" s="185"/>
    </row>
    <row r="105" spans="15:15">
      <c r="O105" s="185"/>
    </row>
    <row r="106" spans="15:15">
      <c r="O106" s="185"/>
    </row>
    <row r="107" spans="15:15">
      <c r="O107" s="185"/>
    </row>
    <row r="108" spans="15:15">
      <c r="O108" s="185"/>
    </row>
    <row r="109" spans="15:15">
      <c r="O109" s="185"/>
    </row>
    <row r="110" spans="15:15">
      <c r="O110" s="185"/>
    </row>
    <row r="111" spans="15:15">
      <c r="O111" s="185"/>
    </row>
    <row r="112" spans="15:15">
      <c r="O112" s="185"/>
    </row>
    <row r="113" spans="15:15">
      <c r="O113" s="185"/>
    </row>
    <row r="114" spans="15:15">
      <c r="O114" s="185"/>
    </row>
    <row r="115" spans="15:15">
      <c r="O115" s="185"/>
    </row>
    <row r="116" spans="15:15">
      <c r="O116" s="185"/>
    </row>
    <row r="117" spans="15:15">
      <c r="O117" s="185"/>
    </row>
    <row r="118" spans="15:15">
      <c r="O118" s="185"/>
    </row>
    <row r="119" spans="15:15">
      <c r="O119" s="185"/>
    </row>
    <row r="120" spans="15:15">
      <c r="O120" s="185"/>
    </row>
    <row r="121" spans="15:15">
      <c r="O121" s="185"/>
    </row>
    <row r="122" spans="15:15">
      <c r="O122" s="185"/>
    </row>
    <row r="123" spans="15:15">
      <c r="O123" s="185"/>
    </row>
    <row r="124" spans="15:15">
      <c r="O124" s="185"/>
    </row>
    <row r="125" spans="15:15">
      <c r="O125" s="185"/>
    </row>
    <row r="126" spans="15:15">
      <c r="O126" s="185"/>
    </row>
    <row r="127" spans="15:15">
      <c r="O127" s="185"/>
    </row>
    <row r="128" spans="15:15">
      <c r="O128" s="185"/>
    </row>
    <row r="129" spans="15:15">
      <c r="O129" s="185"/>
    </row>
    <row r="130" spans="15:15">
      <c r="O130" s="185"/>
    </row>
    <row r="131" spans="15:15">
      <c r="O131" s="185"/>
    </row>
    <row r="132" spans="15:15">
      <c r="O132" s="185"/>
    </row>
    <row r="133" spans="15:15">
      <c r="O133" s="185"/>
    </row>
    <row r="134" spans="15:15">
      <c r="O134" s="185"/>
    </row>
    <row r="135" spans="15:15">
      <c r="O135" s="185"/>
    </row>
    <row r="136" spans="15:15">
      <c r="O136" s="185"/>
    </row>
    <row r="137" spans="15:15">
      <c r="O137" s="185"/>
    </row>
    <row r="138" spans="15:15">
      <c r="O138" s="185"/>
    </row>
    <row r="139" spans="15:15">
      <c r="O139" s="185"/>
    </row>
    <row r="140" spans="15:15">
      <c r="O140" s="185"/>
    </row>
    <row r="141" spans="15:15">
      <c r="O141" s="185"/>
    </row>
    <row r="142" spans="15:15">
      <c r="O142" s="185"/>
    </row>
    <row r="143" spans="15:15">
      <c r="O143" s="185"/>
    </row>
    <row r="144" spans="15:15">
      <c r="O144" s="185"/>
    </row>
    <row r="145" spans="15:15">
      <c r="O145" s="185"/>
    </row>
    <row r="146" spans="15:15">
      <c r="O146" s="185"/>
    </row>
    <row r="147" spans="15:15">
      <c r="O147" s="185"/>
    </row>
    <row r="148" spans="15:15">
      <c r="O148" s="185"/>
    </row>
    <row r="149" spans="15:15">
      <c r="O149" s="185"/>
    </row>
    <row r="150" spans="15:15">
      <c r="O150" s="185"/>
    </row>
    <row r="151" spans="15:15">
      <c r="O151" s="185"/>
    </row>
    <row r="152" spans="15:15">
      <c r="O152" s="185"/>
    </row>
    <row r="153" spans="15:15">
      <c r="O153" s="185"/>
    </row>
    <row r="154" spans="15:15">
      <c r="O154" s="185"/>
    </row>
    <row r="155" spans="15:15">
      <c r="O155" s="185"/>
    </row>
    <row r="156" spans="15:15">
      <c r="O156" s="185"/>
    </row>
    <row r="157" spans="15:15">
      <c r="O157" s="185"/>
    </row>
    <row r="158" spans="15:15">
      <c r="O158" s="185"/>
    </row>
    <row r="159" spans="15:15">
      <c r="O159" s="185"/>
    </row>
    <row r="160" spans="15:15">
      <c r="O160" s="185"/>
    </row>
    <row r="161" spans="15:15">
      <c r="O161" s="185"/>
    </row>
    <row r="162" spans="15:15">
      <c r="O162" s="185"/>
    </row>
    <row r="163" spans="15:15">
      <c r="O163" s="185"/>
    </row>
    <row r="164" spans="15:15">
      <c r="O164" s="185"/>
    </row>
    <row r="165" spans="15:15">
      <c r="O165" s="185"/>
    </row>
    <row r="166" spans="15:15">
      <c r="O166" s="185"/>
    </row>
    <row r="167" spans="15:15">
      <c r="O167" s="185"/>
    </row>
    <row r="168" spans="15:15">
      <c r="O168" s="185"/>
    </row>
    <row r="169" spans="15:15">
      <c r="O169" s="185"/>
    </row>
    <row r="170" spans="15:15">
      <c r="O170" s="185"/>
    </row>
    <row r="171" spans="15:15">
      <c r="O171" s="185"/>
    </row>
    <row r="172" spans="15:15">
      <c r="O172" s="185"/>
    </row>
    <row r="173" spans="15:15">
      <c r="O173" s="185"/>
    </row>
    <row r="174" spans="15:15">
      <c r="O174" s="185"/>
    </row>
    <row r="175" spans="15:15">
      <c r="O175" s="185"/>
    </row>
    <row r="176" spans="15:15">
      <c r="O176" s="185"/>
    </row>
    <row r="177" spans="15:15">
      <c r="O177" s="185"/>
    </row>
    <row r="178" spans="15:15">
      <c r="O178" s="185"/>
    </row>
    <row r="179" spans="15:15">
      <c r="O179" s="185"/>
    </row>
    <row r="180" spans="15:15">
      <c r="O180" s="185"/>
    </row>
    <row r="181" spans="15:15">
      <c r="O181" s="185"/>
    </row>
    <row r="182" spans="15:15">
      <c r="O182" s="185"/>
    </row>
    <row r="183" spans="15:15">
      <c r="O183" s="185"/>
    </row>
    <row r="184" spans="15:15">
      <c r="O184" s="185"/>
    </row>
    <row r="185" spans="15:15">
      <c r="O185" s="185"/>
    </row>
    <row r="186" spans="15:15">
      <c r="O186" s="185"/>
    </row>
    <row r="187" spans="15:15">
      <c r="O187" s="185"/>
    </row>
    <row r="188" spans="15:15">
      <c r="O188" s="185"/>
    </row>
    <row r="189" spans="15:15">
      <c r="O189" s="185"/>
    </row>
    <row r="190" spans="15:15">
      <c r="O190" s="185"/>
    </row>
    <row r="191" spans="15:15">
      <c r="O191" s="185"/>
    </row>
    <row r="192" spans="15:15">
      <c r="O192" s="185"/>
    </row>
    <row r="193" spans="15:15">
      <c r="O193" s="185"/>
    </row>
    <row r="194" spans="15:15">
      <c r="O194" s="185"/>
    </row>
    <row r="195" spans="15:15">
      <c r="O195" s="185"/>
    </row>
    <row r="196" spans="15:15">
      <c r="O196" s="185"/>
    </row>
    <row r="197" spans="15:15">
      <c r="O197" s="185"/>
    </row>
    <row r="198" spans="15:15">
      <c r="O198" s="185"/>
    </row>
    <row r="199" spans="15:15">
      <c r="O199" s="185"/>
    </row>
    <row r="200" spans="15:15">
      <c r="O200" s="185"/>
    </row>
    <row r="201" spans="15:15">
      <c r="O201" s="185"/>
    </row>
    <row r="202" spans="15:15">
      <c r="O202" s="185"/>
    </row>
    <row r="203" spans="15:15">
      <c r="O203" s="185"/>
    </row>
    <row r="204" spans="15:15">
      <c r="O204" s="185"/>
    </row>
    <row r="205" spans="15:15">
      <c r="O205" s="185"/>
    </row>
    <row r="206" spans="15:15">
      <c r="O206" s="185"/>
    </row>
    <row r="207" spans="15:15">
      <c r="O207" s="185"/>
    </row>
    <row r="208" spans="15:15">
      <c r="O208" s="185"/>
    </row>
    <row r="209" spans="15:15">
      <c r="O209" s="185"/>
    </row>
    <row r="210" spans="15:15">
      <c r="O210" s="185"/>
    </row>
    <row r="211" spans="15:15">
      <c r="O211" s="185"/>
    </row>
    <row r="212" spans="15:15">
      <c r="O212" s="185"/>
    </row>
    <row r="213" spans="15:15">
      <c r="O213" s="185"/>
    </row>
    <row r="214" spans="15:15">
      <c r="O214" s="185"/>
    </row>
    <row r="215" spans="15:15">
      <c r="O215" s="185"/>
    </row>
    <row r="216" spans="15:15">
      <c r="O216" s="185"/>
    </row>
    <row r="217" spans="15:15">
      <c r="O217" s="185"/>
    </row>
    <row r="218" spans="15:15">
      <c r="O218" s="185"/>
    </row>
    <row r="219" spans="15:15">
      <c r="O219" s="185"/>
    </row>
    <row r="220" spans="15:15">
      <c r="O220" s="185"/>
    </row>
    <row r="221" spans="15:15">
      <c r="O221" s="185"/>
    </row>
    <row r="222" spans="15:15">
      <c r="O222" s="185"/>
    </row>
    <row r="223" spans="15:15">
      <c r="O223" s="185"/>
    </row>
    <row r="224" spans="15:15">
      <c r="O224" s="185"/>
    </row>
    <row r="225" spans="15:15">
      <c r="O225" s="185"/>
    </row>
    <row r="226" spans="15:15">
      <c r="O226" s="185"/>
    </row>
    <row r="227" spans="15:15">
      <c r="O227" s="185"/>
    </row>
    <row r="228" spans="15:15">
      <c r="O228" s="185"/>
    </row>
    <row r="229" spans="15:15">
      <c r="O229" s="185"/>
    </row>
    <row r="230" spans="15:15">
      <c r="O230" s="185"/>
    </row>
    <row r="231" spans="15:15">
      <c r="O231" s="185"/>
    </row>
    <row r="232" spans="15:15">
      <c r="O232" s="185"/>
    </row>
    <row r="233" spans="15:15">
      <c r="O233" s="185"/>
    </row>
    <row r="234" spans="15:15">
      <c r="O234" s="185"/>
    </row>
    <row r="235" spans="15:15">
      <c r="O235" s="185"/>
    </row>
    <row r="236" spans="15:15">
      <c r="O236" s="185"/>
    </row>
    <row r="237" spans="15:15">
      <c r="O237" s="185"/>
    </row>
    <row r="238" spans="15:15">
      <c r="O238" s="185"/>
    </row>
    <row r="239" spans="15:15">
      <c r="O239" s="185"/>
    </row>
    <row r="240" spans="15:15">
      <c r="O240" s="185"/>
    </row>
    <row r="241" spans="15:15">
      <c r="O241" s="185"/>
    </row>
    <row r="242" spans="15:15">
      <c r="O242" s="185"/>
    </row>
    <row r="243" spans="15:15">
      <c r="O243" s="185"/>
    </row>
    <row r="244" spans="15:15">
      <c r="O244" s="185"/>
    </row>
    <row r="245" spans="15:15">
      <c r="O245" s="185"/>
    </row>
    <row r="246" spans="15:15">
      <c r="O246" s="185"/>
    </row>
    <row r="247" spans="15:15">
      <c r="O247" s="185"/>
    </row>
    <row r="248" spans="15:15">
      <c r="O248" s="185"/>
    </row>
    <row r="249" spans="15:15">
      <c r="O249" s="185"/>
    </row>
    <row r="250" spans="15:15">
      <c r="O250" s="185"/>
    </row>
    <row r="251" spans="15:15">
      <c r="O251" s="185"/>
    </row>
    <row r="252" spans="15:15">
      <c r="O252" s="185"/>
    </row>
    <row r="253" spans="15:15">
      <c r="O253" s="185"/>
    </row>
    <row r="254" spans="15:15">
      <c r="O254" s="185"/>
    </row>
    <row r="255" spans="15:15">
      <c r="O255" s="185"/>
    </row>
    <row r="256" spans="15:15">
      <c r="O256" s="185"/>
    </row>
    <row r="257" spans="15:15">
      <c r="O257" s="185"/>
    </row>
    <row r="258" spans="15:15">
      <c r="O258" s="185"/>
    </row>
    <row r="259" spans="15:15">
      <c r="O259" s="185"/>
    </row>
    <row r="260" spans="15:15">
      <c r="O260" s="185"/>
    </row>
    <row r="261" spans="15:15">
      <c r="O261" s="185"/>
    </row>
    <row r="262" spans="15:15">
      <c r="O262" s="185"/>
    </row>
    <row r="263" spans="15:15">
      <c r="O263" s="185"/>
    </row>
    <row r="264" spans="15:15">
      <c r="O264" s="185"/>
    </row>
    <row r="265" spans="15:15">
      <c r="O265" s="185"/>
    </row>
    <row r="266" spans="15:15">
      <c r="O266" s="185"/>
    </row>
    <row r="267" spans="15:15">
      <c r="O267" s="185"/>
    </row>
    <row r="268" spans="15:15">
      <c r="O268" s="185"/>
    </row>
    <row r="269" spans="15:15">
      <c r="O269" s="185"/>
    </row>
    <row r="270" spans="15:15">
      <c r="O270" s="185"/>
    </row>
    <row r="271" spans="15:15">
      <c r="O271" s="185"/>
    </row>
    <row r="272" spans="15:15">
      <c r="O272" s="185"/>
    </row>
    <row r="273" spans="15:15">
      <c r="O273" s="185"/>
    </row>
    <row r="274" spans="15:15">
      <c r="O274" s="185"/>
    </row>
    <row r="275" spans="15:15">
      <c r="O275" s="185"/>
    </row>
    <row r="276" spans="15:15">
      <c r="O276" s="185"/>
    </row>
    <row r="277" spans="15:15">
      <c r="O277" s="185"/>
    </row>
    <row r="278" spans="15:15">
      <c r="O278" s="185"/>
    </row>
    <row r="279" spans="15:15">
      <c r="O279" s="185"/>
    </row>
    <row r="280" spans="15:15">
      <c r="O280" s="185"/>
    </row>
    <row r="281" spans="15:15">
      <c r="O281" s="185"/>
    </row>
    <row r="282" spans="15:15">
      <c r="O282" s="185"/>
    </row>
    <row r="283" spans="15:15">
      <c r="O283" s="185"/>
    </row>
    <row r="284" spans="15:15">
      <c r="O284" s="185"/>
    </row>
    <row r="285" spans="15:15">
      <c r="O285" s="185"/>
    </row>
    <row r="286" spans="15:15">
      <c r="O286" s="185"/>
    </row>
    <row r="287" spans="15:15">
      <c r="O287" s="185"/>
    </row>
    <row r="288" spans="15:15">
      <c r="O288" s="185"/>
    </row>
    <row r="289" spans="15:15">
      <c r="O289" s="185"/>
    </row>
    <row r="290" spans="15:15">
      <c r="O290" s="185"/>
    </row>
    <row r="291" spans="15:15">
      <c r="O291" s="185"/>
    </row>
    <row r="292" spans="15:15">
      <c r="O292" s="185"/>
    </row>
    <row r="293" spans="15:15">
      <c r="O293" s="185"/>
    </row>
    <row r="294" spans="15:15">
      <c r="O294" s="185"/>
    </row>
    <row r="295" spans="15:15">
      <c r="O295" s="185"/>
    </row>
    <row r="296" spans="15:15">
      <c r="O296" s="185"/>
    </row>
    <row r="297" spans="15:15">
      <c r="O297" s="185"/>
    </row>
    <row r="298" spans="15:15">
      <c r="O298" s="185"/>
    </row>
    <row r="299" spans="15:15">
      <c r="O299" s="185"/>
    </row>
    <row r="300" spans="15:15">
      <c r="O300" s="185"/>
    </row>
    <row r="301" spans="15:15">
      <c r="O301" s="185"/>
    </row>
    <row r="302" spans="15:15">
      <c r="O302" s="185"/>
    </row>
    <row r="303" spans="15:15">
      <c r="O303" s="185"/>
    </row>
    <row r="304" spans="15:15">
      <c r="O304" s="185"/>
    </row>
    <row r="305" spans="15:15">
      <c r="O305" s="185"/>
    </row>
    <row r="306" spans="15:15">
      <c r="O306" s="185"/>
    </row>
    <row r="307" spans="15:15">
      <c r="O307" s="185"/>
    </row>
    <row r="308" spans="15:15">
      <c r="O308" s="185"/>
    </row>
    <row r="309" spans="15:15">
      <c r="O309" s="185"/>
    </row>
    <row r="310" spans="15:15">
      <c r="O310" s="185"/>
    </row>
    <row r="311" spans="15:15">
      <c r="O311" s="185"/>
    </row>
    <row r="312" spans="15:15">
      <c r="O312" s="185"/>
    </row>
    <row r="313" spans="15:15">
      <c r="O313" s="185"/>
    </row>
    <row r="314" spans="15:15">
      <c r="O314" s="185"/>
    </row>
    <row r="315" spans="15:15">
      <c r="O315" s="185"/>
    </row>
    <row r="316" spans="15:15">
      <c r="O316" s="185"/>
    </row>
    <row r="317" spans="15:15">
      <c r="O317" s="185"/>
    </row>
    <row r="318" spans="15:15">
      <c r="O318" s="185"/>
    </row>
    <row r="319" spans="15:15">
      <c r="O319" s="185"/>
    </row>
    <row r="320" spans="15:15">
      <c r="O320" s="185"/>
    </row>
    <row r="321" spans="15:15">
      <c r="O321" s="185"/>
    </row>
    <row r="322" spans="15:15">
      <c r="O322" s="185"/>
    </row>
    <row r="323" spans="15:15">
      <c r="O323" s="185"/>
    </row>
    <row r="324" spans="15:15">
      <c r="O324" s="185"/>
    </row>
    <row r="325" spans="15:15">
      <c r="O325" s="185"/>
    </row>
    <row r="326" spans="15:15">
      <c r="O326" s="185"/>
    </row>
    <row r="327" spans="15:15">
      <c r="O327" s="185"/>
    </row>
    <row r="328" spans="15:15">
      <c r="O328" s="185"/>
    </row>
    <row r="329" spans="15:15">
      <c r="O329" s="185"/>
    </row>
    <row r="330" spans="15:15">
      <c r="O330" s="185"/>
    </row>
    <row r="331" spans="15:15">
      <c r="O331" s="185"/>
    </row>
    <row r="332" spans="15:15">
      <c r="O332" s="185"/>
    </row>
    <row r="333" spans="15:15">
      <c r="O333" s="185"/>
    </row>
    <row r="334" spans="15:15">
      <c r="O334" s="185"/>
    </row>
    <row r="335" spans="15:15">
      <c r="O335" s="185"/>
    </row>
    <row r="336" spans="15:15">
      <c r="O336" s="185"/>
    </row>
    <row r="337" spans="15:15">
      <c r="O337" s="185"/>
    </row>
    <row r="338" spans="15:15">
      <c r="O338" s="185"/>
    </row>
    <row r="339" spans="15:15">
      <c r="O339" s="185"/>
    </row>
    <row r="340" spans="15:15">
      <c r="O340" s="185"/>
    </row>
    <row r="341" spans="15:15">
      <c r="O341" s="185"/>
    </row>
    <row r="342" spans="15:15">
      <c r="O342" s="185"/>
    </row>
    <row r="343" spans="15:15">
      <c r="O343" s="185"/>
    </row>
    <row r="344" spans="15:15">
      <c r="O344" s="185"/>
    </row>
    <row r="345" spans="15:15">
      <c r="O345" s="185"/>
    </row>
    <row r="346" spans="15:15">
      <c r="O346" s="185"/>
    </row>
    <row r="347" spans="15:15">
      <c r="O347" s="185"/>
    </row>
    <row r="348" spans="15:15">
      <c r="O348" s="185"/>
    </row>
    <row r="349" spans="15:15">
      <c r="O349" s="185"/>
    </row>
    <row r="350" spans="15:15">
      <c r="O350" s="185"/>
    </row>
    <row r="351" spans="15:15">
      <c r="O351" s="185"/>
    </row>
    <row r="352" spans="15:15">
      <c r="O352" s="185"/>
    </row>
    <row r="353" spans="15:15">
      <c r="O353" s="185"/>
    </row>
    <row r="354" spans="15:15">
      <c r="O354" s="185"/>
    </row>
    <row r="355" spans="15:15">
      <c r="O355" s="185"/>
    </row>
    <row r="356" spans="15:15">
      <c r="O356" s="185"/>
    </row>
    <row r="357" spans="15:15">
      <c r="O357" s="185"/>
    </row>
    <row r="358" spans="15:15">
      <c r="O358" s="185"/>
    </row>
    <row r="359" spans="15:15">
      <c r="O359" s="185"/>
    </row>
    <row r="360" spans="15:15">
      <c r="O360" s="185"/>
    </row>
    <row r="361" spans="15:15">
      <c r="O361" s="185"/>
    </row>
    <row r="362" spans="15:15">
      <c r="O362" s="185"/>
    </row>
    <row r="363" spans="15:15">
      <c r="O363" s="185"/>
    </row>
    <row r="364" spans="15:15">
      <c r="O364" s="185"/>
    </row>
    <row r="365" spans="15:15">
      <c r="O365" s="185"/>
    </row>
    <row r="366" spans="15:15">
      <c r="O366" s="185"/>
    </row>
    <row r="367" spans="15:15">
      <c r="O367" s="185"/>
    </row>
    <row r="368" spans="15:15">
      <c r="O368" s="185"/>
    </row>
    <row r="369" spans="15:15">
      <c r="O369" s="185"/>
    </row>
    <row r="370" spans="15:15">
      <c r="O370" s="185"/>
    </row>
    <row r="371" spans="15:15">
      <c r="O371" s="185"/>
    </row>
    <row r="372" spans="15:15">
      <c r="O372" s="185"/>
    </row>
    <row r="373" spans="15:15">
      <c r="O373" s="185"/>
    </row>
    <row r="374" spans="15:15">
      <c r="O374" s="185"/>
    </row>
    <row r="375" spans="15:15">
      <c r="O375" s="185"/>
    </row>
    <row r="376" spans="15:15">
      <c r="O376" s="185"/>
    </row>
    <row r="377" spans="15:15">
      <c r="O377" s="185"/>
    </row>
    <row r="378" spans="15:15">
      <c r="O378" s="185"/>
    </row>
    <row r="379" spans="15:15">
      <c r="O379" s="185"/>
    </row>
    <row r="380" spans="15:15">
      <c r="O380" s="185"/>
    </row>
    <row r="381" spans="15:15">
      <c r="O381" s="185"/>
    </row>
    <row r="382" spans="15:15">
      <c r="O382" s="185"/>
    </row>
    <row r="383" spans="15:15">
      <c r="O383" s="185"/>
    </row>
    <row r="384" spans="15:15">
      <c r="O384" s="185"/>
    </row>
    <row r="385" spans="15:15">
      <c r="O385" s="185"/>
    </row>
    <row r="386" spans="15:15">
      <c r="O386" s="185"/>
    </row>
    <row r="387" spans="15:15">
      <c r="O387" s="185"/>
    </row>
    <row r="388" spans="15:15">
      <c r="O388" s="185"/>
    </row>
    <row r="389" spans="15:15">
      <c r="O389" s="185"/>
    </row>
    <row r="390" spans="15:15">
      <c r="O390" s="185"/>
    </row>
    <row r="391" spans="15:15">
      <c r="O391" s="185"/>
    </row>
    <row r="392" spans="15:15">
      <c r="O392" s="185"/>
    </row>
    <row r="393" spans="15:15">
      <c r="O393" s="185"/>
    </row>
    <row r="394" spans="15:15">
      <c r="O394" s="185"/>
    </row>
    <row r="395" spans="15:15">
      <c r="O395" s="185"/>
    </row>
    <row r="396" spans="15:15">
      <c r="O396" s="185"/>
    </row>
    <row r="397" spans="15:15">
      <c r="O397" s="185"/>
    </row>
    <row r="398" spans="15:15">
      <c r="O398" s="185"/>
    </row>
    <row r="399" spans="15:15">
      <c r="O399" s="185"/>
    </row>
    <row r="400" spans="15:15">
      <c r="O400" s="185"/>
    </row>
    <row r="401" spans="15:15">
      <c r="O401" s="185"/>
    </row>
    <row r="402" spans="15:15">
      <c r="O402" s="185"/>
    </row>
    <row r="403" spans="15:15">
      <c r="O403" s="185"/>
    </row>
    <row r="404" spans="15:15">
      <c r="O404" s="185"/>
    </row>
    <row r="405" spans="15:15">
      <c r="O405" s="185"/>
    </row>
    <row r="406" spans="15:15">
      <c r="O406" s="185"/>
    </row>
    <row r="407" spans="15:15">
      <c r="O407" s="185"/>
    </row>
    <row r="408" spans="15:15">
      <c r="O408" s="185"/>
    </row>
    <row r="409" spans="15:15">
      <c r="O409" s="185"/>
    </row>
    <row r="410" spans="15:15">
      <c r="O410" s="185"/>
    </row>
    <row r="411" spans="15:15">
      <c r="O411" s="185"/>
    </row>
    <row r="412" spans="15:15">
      <c r="O412" s="185"/>
    </row>
    <row r="413" spans="15:15">
      <c r="O413" s="185"/>
    </row>
    <row r="414" spans="15:15">
      <c r="O414" s="185"/>
    </row>
    <row r="415" spans="15:15">
      <c r="O415" s="185"/>
    </row>
    <row r="416" spans="15:15">
      <c r="O416" s="185"/>
    </row>
    <row r="417" spans="15:15">
      <c r="O417" s="185"/>
    </row>
    <row r="418" spans="15:15">
      <c r="O418" s="185"/>
    </row>
    <row r="419" spans="15:15">
      <c r="O419" s="185"/>
    </row>
    <row r="420" spans="15:15">
      <c r="O420" s="185"/>
    </row>
    <row r="421" spans="15:15">
      <c r="O421" s="185"/>
    </row>
    <row r="422" spans="15:15">
      <c r="O422" s="185"/>
    </row>
    <row r="423" spans="15:15">
      <c r="O423" s="185"/>
    </row>
    <row r="424" spans="15:15">
      <c r="O424" s="185"/>
    </row>
    <row r="425" spans="15:15">
      <c r="O425" s="185"/>
    </row>
    <row r="426" spans="15:15">
      <c r="O426" s="185"/>
    </row>
    <row r="427" spans="15:15">
      <c r="O427" s="185"/>
    </row>
    <row r="428" spans="15:15">
      <c r="O428" s="185"/>
    </row>
    <row r="429" spans="15:15">
      <c r="O429" s="185"/>
    </row>
    <row r="430" spans="15:15">
      <c r="O430" s="185"/>
    </row>
    <row r="431" spans="15:15">
      <c r="O431" s="185"/>
    </row>
    <row r="432" spans="15:15">
      <c r="O432" s="185"/>
    </row>
    <row r="433" spans="15:15">
      <c r="O433" s="185"/>
    </row>
    <row r="434" spans="15:15">
      <c r="O434" s="185"/>
    </row>
    <row r="435" spans="15:15">
      <c r="O435" s="185"/>
    </row>
    <row r="436" spans="15:15">
      <c r="O436" s="185"/>
    </row>
    <row r="437" spans="15:15">
      <c r="O437" s="185"/>
    </row>
    <row r="438" spans="15:15">
      <c r="O438" s="185"/>
    </row>
    <row r="439" spans="15:15">
      <c r="O439" s="185"/>
    </row>
    <row r="440" spans="15:15">
      <c r="O440" s="185"/>
    </row>
    <row r="441" spans="15:15">
      <c r="O441" s="185"/>
    </row>
    <row r="442" spans="15:15">
      <c r="O442" s="185"/>
    </row>
    <row r="443" spans="15:15">
      <c r="O443" s="185"/>
    </row>
    <row r="444" spans="15:15">
      <c r="O444" s="185"/>
    </row>
    <row r="445" spans="15:15">
      <c r="O445" s="185"/>
    </row>
    <row r="446" spans="15:15">
      <c r="O446" s="185"/>
    </row>
    <row r="447" spans="15:15">
      <c r="O447" s="185"/>
    </row>
    <row r="448" spans="15:15">
      <c r="O448" s="185"/>
    </row>
    <row r="449" spans="15:15">
      <c r="O449" s="185"/>
    </row>
    <row r="450" spans="15:15">
      <c r="O450" s="185"/>
    </row>
    <row r="451" spans="15:15">
      <c r="O451" s="185"/>
    </row>
    <row r="452" spans="15:15">
      <c r="O452" s="185"/>
    </row>
    <row r="453" spans="15:15">
      <c r="O453" s="185"/>
    </row>
    <row r="454" spans="15:15">
      <c r="O454" s="185"/>
    </row>
    <row r="455" spans="15:15">
      <c r="O455" s="185"/>
    </row>
    <row r="456" spans="15:15">
      <c r="O456" s="185"/>
    </row>
    <row r="457" spans="15:15">
      <c r="O457" s="185"/>
    </row>
    <row r="458" spans="15:15">
      <c r="O458" s="185"/>
    </row>
    <row r="459" spans="15:15">
      <c r="O459" s="185"/>
    </row>
    <row r="460" spans="15:15">
      <c r="O460" s="185"/>
    </row>
    <row r="461" spans="15:15">
      <c r="O461" s="185"/>
    </row>
    <row r="462" spans="15:15">
      <c r="O462" s="185"/>
    </row>
    <row r="463" spans="15:15">
      <c r="O463" s="185"/>
    </row>
    <row r="464" spans="15:15">
      <c r="O464" s="185"/>
    </row>
    <row r="465" spans="15:15">
      <c r="O465" s="185"/>
    </row>
    <row r="466" spans="15:15">
      <c r="O466" s="185"/>
    </row>
    <row r="467" spans="15:15">
      <c r="O467" s="185"/>
    </row>
    <row r="468" spans="15:15">
      <c r="O468" s="185"/>
    </row>
    <row r="469" spans="15:15">
      <c r="O469" s="185"/>
    </row>
    <row r="470" spans="15:15">
      <c r="O470" s="185"/>
    </row>
    <row r="471" spans="15:15">
      <c r="O471" s="185"/>
    </row>
    <row r="472" spans="15:15">
      <c r="O472" s="185"/>
    </row>
    <row r="473" spans="15:15">
      <c r="O473" s="185"/>
    </row>
  </sheetData>
  <sheetProtection algorithmName="SHA-512" hashValue="8JVCdYDNh+FVv5nKoBg0NQEGbSqGG3rE/elWVY37PyKkeFDAWecI1KbhLKeSlmfvIySLq/fbJwyQM0AhoBlGFw==" saltValue="pHuPCjpcCIUee6MqGHrxTA==" spinCount="100000" sheet="1" objects="1" scenarios="1"/>
  <mergeCells count="1">
    <mergeCell ref="U1:V1"/>
  </mergeCells>
  <pageMargins left="0.1180556" right="0" top="0.74791660000000004" bottom="0.3541667" header="0.3152778" footer="0.3152778"/>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DC583"/>
  <sheetViews>
    <sheetView zoomScale="85" zoomScaleNormal="85" workbookViewId="0">
      <pane xSplit="3" ySplit="13" topLeftCell="D80" activePane="bottomRight" state="frozen"/>
      <selection pane="topRight" activeCell="D1" sqref="D1"/>
      <selection pane="bottomLeft" activeCell="A14" sqref="A14"/>
      <selection pane="bottomRight" activeCell="BM32" sqref="BM32"/>
    </sheetView>
  </sheetViews>
  <sheetFormatPr defaultColWidth="8.81640625" defaultRowHeight="15" customHeight="1"/>
  <cols>
    <col min="1" max="1" width="3.453125" style="122" customWidth="1"/>
    <col min="2" max="3" width="7" style="122" customWidth="1"/>
    <col min="4" max="27" width="7.1796875" style="122" customWidth="1"/>
    <col min="28" max="29" width="7.1796875" style="186" customWidth="1"/>
    <col min="30" max="85" width="7.1796875" style="122" customWidth="1"/>
    <col min="86" max="86" width="7" style="122" customWidth="1"/>
    <col min="87" max="87" width="9.453125" style="122" customWidth="1"/>
    <col min="88" max="88" width="10.453125" style="122" bestFit="1" customWidth="1"/>
    <col min="89" max="90" width="8.81640625" style="122"/>
    <col min="91" max="91" width="13.453125" style="122" customWidth="1"/>
    <col min="92" max="92" width="10" style="122" customWidth="1"/>
    <col min="93" max="16384" width="8.81640625" style="122"/>
  </cols>
  <sheetData>
    <row r="1" spans="2:94" ht="15" customHeight="1">
      <c r="B1" s="426" t="s">
        <v>40</v>
      </c>
      <c r="C1" s="426"/>
      <c r="D1" s="249" t="s">
        <v>221</v>
      </c>
      <c r="H1" s="249" t="s">
        <v>221</v>
      </c>
      <c r="J1" s="249"/>
      <c r="L1" s="249" t="s">
        <v>221</v>
      </c>
      <c r="P1" s="249" t="s">
        <v>221</v>
      </c>
      <c r="T1" s="249" t="s">
        <v>221</v>
      </c>
      <c r="X1" s="249" t="s">
        <v>221</v>
      </c>
      <c r="Z1" s="249"/>
      <c r="AB1" s="249" t="s">
        <v>221</v>
      </c>
      <c r="AC1" s="122"/>
      <c r="AF1" s="249" t="s">
        <v>221</v>
      </c>
      <c r="AJ1" s="249" t="s">
        <v>221</v>
      </c>
      <c r="AN1" s="249" t="s">
        <v>221</v>
      </c>
      <c r="AP1" s="249"/>
      <c r="AR1" s="249" t="s">
        <v>221</v>
      </c>
      <c r="AV1" s="249" t="s">
        <v>221</v>
      </c>
      <c r="AZ1" s="249" t="s">
        <v>221</v>
      </c>
      <c r="BD1" s="249" t="s">
        <v>221</v>
      </c>
      <c r="BF1" s="249"/>
      <c r="BH1" s="249" t="s">
        <v>221</v>
      </c>
      <c r="BL1" s="249" t="s">
        <v>221</v>
      </c>
      <c r="BP1" s="249" t="s">
        <v>221</v>
      </c>
      <c r="BT1" s="249" t="s">
        <v>221</v>
      </c>
      <c r="BV1" s="249"/>
      <c r="BX1" s="249" t="s">
        <v>221</v>
      </c>
      <c r="CB1" s="249" t="s">
        <v>221</v>
      </c>
      <c r="CF1" s="249" t="s">
        <v>221</v>
      </c>
    </row>
    <row r="2" spans="2:94" ht="15" customHeight="1">
      <c r="B2" s="425">
        <v>46264</v>
      </c>
      <c r="C2" s="425"/>
      <c r="D2" s="122">
        <v>1</v>
      </c>
      <c r="F2" s="199">
        <f>D2+1</f>
        <v>2</v>
      </c>
      <c r="H2" s="122">
        <f t="shared" ref="H2" si="0">F2+1</f>
        <v>3</v>
      </c>
      <c r="J2" s="199">
        <f t="shared" ref="J2" si="1">H2+1</f>
        <v>4</v>
      </c>
      <c r="L2" s="122">
        <f t="shared" ref="L2" si="2">J2+1</f>
        <v>5</v>
      </c>
      <c r="N2" s="199">
        <f t="shared" ref="N2" si="3">L2+1</f>
        <v>6</v>
      </c>
      <c r="P2" s="122">
        <f t="shared" ref="P2" si="4">N2+1</f>
        <v>7</v>
      </c>
      <c r="R2" s="199">
        <f t="shared" ref="R2" si="5">P2+1</f>
        <v>8</v>
      </c>
      <c r="T2" s="122">
        <f t="shared" ref="T2" si="6">R2+1</f>
        <v>9</v>
      </c>
      <c r="V2" s="199">
        <f t="shared" ref="V2" si="7">T2+1</f>
        <v>10</v>
      </c>
      <c r="X2" s="122">
        <f>V2+1</f>
        <v>11</v>
      </c>
      <c r="Z2" s="199">
        <f t="shared" ref="Z2" si="8">X2+1</f>
        <v>12</v>
      </c>
      <c r="AB2" s="122">
        <f t="shared" ref="AB2" si="9">Z2+1</f>
        <v>13</v>
      </c>
      <c r="AC2" s="122"/>
      <c r="AD2" s="199">
        <f t="shared" ref="AD2" si="10">AB2+1</f>
        <v>14</v>
      </c>
      <c r="AF2" s="122">
        <f t="shared" ref="AF2" si="11">AD2+1</f>
        <v>15</v>
      </c>
      <c r="AH2" s="199">
        <f t="shared" ref="AH2" si="12">AF2+1</f>
        <v>16</v>
      </c>
      <c r="AJ2" s="122">
        <f t="shared" ref="AJ2" si="13">AH2+1</f>
        <v>17</v>
      </c>
      <c r="AL2" s="199">
        <f t="shared" ref="AL2" si="14">AJ2+1</f>
        <v>18</v>
      </c>
      <c r="AN2" s="122">
        <f t="shared" ref="AN2" si="15">AL2+1</f>
        <v>19</v>
      </c>
      <c r="AP2" s="199">
        <f t="shared" ref="AP2" si="16">AN2+1</f>
        <v>20</v>
      </c>
      <c r="AR2" s="122">
        <f t="shared" ref="AR2" si="17">AP2+1</f>
        <v>21</v>
      </c>
      <c r="AT2" s="199">
        <f t="shared" ref="AT2" si="18">AR2+1</f>
        <v>22</v>
      </c>
      <c r="AV2" s="122">
        <f t="shared" ref="AV2" si="19">AT2+1</f>
        <v>23</v>
      </c>
      <c r="AX2" s="199">
        <f t="shared" ref="AX2" si="20">AV2+1</f>
        <v>24</v>
      </c>
      <c r="AZ2" s="122">
        <f t="shared" ref="AZ2" si="21">AX2+1</f>
        <v>25</v>
      </c>
      <c r="BB2" s="199">
        <f t="shared" ref="BB2" si="22">AZ2+1</f>
        <v>26</v>
      </c>
      <c r="BD2" s="122">
        <f t="shared" ref="BD2" si="23">BB2+1</f>
        <v>27</v>
      </c>
      <c r="BF2" s="199">
        <f t="shared" ref="BF2" si="24">BD2+1</f>
        <v>28</v>
      </c>
      <c r="BH2" s="122">
        <f t="shared" ref="BH2" si="25">BF2+1</f>
        <v>29</v>
      </c>
      <c r="BJ2" s="199">
        <f t="shared" ref="BJ2" si="26">BH2+1</f>
        <v>30</v>
      </c>
      <c r="BL2" s="122">
        <f t="shared" ref="BL2" si="27">BJ2+1</f>
        <v>31</v>
      </c>
      <c r="BN2" s="199">
        <f t="shared" ref="BN2" si="28">BL2+1</f>
        <v>32</v>
      </c>
      <c r="BP2" s="122">
        <f t="shared" ref="BP2" si="29">BN2+1</f>
        <v>33</v>
      </c>
      <c r="BR2" s="199">
        <f t="shared" ref="BR2" si="30">BP2+1</f>
        <v>34</v>
      </c>
      <c r="BT2" s="122">
        <f t="shared" ref="BT2" si="31">BR2+1</f>
        <v>35</v>
      </c>
      <c r="BV2" s="199">
        <f t="shared" ref="BV2" si="32">BT2+1</f>
        <v>36</v>
      </c>
      <c r="BX2" s="122">
        <f t="shared" ref="BX2" si="33">BV2+1</f>
        <v>37</v>
      </c>
      <c r="BZ2" s="199">
        <f t="shared" ref="BZ2:CF2" si="34">BX2+1</f>
        <v>38</v>
      </c>
      <c r="CB2" s="349">
        <f t="shared" si="34"/>
        <v>39</v>
      </c>
      <c r="CD2" s="199">
        <f t="shared" si="34"/>
        <v>40</v>
      </c>
      <c r="CF2" s="349">
        <f t="shared" si="34"/>
        <v>41</v>
      </c>
    </row>
    <row r="3" spans="2:94" ht="15" customHeight="1">
      <c r="B3" s="203"/>
      <c r="C3" s="203"/>
      <c r="D3" s="250" t="s">
        <v>23</v>
      </c>
      <c r="E3" s="250"/>
      <c r="F3" s="251" t="s">
        <v>19</v>
      </c>
      <c r="G3" s="252"/>
      <c r="H3" s="253" t="s">
        <v>132</v>
      </c>
      <c r="I3" s="253"/>
      <c r="J3" s="251" t="s">
        <v>15</v>
      </c>
      <c r="K3" s="252"/>
      <c r="L3" s="253" t="s">
        <v>136</v>
      </c>
      <c r="M3" s="253"/>
      <c r="N3" s="251" t="s">
        <v>8</v>
      </c>
      <c r="O3" s="252"/>
      <c r="P3" s="253" t="s">
        <v>96</v>
      </c>
      <c r="Q3" s="253"/>
      <c r="R3" s="251" t="s">
        <v>94</v>
      </c>
      <c r="S3" s="252"/>
      <c r="T3" s="253" t="s">
        <v>18</v>
      </c>
      <c r="U3" s="253"/>
      <c r="V3" s="251" t="s">
        <v>16</v>
      </c>
      <c r="W3" s="252"/>
      <c r="X3" s="253" t="s">
        <v>24</v>
      </c>
      <c r="Y3" s="253"/>
      <c r="Z3" s="251" t="s">
        <v>31</v>
      </c>
      <c r="AA3" s="252"/>
      <c r="AB3" s="253" t="s">
        <v>34</v>
      </c>
      <c r="AC3" s="253"/>
      <c r="AD3" s="251" t="s">
        <v>237</v>
      </c>
      <c r="AE3" s="252"/>
      <c r="AF3" s="383" t="s">
        <v>27</v>
      </c>
      <c r="AG3" s="253"/>
      <c r="AH3" s="251" t="s">
        <v>99</v>
      </c>
      <c r="AI3" s="252"/>
      <c r="AJ3" s="384" t="s">
        <v>21</v>
      </c>
      <c r="AK3" s="250"/>
      <c r="AL3" s="251" t="s">
        <v>14</v>
      </c>
      <c r="AM3" s="252"/>
      <c r="AN3" s="384" t="s">
        <v>30</v>
      </c>
      <c r="AO3" s="250"/>
      <c r="AP3" s="251" t="s">
        <v>134</v>
      </c>
      <c r="AQ3" s="252"/>
      <c r="AR3" s="384" t="s">
        <v>20</v>
      </c>
      <c r="AS3" s="253"/>
      <c r="AT3" s="251" t="s">
        <v>33</v>
      </c>
      <c r="AU3" s="252"/>
      <c r="AV3" s="384" t="s">
        <v>38</v>
      </c>
      <c r="AW3" s="250"/>
      <c r="AX3" s="251" t="s">
        <v>13</v>
      </c>
      <c r="AY3" s="252"/>
      <c r="AZ3" s="250" t="s">
        <v>236</v>
      </c>
      <c r="BA3" s="250"/>
      <c r="BB3" s="251" t="s">
        <v>36</v>
      </c>
      <c r="BC3" s="252"/>
      <c r="BD3" s="250" t="s">
        <v>26</v>
      </c>
      <c r="BE3" s="250"/>
      <c r="BF3" s="251" t="s">
        <v>98</v>
      </c>
      <c r="BG3" s="252"/>
      <c r="BH3" s="384" t="s">
        <v>95</v>
      </c>
      <c r="BI3" s="250"/>
      <c r="BJ3" s="251" t="s">
        <v>32</v>
      </c>
      <c r="BK3" s="252"/>
      <c r="BL3" s="384" t="s">
        <v>25</v>
      </c>
      <c r="BM3" s="250"/>
      <c r="BN3" s="251" t="s">
        <v>17</v>
      </c>
      <c r="BO3" s="252"/>
      <c r="BP3" s="384" t="s">
        <v>11</v>
      </c>
      <c r="BQ3" s="250"/>
      <c r="BR3" s="251" t="s">
        <v>97</v>
      </c>
      <c r="BS3" s="252"/>
      <c r="BT3" s="384" t="s">
        <v>28</v>
      </c>
      <c r="BU3" s="250"/>
      <c r="BV3" s="251" t="s">
        <v>230</v>
      </c>
      <c r="BW3" s="252"/>
      <c r="BX3" s="250" t="s">
        <v>37</v>
      </c>
      <c r="BY3" s="250"/>
      <c r="BZ3" s="251" t="s">
        <v>135</v>
      </c>
      <c r="CA3" s="252"/>
      <c r="CB3" s="381" t="s">
        <v>235</v>
      </c>
      <c r="CC3" s="382"/>
      <c r="CD3" s="251" t="s">
        <v>29</v>
      </c>
      <c r="CE3" s="348"/>
      <c r="CF3" s="384" t="s">
        <v>22</v>
      </c>
      <c r="CG3" s="382"/>
      <c r="CI3" s="185"/>
      <c r="CJ3" s="185"/>
      <c r="CK3" s="185"/>
      <c r="CL3" s="185"/>
      <c r="CM3" s="185"/>
      <c r="CN3" s="185"/>
      <c r="CO3" s="185"/>
      <c r="CP3" s="185"/>
    </row>
    <row r="4" spans="2:94" ht="15" customHeight="1">
      <c r="B4" s="203" t="s">
        <v>100</v>
      </c>
      <c r="C4" s="203"/>
      <c r="D4" s="254">
        <f>D119</f>
        <v>18</v>
      </c>
      <c r="E4" s="255">
        <f>E119</f>
        <v>0.35199999999999998</v>
      </c>
      <c r="F4" s="254">
        <f>F119</f>
        <v>23</v>
      </c>
      <c r="G4" s="255">
        <f>G119</f>
        <v>0.45900000000000002</v>
      </c>
      <c r="H4" s="254">
        <f t="shared" ref="H4:I4" si="35">H119</f>
        <v>19</v>
      </c>
      <c r="I4" s="255">
        <f t="shared" si="35"/>
        <v>0.36</v>
      </c>
      <c r="J4" s="254">
        <f>J119</f>
        <v>31</v>
      </c>
      <c r="K4" s="255">
        <f>K119</f>
        <v>0.60899999999999999</v>
      </c>
      <c r="L4" s="254">
        <f t="shared" ref="L4:M4" si="36">L119</f>
        <v>25</v>
      </c>
      <c r="M4" s="255">
        <f t="shared" si="36"/>
        <v>0.51800000000000002</v>
      </c>
      <c r="N4" s="254">
        <f t="shared" ref="N4:AS4" si="37">N119</f>
        <v>37</v>
      </c>
      <c r="O4" s="255">
        <f t="shared" si="37"/>
        <v>0.745</v>
      </c>
      <c r="P4" s="254">
        <f t="shared" si="37"/>
        <v>31</v>
      </c>
      <c r="Q4" s="255">
        <f t="shared" si="37"/>
        <v>0.60099999999999998</v>
      </c>
      <c r="R4" s="254">
        <f t="shared" si="37"/>
        <v>18</v>
      </c>
      <c r="S4" s="255">
        <f t="shared" si="37"/>
        <v>0.35599999999999998</v>
      </c>
      <c r="T4" s="254">
        <f t="shared" si="37"/>
        <v>25</v>
      </c>
      <c r="U4" s="255">
        <f t="shared" si="37"/>
        <v>0.497</v>
      </c>
      <c r="V4" s="254">
        <f t="shared" si="37"/>
        <v>27</v>
      </c>
      <c r="W4" s="255">
        <f t="shared" si="37"/>
        <v>0.54400000000000004</v>
      </c>
      <c r="X4" s="254">
        <f t="shared" si="37"/>
        <v>19</v>
      </c>
      <c r="Y4" s="255">
        <f t="shared" si="37"/>
        <v>0.375</v>
      </c>
      <c r="Z4" s="254">
        <f t="shared" si="37"/>
        <v>14</v>
      </c>
      <c r="AA4" s="255">
        <f t="shared" si="37"/>
        <v>0.24399999999999999</v>
      </c>
      <c r="AB4" s="254">
        <f t="shared" si="37"/>
        <v>13</v>
      </c>
      <c r="AC4" s="255">
        <f t="shared" si="37"/>
        <v>0.215</v>
      </c>
      <c r="AD4" s="254">
        <f t="shared" si="37"/>
        <v>10</v>
      </c>
      <c r="AE4" s="255">
        <f t="shared" si="37"/>
        <v>0.15</v>
      </c>
      <c r="AF4" s="254">
        <f t="shared" si="37"/>
        <v>15</v>
      </c>
      <c r="AG4" s="255">
        <f t="shared" si="37"/>
        <v>0.28999999999999998</v>
      </c>
      <c r="AH4" s="254">
        <v>16</v>
      </c>
      <c r="AI4" s="255">
        <f t="shared" si="37"/>
        <v>0.317</v>
      </c>
      <c r="AJ4" s="254">
        <f t="shared" si="37"/>
        <v>17</v>
      </c>
      <c r="AK4" s="255">
        <f t="shared" si="37"/>
        <v>0.32700000000000001</v>
      </c>
      <c r="AL4" s="254">
        <f t="shared" si="37"/>
        <v>41</v>
      </c>
      <c r="AM4" s="255">
        <f t="shared" si="37"/>
        <v>0.81499999999999995</v>
      </c>
      <c r="AN4" s="254">
        <f t="shared" si="37"/>
        <v>14</v>
      </c>
      <c r="AO4" s="255">
        <f t="shared" si="37"/>
        <v>0.248</v>
      </c>
      <c r="AP4" s="254">
        <f t="shared" si="37"/>
        <v>14</v>
      </c>
      <c r="AQ4" s="255">
        <f t="shared" si="37"/>
        <v>0.23599999999999999</v>
      </c>
      <c r="AR4" s="254">
        <f t="shared" si="37"/>
        <v>23</v>
      </c>
      <c r="AS4" s="255">
        <f t="shared" si="37"/>
        <v>0.46600000000000003</v>
      </c>
      <c r="AT4" s="254">
        <f t="shared" ref="AT4:BC4" si="38">AT119</f>
        <v>13</v>
      </c>
      <c r="AU4" s="255">
        <f t="shared" si="38"/>
        <v>0.22700000000000001</v>
      </c>
      <c r="AV4" s="254">
        <f t="shared" si="38"/>
        <v>12</v>
      </c>
      <c r="AW4" s="255">
        <f t="shared" si="38"/>
        <v>0.20300000000000001</v>
      </c>
      <c r="AX4" s="254">
        <f t="shared" si="38"/>
        <v>43</v>
      </c>
      <c r="AY4" s="255">
        <f t="shared" si="38"/>
        <v>0.879</v>
      </c>
      <c r="AZ4" s="254">
        <f t="shared" si="38"/>
        <v>23</v>
      </c>
      <c r="BA4" s="255">
        <f t="shared" si="38"/>
        <v>0.45</v>
      </c>
      <c r="BB4" s="254">
        <f t="shared" si="38"/>
        <v>14</v>
      </c>
      <c r="BC4" s="255">
        <f t="shared" si="38"/>
        <v>0.23899999999999999</v>
      </c>
      <c r="BD4" s="254">
        <v>16</v>
      </c>
      <c r="BE4" s="255">
        <f t="shared" ref="BE4:BW4" si="39">BE119</f>
        <v>0.318</v>
      </c>
      <c r="BF4" s="254">
        <f>BF119</f>
        <v>12</v>
      </c>
      <c r="BG4" s="255">
        <f>BG119</f>
        <v>0.2</v>
      </c>
      <c r="BH4" s="254">
        <f t="shared" ref="BH4:BI4" si="40">BH119</f>
        <v>14</v>
      </c>
      <c r="BI4" s="255">
        <f t="shared" si="40"/>
        <v>0.245</v>
      </c>
      <c r="BJ4" s="254">
        <f>BJ119</f>
        <v>14</v>
      </c>
      <c r="BK4" s="255">
        <f>BK119</f>
        <v>0.247</v>
      </c>
      <c r="BL4" s="254">
        <f>BL119</f>
        <v>17</v>
      </c>
      <c r="BM4" s="255">
        <f>BM119</f>
        <v>0.33800000000000002</v>
      </c>
      <c r="BN4" s="254">
        <f t="shared" si="39"/>
        <v>27</v>
      </c>
      <c r="BO4" s="255">
        <f t="shared" si="39"/>
        <v>0.55100000000000005</v>
      </c>
      <c r="BP4" s="254">
        <f>BP119</f>
        <v>47</v>
      </c>
      <c r="BQ4" s="255">
        <f>BQ119</f>
        <v>0.93</v>
      </c>
      <c r="BR4" s="254">
        <f>BR119</f>
        <v>19</v>
      </c>
      <c r="BS4" s="255">
        <f>BS119</f>
        <v>0.379</v>
      </c>
      <c r="BT4" s="254">
        <f t="shared" si="39"/>
        <v>15</v>
      </c>
      <c r="BU4" s="255">
        <f t="shared" si="39"/>
        <v>0.26300000000000001</v>
      </c>
      <c r="BV4" s="254">
        <f t="shared" si="39"/>
        <v>14</v>
      </c>
      <c r="BW4" s="255">
        <f t="shared" si="39"/>
        <v>0.24</v>
      </c>
      <c r="BX4" s="254">
        <f>BX119</f>
        <v>10</v>
      </c>
      <c r="BY4" s="255">
        <f>BY119</f>
        <v>0.19600000000000001</v>
      </c>
      <c r="BZ4" s="254">
        <f t="shared" ref="BZ4:CG4" si="41">BZ119</f>
        <v>10</v>
      </c>
      <c r="CA4" s="255">
        <f t="shared" si="41"/>
        <v>0.16600000000000001</v>
      </c>
      <c r="CB4" s="254">
        <f t="shared" si="41"/>
        <v>16</v>
      </c>
      <c r="CC4" s="255">
        <f t="shared" si="41"/>
        <v>0.3</v>
      </c>
      <c r="CD4" s="254">
        <f t="shared" si="41"/>
        <v>16</v>
      </c>
      <c r="CE4" s="255">
        <f t="shared" si="41"/>
        <v>0.3</v>
      </c>
      <c r="CF4" s="254">
        <f t="shared" si="41"/>
        <v>21</v>
      </c>
      <c r="CG4" s="255">
        <f t="shared" si="41"/>
        <v>0.41199999999999998</v>
      </c>
      <c r="CI4" s="185"/>
      <c r="CJ4" s="193"/>
      <c r="CK4" s="201"/>
      <c r="CL4" s="185"/>
      <c r="CM4" s="185"/>
      <c r="CN4" s="185"/>
      <c r="CO4" s="185"/>
      <c r="CP4" s="185"/>
    </row>
    <row r="5" spans="2:94" ht="15" customHeight="1">
      <c r="B5" s="202" t="s">
        <v>137</v>
      </c>
      <c r="C5" s="203"/>
      <c r="D5" s="256"/>
      <c r="E5" s="256"/>
      <c r="F5" s="256"/>
      <c r="G5" s="256"/>
      <c r="H5" s="379"/>
      <c r="I5" s="380"/>
      <c r="J5" s="256"/>
      <c r="K5" s="256"/>
      <c r="L5" s="372">
        <f t="shared" ref="L5:M5" si="42">L120</f>
        <v>0</v>
      </c>
      <c r="M5" s="373">
        <f t="shared" si="42"/>
        <v>0</v>
      </c>
      <c r="N5" s="256"/>
      <c r="O5" s="256"/>
      <c r="P5" s="256"/>
      <c r="Q5" s="256"/>
      <c r="R5" s="256"/>
      <c r="S5" s="256"/>
      <c r="T5" s="256"/>
      <c r="U5" s="256"/>
      <c r="V5" s="256"/>
      <c r="W5" s="256"/>
      <c r="X5" s="256"/>
      <c r="Y5" s="256"/>
      <c r="Z5" s="256"/>
      <c r="AA5" s="256"/>
      <c r="AB5" s="256"/>
      <c r="AC5" s="256"/>
      <c r="AD5" s="208">
        <f>AD120</f>
        <v>10</v>
      </c>
      <c r="AE5" s="208">
        <f>AE120</f>
        <v>9.1999999999999998E-2</v>
      </c>
      <c r="AF5" s="256"/>
      <c r="AG5" s="256"/>
      <c r="AH5" s="256"/>
      <c r="AI5" s="256"/>
      <c r="AJ5" s="256"/>
      <c r="AK5" s="256"/>
      <c r="AL5" s="256"/>
      <c r="AM5" s="256"/>
      <c r="AN5" s="372">
        <f t="shared" ref="AN5:AO5" si="43">AN120</f>
        <v>0</v>
      </c>
      <c r="AO5" s="373">
        <f t="shared" si="43"/>
        <v>0</v>
      </c>
      <c r="AP5" s="256"/>
      <c r="AQ5" s="256"/>
      <c r="AR5" s="256"/>
      <c r="AS5" s="256"/>
      <c r="AT5" s="256"/>
      <c r="AU5" s="256"/>
      <c r="AV5" s="256"/>
      <c r="AW5" s="256"/>
      <c r="AX5" s="256"/>
      <c r="AY5" s="256"/>
      <c r="AZ5" s="410">
        <f>AZ120</f>
        <v>22</v>
      </c>
      <c r="BA5" s="410">
        <f>BA120</f>
        <v>0.42599999999999999</v>
      </c>
      <c r="BB5" s="256"/>
      <c r="BC5" s="256"/>
      <c r="BD5" s="256"/>
      <c r="BE5" s="256"/>
      <c r="BF5" s="256"/>
      <c r="BG5" s="256"/>
      <c r="BH5" s="256"/>
      <c r="BI5" s="256"/>
      <c r="BJ5" s="256"/>
      <c r="BK5" s="256"/>
      <c r="BL5" s="256"/>
      <c r="BM5" s="256"/>
      <c r="BN5" s="256"/>
      <c r="BO5" s="256"/>
      <c r="BP5" s="256"/>
      <c r="BQ5" s="256"/>
      <c r="BR5" s="256"/>
      <c r="BS5" s="256"/>
      <c r="BT5" s="256"/>
      <c r="BU5" s="256"/>
      <c r="BV5" s="257">
        <f>BV120</f>
        <v>10</v>
      </c>
      <c r="BW5" s="258">
        <f>BW120</f>
        <v>0.151</v>
      </c>
      <c r="BX5" s="256"/>
      <c r="BY5" s="256"/>
      <c r="BZ5" s="256"/>
      <c r="CA5" s="256"/>
      <c r="CB5" s="404">
        <f>CB120</f>
        <v>15</v>
      </c>
      <c r="CC5" s="405">
        <f>CC120</f>
        <v>0.28000000000000003</v>
      </c>
      <c r="CD5" s="345"/>
      <c r="CE5" s="345"/>
      <c r="CF5" s="345"/>
      <c r="CG5" s="345"/>
      <c r="CI5" s="185"/>
      <c r="CJ5" s="193"/>
      <c r="CK5" s="201"/>
      <c r="CL5" s="185"/>
      <c r="CM5" s="185"/>
      <c r="CN5" s="185"/>
      <c r="CO5" s="185"/>
      <c r="CP5" s="185"/>
    </row>
    <row r="6" spans="2:94" ht="15" customHeight="1">
      <c r="B6" s="203"/>
      <c r="C6" s="203"/>
      <c r="D6" s="203"/>
      <c r="E6" s="203"/>
      <c r="F6" s="203"/>
      <c r="G6" s="203"/>
      <c r="H6" s="259"/>
      <c r="I6" s="260"/>
      <c r="J6" s="203"/>
      <c r="K6" s="203"/>
      <c r="L6" s="259"/>
      <c r="M6" s="260"/>
      <c r="N6" s="203"/>
      <c r="O6" s="203"/>
      <c r="P6" s="203"/>
      <c r="Q6" s="203"/>
      <c r="R6" s="203"/>
      <c r="S6" s="203"/>
      <c r="T6" s="259"/>
      <c r="U6" s="260"/>
      <c r="V6" s="259"/>
      <c r="W6" s="260"/>
      <c r="X6" s="203"/>
      <c r="Y6" s="203"/>
      <c r="Z6" s="259"/>
      <c r="AA6" s="260"/>
      <c r="AB6" s="203"/>
      <c r="AC6" s="203"/>
      <c r="AD6" s="203"/>
      <c r="AE6" s="203"/>
      <c r="AF6" s="259"/>
      <c r="AG6" s="260"/>
      <c r="AH6" s="203"/>
      <c r="AI6" s="203"/>
      <c r="AJ6" s="203"/>
      <c r="AK6" s="203"/>
      <c r="AL6" s="203"/>
      <c r="AM6" s="203"/>
      <c r="AN6" s="203"/>
      <c r="AO6" s="203"/>
      <c r="AP6" s="203"/>
      <c r="AQ6" s="203"/>
      <c r="AR6" s="203"/>
      <c r="AS6" s="203"/>
      <c r="AT6" s="259"/>
      <c r="AU6" s="260"/>
      <c r="AV6" s="203"/>
      <c r="AW6" s="203"/>
      <c r="AX6" s="203"/>
      <c r="AY6" s="203"/>
      <c r="AZ6" s="203"/>
      <c r="BA6" s="203"/>
      <c r="BB6" s="259"/>
      <c r="BC6" s="260"/>
      <c r="BD6" s="203"/>
      <c r="BE6" s="203"/>
      <c r="BF6" s="203"/>
      <c r="BG6" s="203"/>
      <c r="BH6" s="259"/>
      <c r="BI6" s="260"/>
      <c r="BJ6" s="203"/>
      <c r="BK6" s="203"/>
      <c r="BL6" s="259"/>
      <c r="BM6" s="260"/>
      <c r="BN6" s="203"/>
      <c r="BO6" s="203"/>
      <c r="BP6" s="203"/>
      <c r="BQ6" s="203"/>
      <c r="BR6" s="203"/>
      <c r="BS6" s="203"/>
      <c r="BT6" s="203"/>
      <c r="BU6" s="203"/>
      <c r="BV6" s="259"/>
      <c r="BW6" s="260"/>
      <c r="BX6" s="203"/>
      <c r="BY6" s="203"/>
      <c r="BZ6" s="203"/>
      <c r="CA6" s="203"/>
      <c r="CB6" s="203"/>
      <c r="CC6" s="203"/>
      <c r="CD6" s="203"/>
      <c r="CE6" s="203"/>
      <c r="CF6" s="203"/>
      <c r="CG6" s="203"/>
      <c r="CI6" s="185"/>
      <c r="CJ6" s="185"/>
      <c r="CK6" s="201"/>
      <c r="CL6" s="185"/>
      <c r="CM6" s="185"/>
      <c r="CN6" s="185"/>
      <c r="CO6" s="185"/>
      <c r="CP6" s="185"/>
    </row>
    <row r="7" spans="2:94" ht="15" customHeight="1">
      <c r="B7" s="204" t="s">
        <v>138</v>
      </c>
      <c r="C7" s="203"/>
      <c r="D7" s="261">
        <f>D122</f>
        <v>0</v>
      </c>
      <c r="E7" s="262">
        <f>E122</f>
        <v>0</v>
      </c>
      <c r="F7" s="261">
        <f>F122</f>
        <v>21</v>
      </c>
      <c r="G7" s="262">
        <f>G122</f>
        <v>0.40500000000000003</v>
      </c>
      <c r="H7" s="261">
        <f t="shared" ref="H7:I7" si="44">H122</f>
        <v>18</v>
      </c>
      <c r="I7" s="262">
        <f t="shared" si="44"/>
        <v>0.35899999999999999</v>
      </c>
      <c r="J7" s="261">
        <f>J122</f>
        <v>27</v>
      </c>
      <c r="K7" s="262">
        <f>K122</f>
        <v>0.55200000000000005</v>
      </c>
      <c r="L7" s="261">
        <f t="shared" ref="L7:M7" si="45">L122</f>
        <v>25</v>
      </c>
      <c r="M7" s="262">
        <f t="shared" si="45"/>
        <v>0.50600000000000001</v>
      </c>
      <c r="N7" s="261">
        <f t="shared" ref="N7:AS7" si="46">N122</f>
        <v>0</v>
      </c>
      <c r="O7" s="262">
        <f t="shared" si="46"/>
        <v>0</v>
      </c>
      <c r="P7" s="261">
        <f t="shared" si="46"/>
        <v>27</v>
      </c>
      <c r="Q7" s="262">
        <f t="shared" si="46"/>
        <v>0.54300000000000004</v>
      </c>
      <c r="R7" s="261">
        <f t="shared" si="46"/>
        <v>16</v>
      </c>
      <c r="S7" s="262">
        <f t="shared" si="46"/>
        <v>0.30299999999999999</v>
      </c>
      <c r="T7" s="261">
        <f t="shared" si="46"/>
        <v>27</v>
      </c>
      <c r="U7" s="262">
        <f t="shared" si="46"/>
        <v>0.55500000000000005</v>
      </c>
      <c r="V7" s="261">
        <f t="shared" si="46"/>
        <v>31</v>
      </c>
      <c r="W7" s="262">
        <f t="shared" si="46"/>
        <v>0.61799999999999999</v>
      </c>
      <c r="X7" s="261">
        <f t="shared" si="46"/>
        <v>15</v>
      </c>
      <c r="Y7" s="262">
        <f t="shared" si="46"/>
        <v>0.27900000000000003</v>
      </c>
      <c r="Z7" s="261">
        <f t="shared" si="46"/>
        <v>12</v>
      </c>
      <c r="AA7" s="262">
        <f t="shared" si="46"/>
        <v>0.20799999999999999</v>
      </c>
      <c r="AB7" s="261">
        <f t="shared" si="46"/>
        <v>14</v>
      </c>
      <c r="AC7" s="262">
        <f t="shared" si="46"/>
        <v>0.245</v>
      </c>
      <c r="AD7" s="261">
        <f t="shared" si="46"/>
        <v>10</v>
      </c>
      <c r="AE7" s="262">
        <f t="shared" si="46"/>
        <v>7.6999999999999999E-2</v>
      </c>
      <c r="AF7" s="261">
        <f t="shared" si="46"/>
        <v>0</v>
      </c>
      <c r="AG7" s="262">
        <f t="shared" si="46"/>
        <v>0</v>
      </c>
      <c r="AH7" s="261">
        <f t="shared" si="46"/>
        <v>0</v>
      </c>
      <c r="AI7" s="262">
        <f t="shared" si="46"/>
        <v>0</v>
      </c>
      <c r="AJ7" s="261">
        <f t="shared" si="46"/>
        <v>0</v>
      </c>
      <c r="AK7" s="262">
        <f t="shared" si="46"/>
        <v>0</v>
      </c>
      <c r="AL7" s="261">
        <f t="shared" si="46"/>
        <v>35</v>
      </c>
      <c r="AM7" s="262">
        <f t="shared" si="46"/>
        <v>0.69399999999999995</v>
      </c>
      <c r="AN7" s="261">
        <f t="shared" si="46"/>
        <v>0</v>
      </c>
      <c r="AO7" s="262">
        <f t="shared" si="46"/>
        <v>0</v>
      </c>
      <c r="AP7" s="261">
        <f t="shared" si="46"/>
        <v>0</v>
      </c>
      <c r="AQ7" s="262">
        <f t="shared" si="46"/>
        <v>0</v>
      </c>
      <c r="AR7" s="261">
        <f t="shared" si="46"/>
        <v>0</v>
      </c>
      <c r="AS7" s="262">
        <f t="shared" si="46"/>
        <v>0</v>
      </c>
      <c r="AT7" s="261">
        <f t="shared" ref="AT7:BC7" si="47">AT122</f>
        <v>0</v>
      </c>
      <c r="AU7" s="262">
        <f t="shared" si="47"/>
        <v>0</v>
      </c>
      <c r="AV7" s="261">
        <f t="shared" si="47"/>
        <v>15</v>
      </c>
      <c r="AW7" s="262">
        <f t="shared" si="47"/>
        <v>0.26400000000000001</v>
      </c>
      <c r="AX7" s="261">
        <f t="shared" si="47"/>
        <v>0</v>
      </c>
      <c r="AY7" s="262">
        <f t="shared" si="47"/>
        <v>0</v>
      </c>
      <c r="AZ7" s="261">
        <f t="shared" si="47"/>
        <v>0</v>
      </c>
      <c r="BA7" s="262">
        <f t="shared" si="47"/>
        <v>0</v>
      </c>
      <c r="BB7" s="261">
        <f t="shared" si="47"/>
        <v>0</v>
      </c>
      <c r="BC7" s="262">
        <f t="shared" si="47"/>
        <v>0</v>
      </c>
      <c r="BD7" s="261">
        <f t="shared" ref="BD7:BW7" si="48">BD122</f>
        <v>15</v>
      </c>
      <c r="BE7" s="262">
        <f t="shared" si="48"/>
        <v>0.26200000000000001</v>
      </c>
      <c r="BF7" s="261">
        <f>BF122</f>
        <v>12</v>
      </c>
      <c r="BG7" s="262">
        <f>BG122</f>
        <v>0.151</v>
      </c>
      <c r="BH7" s="261">
        <f t="shared" ref="BH7:BI7" si="49">BH122</f>
        <v>0</v>
      </c>
      <c r="BI7" s="262">
        <f t="shared" si="49"/>
        <v>0</v>
      </c>
      <c r="BJ7" s="261">
        <f>BJ122</f>
        <v>0</v>
      </c>
      <c r="BK7" s="262">
        <f>BK122</f>
        <v>0</v>
      </c>
      <c r="BL7" s="261">
        <f>BL122</f>
        <v>15</v>
      </c>
      <c r="BM7" s="262">
        <f>BM122</f>
        <v>0.28699999999999998</v>
      </c>
      <c r="BN7" s="261">
        <f t="shared" si="48"/>
        <v>27</v>
      </c>
      <c r="BO7" s="262">
        <f t="shared" si="48"/>
        <v>0.55500000000000005</v>
      </c>
      <c r="BP7" s="261">
        <f>BP122</f>
        <v>0</v>
      </c>
      <c r="BQ7" s="262">
        <f>BQ122</f>
        <v>0</v>
      </c>
      <c r="BR7" s="261">
        <f>BR122</f>
        <v>18</v>
      </c>
      <c r="BS7" s="262">
        <f>BS122</f>
        <v>0.35299999999999998</v>
      </c>
      <c r="BT7" s="261">
        <f t="shared" si="48"/>
        <v>13</v>
      </c>
      <c r="BU7" s="262">
        <f t="shared" si="48"/>
        <v>0.22</v>
      </c>
      <c r="BV7" s="261">
        <f t="shared" si="48"/>
        <v>13</v>
      </c>
      <c r="BW7" s="262">
        <f t="shared" si="48"/>
        <v>0.21299999999999999</v>
      </c>
      <c r="BX7" s="261">
        <f>BX122</f>
        <v>13</v>
      </c>
      <c r="BY7" s="262">
        <f>BY122</f>
        <v>0.216</v>
      </c>
      <c r="BZ7" s="261">
        <f t="shared" ref="BZ7:CB7" si="50">BZ122</f>
        <v>10</v>
      </c>
      <c r="CA7" s="262">
        <f t="shared" si="50"/>
        <v>0.16900000000000001</v>
      </c>
      <c r="CB7" s="261">
        <f t="shared" si="50"/>
        <v>15</v>
      </c>
      <c r="CC7" s="262">
        <f>CC122</f>
        <v>0.29599999999999999</v>
      </c>
      <c r="CD7" s="262">
        <f>CD122</f>
        <v>16</v>
      </c>
      <c r="CE7" s="262">
        <f>CE122</f>
        <v>0.3</v>
      </c>
      <c r="CF7" s="411">
        <f>CF122</f>
        <v>19</v>
      </c>
      <c r="CG7" s="262">
        <f>CG122</f>
        <v>0.373</v>
      </c>
      <c r="CI7" s="185"/>
      <c r="CJ7" s="193"/>
      <c r="CK7" s="201"/>
      <c r="CL7" s="185"/>
      <c r="CM7" s="185"/>
      <c r="CN7" s="185"/>
      <c r="CO7" s="185"/>
      <c r="CP7" s="185"/>
    </row>
    <row r="8" spans="2:94" ht="15" customHeight="1">
      <c r="B8" s="203"/>
      <c r="C8" s="203"/>
      <c r="D8" s="259"/>
      <c r="E8" s="260"/>
      <c r="F8" s="259"/>
      <c r="G8" s="260"/>
      <c r="H8" s="259"/>
      <c r="I8" s="260"/>
      <c r="J8" s="259"/>
      <c r="K8" s="260"/>
      <c r="L8" s="259"/>
      <c r="M8" s="260"/>
      <c r="N8" s="259"/>
      <c r="O8" s="260"/>
      <c r="P8" s="259"/>
      <c r="Q8" s="260"/>
      <c r="R8" s="259"/>
      <c r="S8" s="260"/>
      <c r="T8" s="259"/>
      <c r="U8" s="260"/>
      <c r="V8" s="259"/>
      <c r="W8" s="260"/>
      <c r="X8" s="259"/>
      <c r="Y8" s="260"/>
      <c r="Z8" s="259"/>
      <c r="AA8" s="260"/>
      <c r="AB8" s="259"/>
      <c r="AC8" s="260"/>
      <c r="AD8" s="259"/>
      <c r="AE8" s="260"/>
      <c r="AF8" s="259"/>
      <c r="AG8" s="260"/>
      <c r="AH8" s="259"/>
      <c r="AI8" s="260"/>
      <c r="AJ8" s="259"/>
      <c r="AK8" s="260"/>
      <c r="AL8" s="259"/>
      <c r="AM8" s="260"/>
      <c r="AN8" s="259"/>
      <c r="AO8" s="260"/>
      <c r="AP8" s="259"/>
      <c r="AQ8" s="260"/>
      <c r="AR8" s="259"/>
      <c r="AS8" s="260"/>
      <c r="AT8" s="259"/>
      <c r="AU8" s="260"/>
      <c r="AV8" s="259"/>
      <c r="AW8" s="260"/>
      <c r="AX8" s="259"/>
      <c r="AY8" s="260"/>
      <c r="AZ8" s="259"/>
      <c r="BA8" s="260"/>
      <c r="BB8" s="259"/>
      <c r="BC8" s="260"/>
      <c r="BD8" s="259"/>
      <c r="BE8" s="260"/>
      <c r="BF8" s="259"/>
      <c r="BG8" s="260"/>
      <c r="BH8" s="259"/>
      <c r="BI8" s="260"/>
      <c r="BJ8" s="259"/>
      <c r="BK8" s="260"/>
      <c r="BL8" s="259"/>
      <c r="BM8" s="260"/>
      <c r="BN8" s="259"/>
      <c r="BO8" s="260"/>
      <c r="BP8" s="259"/>
      <c r="BQ8" s="260"/>
      <c r="BR8" s="259"/>
      <c r="BS8" s="260"/>
      <c r="BT8" s="259"/>
      <c r="BU8" s="260"/>
      <c r="BV8" s="259"/>
      <c r="BW8" s="260"/>
      <c r="BX8" s="259"/>
      <c r="BY8" s="260"/>
      <c r="BZ8" s="259"/>
      <c r="CA8" s="260"/>
      <c r="CB8" s="260"/>
      <c r="CC8" s="260"/>
      <c r="CD8" s="260"/>
      <c r="CE8" s="260"/>
      <c r="CF8" s="260"/>
      <c r="CG8" s="260"/>
      <c r="CI8" s="185"/>
      <c r="CJ8" s="185"/>
      <c r="CK8" s="201"/>
      <c r="CL8" s="185"/>
      <c r="CM8" s="185"/>
      <c r="CN8" s="185"/>
      <c r="CO8" s="185"/>
      <c r="CP8" s="185"/>
    </row>
    <row r="9" spans="2:94" ht="15" customHeight="1">
      <c r="B9" s="205" t="s">
        <v>139</v>
      </c>
      <c r="C9" s="203"/>
      <c r="D9" s="263">
        <f>D124</f>
        <v>0</v>
      </c>
      <c r="E9" s="264">
        <f>E124</f>
        <v>0</v>
      </c>
      <c r="F9" s="263">
        <f>F124</f>
        <v>23</v>
      </c>
      <c r="G9" s="264">
        <f>G124</f>
        <v>0.45400000000000001</v>
      </c>
      <c r="H9" s="263">
        <f t="shared" ref="H9:I9" si="51">H124</f>
        <v>0</v>
      </c>
      <c r="I9" s="264">
        <f t="shared" si="51"/>
        <v>0</v>
      </c>
      <c r="J9" s="263">
        <f>J124</f>
        <v>0</v>
      </c>
      <c r="K9" s="264">
        <f>K124</f>
        <v>0</v>
      </c>
      <c r="L9" s="263">
        <f t="shared" ref="L9:M9" si="52">L124</f>
        <v>0</v>
      </c>
      <c r="M9" s="264">
        <f t="shared" si="52"/>
        <v>0</v>
      </c>
      <c r="N9" s="263">
        <f t="shared" ref="N9:AS9" si="53">N124</f>
        <v>0</v>
      </c>
      <c r="O9" s="264">
        <f t="shared" si="53"/>
        <v>0</v>
      </c>
      <c r="P9" s="263">
        <f t="shared" si="53"/>
        <v>0</v>
      </c>
      <c r="Q9" s="264">
        <f t="shared" si="53"/>
        <v>0</v>
      </c>
      <c r="R9" s="263">
        <f t="shared" si="53"/>
        <v>0</v>
      </c>
      <c r="S9" s="264">
        <f t="shared" si="53"/>
        <v>0</v>
      </c>
      <c r="T9" s="263">
        <f t="shared" si="53"/>
        <v>0</v>
      </c>
      <c r="U9" s="264">
        <f t="shared" si="53"/>
        <v>0</v>
      </c>
      <c r="V9" s="263">
        <f t="shared" si="53"/>
        <v>0</v>
      </c>
      <c r="W9" s="264">
        <f t="shared" si="53"/>
        <v>0</v>
      </c>
      <c r="X9" s="263">
        <f t="shared" si="53"/>
        <v>0</v>
      </c>
      <c r="Y9" s="264">
        <f t="shared" si="53"/>
        <v>0</v>
      </c>
      <c r="Z9" s="263">
        <f t="shared" si="53"/>
        <v>0</v>
      </c>
      <c r="AA9" s="264">
        <f t="shared" si="53"/>
        <v>0</v>
      </c>
      <c r="AB9" s="263">
        <f t="shared" si="53"/>
        <v>0</v>
      </c>
      <c r="AC9" s="264">
        <f t="shared" si="53"/>
        <v>0</v>
      </c>
      <c r="AD9" s="263">
        <f t="shared" si="53"/>
        <v>0</v>
      </c>
      <c r="AE9" s="264">
        <f t="shared" si="53"/>
        <v>0</v>
      </c>
      <c r="AF9" s="263">
        <f t="shared" si="53"/>
        <v>0</v>
      </c>
      <c r="AG9" s="264">
        <f t="shared" si="53"/>
        <v>0</v>
      </c>
      <c r="AH9" s="263">
        <f t="shared" si="53"/>
        <v>0</v>
      </c>
      <c r="AI9" s="264">
        <f t="shared" si="53"/>
        <v>0</v>
      </c>
      <c r="AJ9" s="263">
        <f t="shared" si="53"/>
        <v>0</v>
      </c>
      <c r="AK9" s="264">
        <f t="shared" si="53"/>
        <v>0</v>
      </c>
      <c r="AL9" s="263">
        <f t="shared" si="53"/>
        <v>0</v>
      </c>
      <c r="AM9" s="264">
        <f t="shared" si="53"/>
        <v>0</v>
      </c>
      <c r="AN9" s="263">
        <f t="shared" si="53"/>
        <v>0</v>
      </c>
      <c r="AO9" s="264">
        <f t="shared" si="53"/>
        <v>0</v>
      </c>
      <c r="AP9" s="263">
        <f t="shared" si="53"/>
        <v>0</v>
      </c>
      <c r="AQ9" s="264">
        <f t="shared" si="53"/>
        <v>0</v>
      </c>
      <c r="AR9" s="263">
        <f t="shared" si="53"/>
        <v>0</v>
      </c>
      <c r="AS9" s="264">
        <f t="shared" si="53"/>
        <v>0</v>
      </c>
      <c r="AT9" s="263">
        <f t="shared" ref="AT9:BC9" si="54">AT124</f>
        <v>0</v>
      </c>
      <c r="AU9" s="264">
        <f t="shared" si="54"/>
        <v>0</v>
      </c>
      <c r="AV9" s="263">
        <f t="shared" si="54"/>
        <v>0</v>
      </c>
      <c r="AW9" s="264">
        <f t="shared" si="54"/>
        <v>0</v>
      </c>
      <c r="AX9" s="263">
        <f t="shared" si="54"/>
        <v>0</v>
      </c>
      <c r="AY9" s="264">
        <f t="shared" si="54"/>
        <v>0</v>
      </c>
      <c r="AZ9" s="263">
        <f t="shared" si="54"/>
        <v>0</v>
      </c>
      <c r="BA9" s="264">
        <f t="shared" si="54"/>
        <v>0</v>
      </c>
      <c r="BB9" s="263">
        <f t="shared" si="54"/>
        <v>0</v>
      </c>
      <c r="BC9" s="264">
        <f t="shared" si="54"/>
        <v>0</v>
      </c>
      <c r="BD9" s="263">
        <f t="shared" ref="BD9:BW9" si="55">BD124</f>
        <v>0</v>
      </c>
      <c r="BE9" s="264">
        <f t="shared" si="55"/>
        <v>0</v>
      </c>
      <c r="BF9" s="263">
        <f>BF124</f>
        <v>0</v>
      </c>
      <c r="BG9" s="264">
        <f>BG124</f>
        <v>0</v>
      </c>
      <c r="BH9" s="263">
        <f t="shared" ref="BH9:BI9" si="56">BH124</f>
        <v>0</v>
      </c>
      <c r="BI9" s="264">
        <f t="shared" si="56"/>
        <v>0</v>
      </c>
      <c r="BJ9" s="263">
        <f>BJ124</f>
        <v>0</v>
      </c>
      <c r="BK9" s="264">
        <f>BK124</f>
        <v>0</v>
      </c>
      <c r="BL9" s="263">
        <f>BL124</f>
        <v>0</v>
      </c>
      <c r="BM9" s="264">
        <f>BM124</f>
        <v>0</v>
      </c>
      <c r="BN9" s="263">
        <f t="shared" si="55"/>
        <v>0</v>
      </c>
      <c r="BO9" s="264">
        <f t="shared" si="55"/>
        <v>0</v>
      </c>
      <c r="BP9" s="263">
        <f>BP124</f>
        <v>0</v>
      </c>
      <c r="BQ9" s="264">
        <f>BQ124</f>
        <v>0</v>
      </c>
      <c r="BR9" s="263">
        <f>BR124</f>
        <v>0</v>
      </c>
      <c r="BS9" s="264">
        <f>BS124</f>
        <v>0</v>
      </c>
      <c r="BT9" s="263">
        <f t="shared" si="55"/>
        <v>0</v>
      </c>
      <c r="BU9" s="264">
        <f t="shared" si="55"/>
        <v>0</v>
      </c>
      <c r="BV9" s="263">
        <f t="shared" si="55"/>
        <v>14</v>
      </c>
      <c r="BW9" s="264">
        <f t="shared" si="55"/>
        <v>0.24299999999999999</v>
      </c>
      <c r="BX9" s="263">
        <f>BX124</f>
        <v>0</v>
      </c>
      <c r="BY9" s="264">
        <f>BY124</f>
        <v>0</v>
      </c>
      <c r="BZ9" s="263">
        <f t="shared" ref="BZ9:CA9" si="57">BZ124</f>
        <v>0</v>
      </c>
      <c r="CA9" s="264">
        <f t="shared" si="57"/>
        <v>0</v>
      </c>
      <c r="CB9" s="264">
        <f t="shared" ref="CB9:CG9" si="58">CB124</f>
        <v>0</v>
      </c>
      <c r="CC9" s="264">
        <f t="shared" si="58"/>
        <v>0</v>
      </c>
      <c r="CD9" s="264">
        <f t="shared" si="58"/>
        <v>0</v>
      </c>
      <c r="CE9" s="264">
        <f t="shared" si="58"/>
        <v>0</v>
      </c>
      <c r="CF9" s="264">
        <f t="shared" si="58"/>
        <v>0</v>
      </c>
      <c r="CG9" s="264">
        <f t="shared" si="58"/>
        <v>0</v>
      </c>
      <c r="CI9" s="185"/>
      <c r="CJ9" s="193"/>
      <c r="CK9" s="201"/>
      <c r="CL9" s="185"/>
      <c r="CM9" s="185"/>
      <c r="CN9" s="185"/>
      <c r="CO9" s="185"/>
      <c r="CP9" s="185"/>
    </row>
    <row r="10" spans="2:94" ht="15" customHeight="1">
      <c r="B10" s="203"/>
      <c r="C10" s="203"/>
      <c r="D10" s="259"/>
      <c r="E10" s="260"/>
      <c r="F10" s="259"/>
      <c r="G10" s="260"/>
      <c r="H10" s="259"/>
      <c r="I10" s="260"/>
      <c r="J10" s="259"/>
      <c r="K10" s="260"/>
      <c r="L10" s="259"/>
      <c r="M10" s="260"/>
      <c r="N10" s="259"/>
      <c r="O10" s="260"/>
      <c r="P10" s="259"/>
      <c r="Q10" s="260"/>
      <c r="R10" s="259"/>
      <c r="S10" s="260"/>
      <c r="T10" s="259"/>
      <c r="U10" s="260"/>
      <c r="V10" s="259"/>
      <c r="W10" s="260"/>
      <c r="X10" s="259"/>
      <c r="Y10" s="260"/>
      <c r="Z10" s="259"/>
      <c r="AA10" s="260"/>
      <c r="AB10" s="259"/>
      <c r="AC10" s="260"/>
      <c r="AD10" s="259"/>
      <c r="AE10" s="260"/>
      <c r="AF10" s="259"/>
      <c r="AG10" s="260"/>
      <c r="AH10" s="259"/>
      <c r="AI10" s="260"/>
      <c r="AJ10" s="259"/>
      <c r="AK10" s="260"/>
      <c r="AL10" s="259"/>
      <c r="AM10" s="260"/>
      <c r="AN10" s="259"/>
      <c r="AO10" s="260"/>
      <c r="AP10" s="259"/>
      <c r="AQ10" s="260"/>
      <c r="AR10" s="259"/>
      <c r="AS10" s="260"/>
      <c r="AT10" s="259"/>
      <c r="AU10" s="260"/>
      <c r="AV10" s="259"/>
      <c r="AW10" s="260"/>
      <c r="AX10" s="259"/>
      <c r="AY10" s="260"/>
      <c r="AZ10" s="259"/>
      <c r="BA10" s="260"/>
      <c r="BB10" s="259"/>
      <c r="BC10" s="260"/>
      <c r="BD10" s="259"/>
      <c r="BE10" s="260"/>
      <c r="BF10" s="259"/>
      <c r="BG10" s="260"/>
      <c r="BH10" s="259"/>
      <c r="BI10" s="260"/>
      <c r="BJ10" s="259"/>
      <c r="BK10" s="260"/>
      <c r="BL10" s="259"/>
      <c r="BM10" s="260"/>
      <c r="BN10" s="259"/>
      <c r="BO10" s="260"/>
      <c r="BP10" s="259"/>
      <c r="BQ10" s="260"/>
      <c r="BR10" s="259"/>
      <c r="BS10" s="260"/>
      <c r="BT10" s="259"/>
      <c r="BU10" s="260"/>
      <c r="BV10" s="259"/>
      <c r="BW10" s="260"/>
      <c r="BX10" s="259"/>
      <c r="BY10" s="260"/>
      <c r="BZ10" s="259"/>
      <c r="CA10" s="260"/>
      <c r="CB10" s="260"/>
      <c r="CC10" s="260"/>
      <c r="CD10" s="260"/>
      <c r="CE10" s="260"/>
      <c r="CF10" s="260"/>
      <c r="CG10" s="260"/>
      <c r="CI10" s="185"/>
      <c r="CJ10" s="185"/>
      <c r="CK10" s="201"/>
      <c r="CL10" s="185"/>
      <c r="CM10" s="185"/>
      <c r="CN10" s="185"/>
      <c r="CO10" s="185"/>
      <c r="CP10" s="185"/>
    </row>
    <row r="11" spans="2:94" ht="15" customHeight="1">
      <c r="B11" s="206" t="s">
        <v>140</v>
      </c>
      <c r="C11" s="203"/>
      <c r="D11" s="265">
        <f>D126</f>
        <v>0</v>
      </c>
      <c r="E11" s="266">
        <f>E126</f>
        <v>0</v>
      </c>
      <c r="F11" s="265">
        <f>F126</f>
        <v>0</v>
      </c>
      <c r="G11" s="266">
        <f>G126</f>
        <v>0</v>
      </c>
      <c r="H11" s="265">
        <f t="shared" ref="H11:I11" si="59">H126</f>
        <v>0</v>
      </c>
      <c r="I11" s="266">
        <f t="shared" si="59"/>
        <v>0</v>
      </c>
      <c r="J11" s="265">
        <f>J126</f>
        <v>0</v>
      </c>
      <c r="K11" s="266">
        <f>K126</f>
        <v>0</v>
      </c>
      <c r="L11" s="265">
        <f t="shared" ref="L11:M11" si="60">L126</f>
        <v>0</v>
      </c>
      <c r="M11" s="266">
        <f t="shared" si="60"/>
        <v>0</v>
      </c>
      <c r="N11" s="265">
        <f t="shared" ref="N11:AS11" si="61">N126</f>
        <v>0</v>
      </c>
      <c r="O11" s="266">
        <f t="shared" si="61"/>
        <v>0</v>
      </c>
      <c r="P11" s="265">
        <f t="shared" si="61"/>
        <v>0</v>
      </c>
      <c r="Q11" s="266">
        <f t="shared" si="61"/>
        <v>0</v>
      </c>
      <c r="R11" s="265">
        <f t="shared" si="61"/>
        <v>0</v>
      </c>
      <c r="S11" s="266">
        <f t="shared" si="61"/>
        <v>0</v>
      </c>
      <c r="T11" s="265">
        <f t="shared" si="61"/>
        <v>0</v>
      </c>
      <c r="U11" s="266">
        <f t="shared" si="61"/>
        <v>0</v>
      </c>
      <c r="V11" s="265">
        <f t="shared" si="61"/>
        <v>0</v>
      </c>
      <c r="W11" s="266">
        <f t="shared" si="61"/>
        <v>0</v>
      </c>
      <c r="X11" s="265">
        <f t="shared" si="61"/>
        <v>0</v>
      </c>
      <c r="Y11" s="266">
        <f t="shared" si="61"/>
        <v>0</v>
      </c>
      <c r="Z11" s="265">
        <f t="shared" si="61"/>
        <v>0</v>
      </c>
      <c r="AA11" s="266">
        <f t="shared" si="61"/>
        <v>0</v>
      </c>
      <c r="AB11" s="265">
        <f t="shared" si="61"/>
        <v>0</v>
      </c>
      <c r="AC11" s="266">
        <f t="shared" si="61"/>
        <v>0</v>
      </c>
      <c r="AD11" s="265">
        <f t="shared" si="61"/>
        <v>0</v>
      </c>
      <c r="AE11" s="266">
        <f t="shared" si="61"/>
        <v>0</v>
      </c>
      <c r="AF11" s="265">
        <f t="shared" si="61"/>
        <v>0</v>
      </c>
      <c r="AG11" s="266">
        <f t="shared" si="61"/>
        <v>0</v>
      </c>
      <c r="AH11" s="265">
        <f t="shared" si="61"/>
        <v>0</v>
      </c>
      <c r="AI11" s="266">
        <f t="shared" si="61"/>
        <v>0</v>
      </c>
      <c r="AJ11" s="265">
        <f t="shared" si="61"/>
        <v>0</v>
      </c>
      <c r="AK11" s="266">
        <f t="shared" si="61"/>
        <v>0</v>
      </c>
      <c r="AL11" s="265">
        <f t="shared" si="61"/>
        <v>0</v>
      </c>
      <c r="AM11" s="266">
        <f t="shared" si="61"/>
        <v>0</v>
      </c>
      <c r="AN11" s="265">
        <f t="shared" si="61"/>
        <v>0</v>
      </c>
      <c r="AO11" s="266">
        <f t="shared" si="61"/>
        <v>0</v>
      </c>
      <c r="AP11" s="265">
        <f t="shared" si="61"/>
        <v>0</v>
      </c>
      <c r="AQ11" s="266">
        <f t="shared" si="61"/>
        <v>0</v>
      </c>
      <c r="AR11" s="265">
        <f t="shared" si="61"/>
        <v>0</v>
      </c>
      <c r="AS11" s="266">
        <f t="shared" si="61"/>
        <v>0</v>
      </c>
      <c r="AT11" s="265">
        <f t="shared" ref="AT11:BC11" si="62">AT126</f>
        <v>0</v>
      </c>
      <c r="AU11" s="266">
        <f t="shared" si="62"/>
        <v>0</v>
      </c>
      <c r="AV11" s="265">
        <f t="shared" si="62"/>
        <v>0</v>
      </c>
      <c r="AW11" s="266">
        <f t="shared" si="62"/>
        <v>0</v>
      </c>
      <c r="AX11" s="265">
        <f t="shared" si="62"/>
        <v>0</v>
      </c>
      <c r="AY11" s="266">
        <f t="shared" si="62"/>
        <v>0</v>
      </c>
      <c r="AZ11" s="265">
        <f t="shared" si="62"/>
        <v>0</v>
      </c>
      <c r="BA11" s="266">
        <f t="shared" si="62"/>
        <v>0</v>
      </c>
      <c r="BB11" s="265">
        <f t="shared" si="62"/>
        <v>0</v>
      </c>
      <c r="BC11" s="266">
        <f t="shared" si="62"/>
        <v>0</v>
      </c>
      <c r="BD11" s="265">
        <f t="shared" ref="BD11:BW11" si="63">BD126</f>
        <v>0</v>
      </c>
      <c r="BE11" s="266">
        <f t="shared" si="63"/>
        <v>0</v>
      </c>
      <c r="BF11" s="265">
        <f>BF126</f>
        <v>0</v>
      </c>
      <c r="BG11" s="266">
        <f>BG126</f>
        <v>0</v>
      </c>
      <c r="BH11" s="265">
        <f t="shared" ref="BH11:BI11" si="64">BH126</f>
        <v>0</v>
      </c>
      <c r="BI11" s="266">
        <f t="shared" si="64"/>
        <v>0</v>
      </c>
      <c r="BJ11" s="265">
        <f>BJ126</f>
        <v>0</v>
      </c>
      <c r="BK11" s="266">
        <f>BK126</f>
        <v>0</v>
      </c>
      <c r="BL11" s="265">
        <f>BL126</f>
        <v>0</v>
      </c>
      <c r="BM11" s="266">
        <f>BM126</f>
        <v>0</v>
      </c>
      <c r="BN11" s="265">
        <f t="shared" si="63"/>
        <v>0</v>
      </c>
      <c r="BO11" s="266">
        <f t="shared" si="63"/>
        <v>0</v>
      </c>
      <c r="BP11" s="265">
        <f>BP126</f>
        <v>0</v>
      </c>
      <c r="BQ11" s="266">
        <f>BQ126</f>
        <v>0</v>
      </c>
      <c r="BR11" s="265">
        <f>BR126</f>
        <v>0</v>
      </c>
      <c r="BS11" s="266">
        <f>BS126</f>
        <v>0</v>
      </c>
      <c r="BT11" s="265">
        <f t="shared" si="63"/>
        <v>0</v>
      </c>
      <c r="BU11" s="266">
        <f t="shared" si="63"/>
        <v>0</v>
      </c>
      <c r="BV11" s="265">
        <f t="shared" si="63"/>
        <v>0</v>
      </c>
      <c r="BW11" s="266">
        <f t="shared" si="63"/>
        <v>0</v>
      </c>
      <c r="BX11" s="265">
        <f>BX126</f>
        <v>0</v>
      </c>
      <c r="BY11" s="266">
        <f>BY126</f>
        <v>0</v>
      </c>
      <c r="BZ11" s="265">
        <f t="shared" ref="BZ11:CA11" si="65">BZ126</f>
        <v>0</v>
      </c>
      <c r="CA11" s="266">
        <f t="shared" si="65"/>
        <v>0</v>
      </c>
      <c r="CB11" s="266">
        <f>CB126</f>
        <v>0</v>
      </c>
      <c r="CC11" s="266">
        <f>CC126</f>
        <v>0</v>
      </c>
      <c r="CD11" s="266">
        <f>CD126</f>
        <v>0</v>
      </c>
      <c r="CE11" s="266">
        <f>CE126</f>
        <v>0</v>
      </c>
      <c r="CF11" s="266">
        <f>CF126</f>
        <v>0</v>
      </c>
      <c r="CG11" s="266">
        <f>CG123</f>
        <v>0</v>
      </c>
      <c r="CI11" s="185"/>
      <c r="CJ11" s="193"/>
      <c r="CK11" s="201"/>
      <c r="CL11" s="185"/>
      <c r="CM11" s="185"/>
      <c r="CN11" s="185"/>
      <c r="CO11" s="185"/>
      <c r="CP11" s="185"/>
    </row>
    <row r="12" spans="2:94" ht="15" customHeight="1">
      <c r="B12" s="203"/>
      <c r="C12" s="203"/>
      <c r="D12" s="259"/>
      <c r="E12" s="260"/>
      <c r="F12" s="259"/>
      <c r="G12" s="260"/>
      <c r="H12" s="259"/>
      <c r="I12" s="260"/>
      <c r="J12" s="259"/>
      <c r="K12" s="260"/>
      <c r="L12" s="259"/>
      <c r="M12" s="260"/>
      <c r="N12" s="259"/>
      <c r="O12" s="260"/>
      <c r="P12" s="259"/>
      <c r="Q12" s="260"/>
      <c r="R12" s="259"/>
      <c r="S12" s="260"/>
      <c r="T12" s="259"/>
      <c r="U12" s="260"/>
      <c r="V12" s="259"/>
      <c r="W12" s="260"/>
      <c r="X12" s="259"/>
      <c r="Y12" s="260"/>
      <c r="Z12" s="259"/>
      <c r="AA12" s="260"/>
      <c r="AB12" s="259"/>
      <c r="AC12" s="260"/>
      <c r="AD12" s="259"/>
      <c r="AE12" s="260"/>
      <c r="AF12" s="259"/>
      <c r="AG12" s="260"/>
      <c r="AH12" s="259"/>
      <c r="AI12" s="260"/>
      <c r="AJ12" s="259"/>
      <c r="AK12" s="260"/>
      <c r="AL12" s="259"/>
      <c r="AM12" s="260"/>
      <c r="AN12" s="259"/>
      <c r="AO12" s="260"/>
      <c r="AP12" s="259"/>
      <c r="AQ12" s="260"/>
      <c r="AR12" s="259"/>
      <c r="AS12" s="260"/>
      <c r="AT12" s="259"/>
      <c r="AU12" s="260"/>
      <c r="AV12" s="259"/>
      <c r="AW12" s="260"/>
      <c r="AX12" s="259"/>
      <c r="AY12" s="260"/>
      <c r="AZ12" s="259"/>
      <c r="BA12" s="260"/>
      <c r="BB12" s="259"/>
      <c r="BC12" s="260"/>
      <c r="BD12" s="259"/>
      <c r="BE12" s="260"/>
      <c r="BF12" s="259"/>
      <c r="BG12" s="260"/>
      <c r="BH12" s="259"/>
      <c r="BI12" s="260"/>
      <c r="BJ12" s="259"/>
      <c r="BK12" s="260"/>
      <c r="BL12" s="259"/>
      <c r="BM12" s="260"/>
      <c r="BN12" s="259"/>
      <c r="BO12" s="260"/>
      <c r="BP12" s="259"/>
      <c r="BQ12" s="260"/>
      <c r="BR12" s="259"/>
      <c r="BS12" s="260"/>
      <c r="BT12" s="259"/>
      <c r="BU12" s="260"/>
      <c r="BV12" s="259"/>
      <c r="BW12" s="260"/>
      <c r="BX12" s="259"/>
      <c r="BY12" s="260"/>
      <c r="BZ12" s="259"/>
      <c r="CA12" s="260"/>
      <c r="CB12" s="260"/>
      <c r="CC12" s="260"/>
      <c r="CD12" s="260"/>
      <c r="CE12" s="260"/>
      <c r="CF12" s="260"/>
      <c r="CG12" s="260"/>
      <c r="CI12" s="185"/>
      <c r="CJ12" s="185"/>
      <c r="CK12" s="201"/>
      <c r="CL12" s="185"/>
      <c r="CM12" s="185"/>
      <c r="CN12" s="185"/>
      <c r="CO12" s="185"/>
      <c r="CP12" s="185"/>
    </row>
    <row r="13" spans="2:94" ht="15" customHeight="1">
      <c r="B13" s="207" t="s">
        <v>141</v>
      </c>
      <c r="C13" s="203"/>
      <c r="D13" s="267">
        <f>D128</f>
        <v>0</v>
      </c>
      <c r="E13" s="268">
        <f>E128</f>
        <v>0</v>
      </c>
      <c r="F13" s="267">
        <f>F128</f>
        <v>0</v>
      </c>
      <c r="G13" s="268">
        <f>G128</f>
        <v>0</v>
      </c>
      <c r="H13" s="267">
        <f t="shared" ref="H13:I13" si="66">H128</f>
        <v>0</v>
      </c>
      <c r="I13" s="268">
        <f t="shared" si="66"/>
        <v>0</v>
      </c>
      <c r="J13" s="267">
        <f>J128</f>
        <v>0</v>
      </c>
      <c r="K13" s="268">
        <f>K128</f>
        <v>0</v>
      </c>
      <c r="L13" s="267">
        <f t="shared" ref="L13:M13" si="67">L128</f>
        <v>0</v>
      </c>
      <c r="M13" s="268">
        <f t="shared" si="67"/>
        <v>0</v>
      </c>
      <c r="N13" s="267">
        <f t="shared" ref="N13:AS13" si="68">N128</f>
        <v>0</v>
      </c>
      <c r="O13" s="268">
        <f t="shared" si="68"/>
        <v>0</v>
      </c>
      <c r="P13" s="267">
        <f t="shared" si="68"/>
        <v>0</v>
      </c>
      <c r="Q13" s="268">
        <f t="shared" si="68"/>
        <v>0</v>
      </c>
      <c r="R13" s="267">
        <f t="shared" si="68"/>
        <v>0</v>
      </c>
      <c r="S13" s="268">
        <f t="shared" si="68"/>
        <v>0</v>
      </c>
      <c r="T13" s="267">
        <f t="shared" si="68"/>
        <v>0</v>
      </c>
      <c r="U13" s="268">
        <f t="shared" si="68"/>
        <v>0</v>
      </c>
      <c r="V13" s="267">
        <f t="shared" si="68"/>
        <v>0</v>
      </c>
      <c r="W13" s="268">
        <f t="shared" si="68"/>
        <v>0</v>
      </c>
      <c r="X13" s="267">
        <f t="shared" si="68"/>
        <v>0</v>
      </c>
      <c r="Y13" s="268">
        <f t="shared" si="68"/>
        <v>0</v>
      </c>
      <c r="Z13" s="267">
        <f t="shared" si="68"/>
        <v>0</v>
      </c>
      <c r="AA13" s="268">
        <f t="shared" si="68"/>
        <v>0</v>
      </c>
      <c r="AB13" s="267">
        <f t="shared" si="68"/>
        <v>0</v>
      </c>
      <c r="AC13" s="268">
        <f t="shared" si="68"/>
        <v>0</v>
      </c>
      <c r="AD13" s="267">
        <f t="shared" si="68"/>
        <v>0</v>
      </c>
      <c r="AE13" s="268">
        <f t="shared" si="68"/>
        <v>0</v>
      </c>
      <c r="AF13" s="267">
        <f t="shared" si="68"/>
        <v>0</v>
      </c>
      <c r="AG13" s="268">
        <f t="shared" si="68"/>
        <v>0</v>
      </c>
      <c r="AH13" s="267">
        <f t="shared" si="68"/>
        <v>0</v>
      </c>
      <c r="AI13" s="268">
        <f t="shared" si="68"/>
        <v>0</v>
      </c>
      <c r="AJ13" s="267">
        <f t="shared" si="68"/>
        <v>0</v>
      </c>
      <c r="AK13" s="268">
        <f t="shared" si="68"/>
        <v>0</v>
      </c>
      <c r="AL13" s="267">
        <f t="shared" si="68"/>
        <v>0</v>
      </c>
      <c r="AM13" s="268">
        <f t="shared" si="68"/>
        <v>0</v>
      </c>
      <c r="AN13" s="267">
        <f t="shared" si="68"/>
        <v>0</v>
      </c>
      <c r="AO13" s="268">
        <f t="shared" si="68"/>
        <v>0</v>
      </c>
      <c r="AP13" s="267">
        <f t="shared" si="68"/>
        <v>0</v>
      </c>
      <c r="AQ13" s="268">
        <f t="shared" si="68"/>
        <v>0</v>
      </c>
      <c r="AR13" s="267">
        <f t="shared" si="68"/>
        <v>0</v>
      </c>
      <c r="AS13" s="268">
        <f t="shared" si="68"/>
        <v>0</v>
      </c>
      <c r="AT13" s="267">
        <f t="shared" ref="AT13:BC13" si="69">AT128</f>
        <v>0</v>
      </c>
      <c r="AU13" s="268">
        <f t="shared" si="69"/>
        <v>0</v>
      </c>
      <c r="AV13" s="267">
        <f t="shared" si="69"/>
        <v>0</v>
      </c>
      <c r="AW13" s="268">
        <f t="shared" si="69"/>
        <v>0</v>
      </c>
      <c r="AX13" s="267">
        <f t="shared" si="69"/>
        <v>0</v>
      </c>
      <c r="AY13" s="268">
        <f t="shared" si="69"/>
        <v>0</v>
      </c>
      <c r="AZ13" s="267">
        <f t="shared" si="69"/>
        <v>0</v>
      </c>
      <c r="BA13" s="268">
        <f t="shared" si="69"/>
        <v>0</v>
      </c>
      <c r="BB13" s="267">
        <f t="shared" si="69"/>
        <v>0</v>
      </c>
      <c r="BC13" s="268">
        <f t="shared" si="69"/>
        <v>0</v>
      </c>
      <c r="BD13" s="267">
        <f t="shared" ref="BD13:BW13" si="70">BD128</f>
        <v>0</v>
      </c>
      <c r="BE13" s="268">
        <f t="shared" si="70"/>
        <v>0</v>
      </c>
      <c r="BF13" s="267">
        <f>BF128</f>
        <v>0</v>
      </c>
      <c r="BG13" s="268">
        <f>BG128</f>
        <v>0</v>
      </c>
      <c r="BH13" s="267">
        <f t="shared" ref="BH13:BI13" si="71">BH128</f>
        <v>0</v>
      </c>
      <c r="BI13" s="268">
        <f t="shared" si="71"/>
        <v>0</v>
      </c>
      <c r="BJ13" s="267">
        <f>BJ128</f>
        <v>0</v>
      </c>
      <c r="BK13" s="268">
        <f>BK128</f>
        <v>0</v>
      </c>
      <c r="BL13" s="267">
        <f>BL128</f>
        <v>0</v>
      </c>
      <c r="BM13" s="268">
        <f>BM128</f>
        <v>0</v>
      </c>
      <c r="BN13" s="267">
        <f t="shared" si="70"/>
        <v>0</v>
      </c>
      <c r="BO13" s="268">
        <f t="shared" si="70"/>
        <v>0</v>
      </c>
      <c r="BP13" s="267">
        <f>BP128</f>
        <v>0</v>
      </c>
      <c r="BQ13" s="268">
        <f>BQ128</f>
        <v>0</v>
      </c>
      <c r="BR13" s="267">
        <f>BR128</f>
        <v>0</v>
      </c>
      <c r="BS13" s="268">
        <f>BS128</f>
        <v>0</v>
      </c>
      <c r="BT13" s="267">
        <f t="shared" si="70"/>
        <v>0</v>
      </c>
      <c r="BU13" s="268">
        <f t="shared" si="70"/>
        <v>0</v>
      </c>
      <c r="BV13" s="267">
        <f t="shared" si="70"/>
        <v>0</v>
      </c>
      <c r="BW13" s="268">
        <f t="shared" si="70"/>
        <v>0</v>
      </c>
      <c r="BX13" s="267">
        <f>BX128</f>
        <v>0</v>
      </c>
      <c r="BY13" s="268">
        <f>BY128</f>
        <v>0</v>
      </c>
      <c r="BZ13" s="267">
        <f t="shared" ref="BZ13:CA13" si="72">BZ128</f>
        <v>0</v>
      </c>
      <c r="CA13" s="268">
        <f t="shared" si="72"/>
        <v>0</v>
      </c>
      <c r="CB13" s="414">
        <f t="shared" ref="CB13:CG13" si="73">CB128</f>
        <v>0</v>
      </c>
      <c r="CC13" s="412">
        <f t="shared" si="73"/>
        <v>0</v>
      </c>
      <c r="CD13" s="412">
        <f t="shared" si="73"/>
        <v>0</v>
      </c>
      <c r="CE13" s="412">
        <f t="shared" si="73"/>
        <v>0</v>
      </c>
      <c r="CF13" s="412">
        <f t="shared" si="73"/>
        <v>0</v>
      </c>
      <c r="CG13" s="413">
        <f t="shared" si="73"/>
        <v>0</v>
      </c>
      <c r="CI13" s="185"/>
      <c r="CJ13" s="193"/>
      <c r="CK13" s="201"/>
      <c r="CL13" s="185"/>
      <c r="CM13" s="185"/>
      <c r="CN13" s="185"/>
      <c r="CO13" s="185"/>
      <c r="CP13" s="185"/>
    </row>
    <row r="14" spans="2:94" ht="15" customHeight="1">
      <c r="B14" s="427" t="s">
        <v>40</v>
      </c>
      <c r="C14" s="427"/>
      <c r="D14" s="249" t="str">
        <f>D1</f>
        <v>Roostercompetitie 2026-2027</v>
      </c>
      <c r="H14" s="249" t="str">
        <f>H1</f>
        <v>Roostercompetitie 2026-2027</v>
      </c>
      <c r="J14" s="249"/>
      <c r="L14" s="249" t="str">
        <f>L1</f>
        <v>Roostercompetitie 2026-2027</v>
      </c>
      <c r="P14" s="249" t="str">
        <f>P1</f>
        <v>Roostercompetitie 2026-2027</v>
      </c>
      <c r="T14" s="249" t="str">
        <f>T1</f>
        <v>Roostercompetitie 2026-2027</v>
      </c>
      <c r="X14" s="249" t="str">
        <f>X1</f>
        <v>Roostercompetitie 2026-2027</v>
      </c>
      <c r="AB14" s="249" t="str">
        <f>AB1</f>
        <v>Roostercompetitie 2026-2027</v>
      </c>
      <c r="AC14" s="122"/>
      <c r="AF14" s="249" t="str">
        <f>AF1</f>
        <v>Roostercompetitie 2026-2027</v>
      </c>
      <c r="AJ14" s="249" t="str">
        <f>AJ1</f>
        <v>Roostercompetitie 2026-2027</v>
      </c>
      <c r="AN14" s="249" t="str">
        <f>AN1</f>
        <v>Roostercompetitie 2026-2027</v>
      </c>
      <c r="AR14" s="249" t="str">
        <f>AR1</f>
        <v>Roostercompetitie 2026-2027</v>
      </c>
      <c r="AV14" s="249" t="str">
        <f>AV1</f>
        <v>Roostercompetitie 2026-2027</v>
      </c>
      <c r="AZ14" s="249" t="str">
        <f>AZ1</f>
        <v>Roostercompetitie 2026-2027</v>
      </c>
      <c r="BD14" s="249" t="str">
        <f>BD1</f>
        <v>Roostercompetitie 2026-2027</v>
      </c>
      <c r="BH14" s="249" t="str">
        <f>BH1</f>
        <v>Roostercompetitie 2026-2027</v>
      </c>
      <c r="BL14" s="249" t="str">
        <f>BL1</f>
        <v>Roostercompetitie 2026-2027</v>
      </c>
      <c r="BP14" s="249" t="str">
        <f>BP1</f>
        <v>Roostercompetitie 2026-2027</v>
      </c>
      <c r="BT14" s="249" t="str">
        <f>BT1</f>
        <v>Roostercompetitie 2026-2027</v>
      </c>
      <c r="BX14" s="249" t="str">
        <f>BX1</f>
        <v>Roostercompetitie 2026-2027</v>
      </c>
      <c r="CB14" s="352" t="str">
        <f>CB1</f>
        <v>Roostercompetitie 2026-2027</v>
      </c>
      <c r="CC14" s="352"/>
      <c r="CD14" s="352"/>
      <c r="CE14" s="352"/>
      <c r="CF14" s="352" t="str">
        <f>CF1</f>
        <v>Roostercompetitie 2026-2027</v>
      </c>
    </row>
    <row r="15" spans="2:94" ht="15" customHeight="1">
      <c r="B15" s="428">
        <f>B2</f>
        <v>46264</v>
      </c>
      <c r="C15" s="428"/>
      <c r="D15" s="122">
        <v>1</v>
      </c>
      <c r="F15" s="199">
        <f>D15+1</f>
        <v>2</v>
      </c>
      <c r="H15" s="122">
        <f t="shared" ref="H15" si="74">F15+1</f>
        <v>3</v>
      </c>
      <c r="J15" s="199">
        <f t="shared" ref="J15" si="75">H15+1</f>
        <v>4</v>
      </c>
      <c r="L15" s="122">
        <f t="shared" ref="L15" si="76">J15+1</f>
        <v>5</v>
      </c>
      <c r="N15" s="199">
        <f t="shared" ref="N15" si="77">L15+1</f>
        <v>6</v>
      </c>
      <c r="P15" s="122">
        <f t="shared" ref="P15" si="78">N15+1</f>
        <v>7</v>
      </c>
      <c r="R15" s="199">
        <f t="shared" ref="R15" si="79">P15+1</f>
        <v>8</v>
      </c>
      <c r="T15" s="122">
        <f t="shared" ref="T15" si="80">R15+1</f>
        <v>9</v>
      </c>
      <c r="V15" s="199">
        <f t="shared" ref="V15" si="81">T15+1</f>
        <v>10</v>
      </c>
      <c r="X15" s="122">
        <f>V15+1</f>
        <v>11</v>
      </c>
      <c r="Z15" s="199">
        <f t="shared" ref="Z15" si="82">X15+1</f>
        <v>12</v>
      </c>
      <c r="AB15" s="122">
        <f t="shared" ref="AB15" si="83">Z15+1</f>
        <v>13</v>
      </c>
      <c r="AC15" s="122"/>
      <c r="AD15" s="199">
        <f t="shared" ref="AD15" si="84">AB15+1</f>
        <v>14</v>
      </c>
      <c r="AF15" s="122">
        <f t="shared" ref="AF15" si="85">AD15+1</f>
        <v>15</v>
      </c>
      <c r="AH15" s="199">
        <f t="shared" ref="AH15" si="86">AF15+1</f>
        <v>16</v>
      </c>
      <c r="AJ15" s="122">
        <f t="shared" ref="AJ15" si="87">AH15+1</f>
        <v>17</v>
      </c>
      <c r="AL15" s="199">
        <f t="shared" ref="AL15" si="88">AJ15+1</f>
        <v>18</v>
      </c>
      <c r="AN15" s="122">
        <f t="shared" ref="AN15" si="89">AL15+1</f>
        <v>19</v>
      </c>
      <c r="AP15" s="199">
        <f t="shared" ref="AP15" si="90">AN15+1</f>
        <v>20</v>
      </c>
      <c r="AR15" s="122">
        <f t="shared" ref="AR15" si="91">AP15+1</f>
        <v>21</v>
      </c>
      <c r="AT15" s="199">
        <f t="shared" ref="AT15" si="92">AR15+1</f>
        <v>22</v>
      </c>
      <c r="AV15" s="122">
        <f t="shared" ref="AV15" si="93">AT15+1</f>
        <v>23</v>
      </c>
      <c r="AX15" s="199">
        <f t="shared" ref="AX15" si="94">AV15+1</f>
        <v>24</v>
      </c>
      <c r="AZ15" s="122">
        <f t="shared" ref="AZ15" si="95">AX15+1</f>
        <v>25</v>
      </c>
      <c r="BB15" s="199">
        <f t="shared" ref="BB15" si="96">AZ15+1</f>
        <v>26</v>
      </c>
      <c r="BD15" s="122">
        <f t="shared" ref="BD15" si="97">BB15+1</f>
        <v>27</v>
      </c>
      <c r="BF15" s="199">
        <f t="shared" ref="BF15" si="98">BD15+1</f>
        <v>28</v>
      </c>
      <c r="BH15" s="122">
        <f t="shared" ref="BH15" si="99">BF15+1</f>
        <v>29</v>
      </c>
      <c r="BJ15" s="199">
        <f t="shared" ref="BJ15" si="100">BH15+1</f>
        <v>30</v>
      </c>
      <c r="BL15" s="122">
        <f t="shared" ref="BL15" si="101">BJ15+1</f>
        <v>31</v>
      </c>
      <c r="BN15" s="199">
        <f t="shared" ref="BN15" si="102">BL15+1</f>
        <v>32</v>
      </c>
      <c r="BP15" s="122">
        <f t="shared" ref="BP15" si="103">BN15+1</f>
        <v>33</v>
      </c>
      <c r="BR15" s="199">
        <f t="shared" ref="BR15" si="104">BP15+1</f>
        <v>34</v>
      </c>
      <c r="BT15" s="122">
        <f t="shared" ref="BT15" si="105">BR15+1</f>
        <v>35</v>
      </c>
      <c r="BV15" s="199">
        <f t="shared" ref="BV15" si="106">BT15+1</f>
        <v>36</v>
      </c>
      <c r="BX15" s="122">
        <f t="shared" ref="BX15" si="107">BV15+1</f>
        <v>37</v>
      </c>
      <c r="BZ15" s="199">
        <f t="shared" ref="BZ15" si="108">BX15+1</f>
        <v>38</v>
      </c>
    </row>
    <row r="16" spans="2:94" ht="15" customHeight="1">
      <c r="D16" s="250" t="str">
        <f>D3</f>
        <v>Alex Rust</v>
      </c>
      <c r="E16" s="250"/>
      <c r="F16" s="251" t="str">
        <f>F3</f>
        <v>Alex Stolk</v>
      </c>
      <c r="G16" s="252"/>
      <c r="H16" s="250" t="str">
        <f>H3</f>
        <v>Appie Smink</v>
      </c>
      <c r="I16" s="250"/>
      <c r="J16" s="251" t="str">
        <f>J3</f>
        <v>Arthur Brouwer</v>
      </c>
      <c r="K16" s="252"/>
      <c r="L16" s="250" t="str">
        <f>L3</f>
        <v>Berry Grouwstra</v>
      </c>
      <c r="M16" s="250"/>
      <c r="N16" s="251" t="str">
        <f>N3</f>
        <v>Chris Wensveen</v>
      </c>
      <c r="O16" s="252"/>
      <c r="P16" s="250" t="str">
        <f>P3</f>
        <v>Cock Smink</v>
      </c>
      <c r="Q16" s="250"/>
      <c r="R16" s="251" t="str">
        <f>R3</f>
        <v>Cor v Nieuwen.</v>
      </c>
      <c r="S16" s="252"/>
      <c r="T16" s="250" t="str">
        <f>T3</f>
        <v xml:space="preserve">Ed Visser </v>
      </c>
      <c r="U16" s="250"/>
      <c r="V16" s="251" t="str">
        <f>V3</f>
        <v>Frans Kool</v>
      </c>
      <c r="W16" s="252"/>
      <c r="X16" s="250" t="str">
        <f>X3</f>
        <v>Ger Dekker</v>
      </c>
      <c r="Y16" s="250"/>
      <c r="Z16" s="251" t="str">
        <f>Z3</f>
        <v xml:space="preserve">Ger v Velzen </v>
      </c>
      <c r="AA16" s="252"/>
      <c r="AB16" s="250" t="str">
        <f>AB3</f>
        <v xml:space="preserve">Harold Bloem </v>
      </c>
      <c r="AC16" s="250"/>
      <c r="AD16" s="251" t="str">
        <f>AD3</f>
        <v xml:space="preserve">Harold v Noortwijk </v>
      </c>
      <c r="AE16" s="252"/>
      <c r="AF16" s="250" t="str">
        <f>AF3</f>
        <v>Jaap vd Sluis</v>
      </c>
      <c r="AG16" s="250"/>
      <c r="AH16" s="251" t="str">
        <f>AH3</f>
        <v xml:space="preserve">Joop Vermeulen </v>
      </c>
      <c r="AI16" s="252"/>
      <c r="AJ16" s="250" t="str">
        <f>AJ3</f>
        <v>Jos v Esschoten</v>
      </c>
      <c r="AK16" s="250"/>
      <c r="AL16" s="251" t="str">
        <f>AL3</f>
        <v>Marcel Boot</v>
      </c>
      <c r="AM16" s="252"/>
      <c r="AN16" s="250" t="str">
        <f>AN3</f>
        <v>Marcel Burg</v>
      </c>
      <c r="AO16" s="250"/>
      <c r="AP16" s="251" t="str">
        <f>AP3</f>
        <v>Marcel Mast</v>
      </c>
      <c r="AQ16" s="252"/>
      <c r="AR16" s="250" t="str">
        <f>AR3</f>
        <v>Marcel den Os</v>
      </c>
      <c r="AS16" s="250"/>
      <c r="AT16" s="251" t="str">
        <f>AT3</f>
        <v>Marco Hessing</v>
      </c>
      <c r="AU16" s="252"/>
      <c r="AV16" s="250" t="str">
        <f>AV3</f>
        <v xml:space="preserve">Micha v Wingeren </v>
      </c>
      <c r="AW16" s="250"/>
      <c r="AX16" s="251" t="str">
        <f>AX3</f>
        <v>Mo Smink</v>
      </c>
      <c r="AY16" s="252"/>
      <c r="AZ16" s="250" t="str">
        <f>AZ3</f>
        <v xml:space="preserve">Paterick Martijn </v>
      </c>
      <c r="BA16" s="250"/>
      <c r="BB16" s="251" t="str">
        <f>BB3</f>
        <v>Paul Staak</v>
      </c>
      <c r="BC16" s="252"/>
      <c r="BD16" s="250" t="str">
        <f>BD3</f>
        <v>Peet Graafland</v>
      </c>
      <c r="BE16" s="250"/>
      <c r="BF16" s="251" t="str">
        <f>BF3</f>
        <v xml:space="preserve">Peet Hagman </v>
      </c>
      <c r="BG16" s="252"/>
      <c r="BH16" s="250" t="str">
        <f>BH3</f>
        <v>Peet Mannetje</v>
      </c>
      <c r="BI16" s="250"/>
      <c r="BJ16" s="251" t="str">
        <f>BJ3</f>
        <v xml:space="preserve">Piet v/d Hoeven </v>
      </c>
      <c r="BK16" s="252"/>
      <c r="BL16" s="250" t="str">
        <f>BL3</f>
        <v>Pleun vd Vliet</v>
      </c>
      <c r="BM16" s="250"/>
      <c r="BN16" s="251" t="str">
        <f>BN3</f>
        <v>Rene den Os</v>
      </c>
      <c r="BO16" s="252"/>
      <c r="BP16" s="250" t="str">
        <f>BP3</f>
        <v>Richard Venema</v>
      </c>
      <c r="BQ16" s="250"/>
      <c r="BR16" s="251" t="str">
        <f>BR3</f>
        <v>Ronald de Vreede</v>
      </c>
      <c r="BS16" s="252"/>
      <c r="BT16" s="250" t="str">
        <f>BT3</f>
        <v>Ted Boomkens</v>
      </c>
      <c r="BU16" s="250"/>
      <c r="BV16" s="251" t="str">
        <f>BV3</f>
        <v>Theo Adegeest</v>
      </c>
      <c r="BW16" s="252"/>
      <c r="BX16" s="250" t="str">
        <f>BX3</f>
        <v>Theo vd Weide</v>
      </c>
      <c r="BY16" s="250"/>
      <c r="BZ16" s="251" t="str">
        <f>BZ3</f>
        <v>Thijs van Oosten</v>
      </c>
      <c r="CA16" s="350"/>
      <c r="CB16" s="394" t="str">
        <f>CB3</f>
        <v>WalterKohne</v>
      </c>
      <c r="CC16" s="395"/>
      <c r="CD16" s="351" t="str">
        <f>CD3</f>
        <v>Wim Berkien</v>
      </c>
      <c r="CE16" s="348"/>
      <c r="CF16" s="394" t="str">
        <f>CF3</f>
        <v>Wout v Luik</v>
      </c>
      <c r="CG16" s="395"/>
      <c r="CI16" s="185"/>
      <c r="CJ16" s="185"/>
      <c r="CK16" s="185" t="s">
        <v>7</v>
      </c>
      <c r="CL16" s="185"/>
      <c r="CM16" s="185"/>
    </row>
    <row r="17" spans="1:91" ht="15" customHeight="1">
      <c r="D17" s="269">
        <f>IF(D101&gt;31,D13,IF(D101&gt;23,D11,IF(D101&gt;15,D9,IF(D101&gt;7,D7,D4))))</f>
        <v>18</v>
      </c>
      <c r="E17" s="270">
        <f>IF(D101&gt;31,E13,IF(D101&gt;23,E11,IF(D101&gt;15,E9,IF(D101&gt;7,E7,E4))))</f>
        <v>0.35199999999999998</v>
      </c>
      <c r="F17" s="271">
        <f>IF(F101&gt;31,F13,IF(F101&gt;23,F11,IF(F101&gt;15,F9,IF(F101&gt;7,F7,F4))))</f>
        <v>23</v>
      </c>
      <c r="G17" s="272">
        <f>IF(F101&gt;31,G13,IF(F101&gt;23,G11,IF(F101&gt;15,G9,IF(F101&gt;7,G7,G4))))</f>
        <v>0.45400000000000001</v>
      </c>
      <c r="H17" s="271">
        <f>IF(H101&gt;31,H13,IF(H101&gt;23,H11,IF(H101&gt;15,H9,IF(H101&gt;7,H7,H4))))</f>
        <v>18</v>
      </c>
      <c r="I17" s="272">
        <f>IF(H101&gt;31,I13,IF(H101&gt;23,I11,IF(H101&gt;15,I9,IF(H101&gt;7,I7,I4))))</f>
        <v>0.35899999999999999</v>
      </c>
      <c r="J17" s="271">
        <f>IF(J101&gt;31,J13,IF(J101&gt;23,J11,IF(J101&gt;15,J9,IF(J101&gt;7,J7,J4))))</f>
        <v>27</v>
      </c>
      <c r="K17" s="272">
        <f>IF(J101&gt;31,K13,IF(J101&gt;23,K11,IF(J101&gt;15,K9,IF(J101&gt;7,K7,K4))))</f>
        <v>0.55200000000000005</v>
      </c>
      <c r="L17" s="271">
        <f>IF(L101&gt;31,L13,IF(L101&gt;23,L11,IF(L101&gt;15,L9,IF(L101&gt;7,L7,L4))))</f>
        <v>25</v>
      </c>
      <c r="M17" s="272">
        <f>IF(L101&gt;31,M13,IF(L101&gt;23,M11,IF(L101&gt;15,M9,IF(L101&gt;7,M7,M4))))</f>
        <v>0.50600000000000001</v>
      </c>
      <c r="N17" s="271">
        <f>IF(N101&gt;31,N13,IF(N101&gt;23,N11,IF(N101&gt;15,N9,IF(N101&gt;7,N7,N4))))</f>
        <v>37</v>
      </c>
      <c r="O17" s="272">
        <f>IF(N101&gt;31,O13,IF(N101&gt;23,O11,IF(N101&gt;15,O9,IF(N101&gt;7,O7,O4))))</f>
        <v>0.745</v>
      </c>
      <c r="P17" s="269">
        <f>IF(P101&gt;31,P13,IF(P101&gt;23,P11,IF(P101&gt;15,P9,IF(P101&gt;7,P7,P4))))</f>
        <v>27</v>
      </c>
      <c r="Q17" s="270">
        <f>IF(P101&gt;31,Q13,IF(P101&gt;23,Q11,IF(P101&gt;15,Q9,IF(P101&gt;7,Q7,Q4))))</f>
        <v>0.54300000000000004</v>
      </c>
      <c r="R17" s="271">
        <f>IF(R101&gt;31,R13,IF(R101&gt;23,R11,IF(R101&gt;15,R9,IF(R101&gt;7,R7,R4))))</f>
        <v>16</v>
      </c>
      <c r="S17" s="272">
        <f>IF(R101&gt;31,S13,IF(R101&gt;23,S11,IF(R101&gt;15,S9,IF(R101&gt;7,S7,S4))))</f>
        <v>0.30299999999999999</v>
      </c>
      <c r="T17" s="269">
        <f>IF(T101&gt;31,T13,IF(T101&gt;23,T11,IF(T101&gt;15,T9,IF(T101&gt;7,T7,T4))))</f>
        <v>27</v>
      </c>
      <c r="U17" s="270">
        <f>IF(T101&gt;31,U13,IF(T101&gt;23,U11,IF(T101&gt;15,U9,IF(T101&gt;7,U7,U4))))</f>
        <v>0.55500000000000005</v>
      </c>
      <c r="V17" s="271">
        <f>IF(V101&gt;31,V13,IF(V101&gt;23,V11,IF(V101&gt;15,V9,IF(V101&gt;7,V7,V4))))</f>
        <v>31</v>
      </c>
      <c r="W17" s="272">
        <f>IF(V101&gt;31,W13,IF(V101&gt;23,W11,IF(V101&gt;15,W9,IF(V101&gt;7,W7,W4))))</f>
        <v>0.61799999999999999</v>
      </c>
      <c r="X17" s="269">
        <f>IF(X101&gt;31,X13,IF(X101&gt;23,X11,IF(X101&gt;15,X9,IF(X101&gt;7,X7,X4))))</f>
        <v>15</v>
      </c>
      <c r="Y17" s="270">
        <f>IF(X101&gt;31,Y13,IF(X101&gt;23,Y11,IF(X101&gt;15,Y9,IF(X101&gt;7,Y7,Y4))))</f>
        <v>0.27900000000000003</v>
      </c>
      <c r="Z17" s="271">
        <f>IF(Z101&gt;31,Z13,IF(Z101&gt;23,Z11,IF(Z101&gt;15,Z9,IF(Z101&gt;7,Z7,Z4))))</f>
        <v>12</v>
      </c>
      <c r="AA17" s="272">
        <f>IF(Z101&gt;31,AA13,IF(Z101&gt;23,AA11,IF(Z101&gt;15,AA9,IF(Z101&gt;7,AA7,AA4))))</f>
        <v>0.20799999999999999</v>
      </c>
      <c r="AB17" s="269">
        <f>IF(AB101&gt;31,AB13,IF(AB101&gt;23,AB11,IF(AB101&gt;15,AB9,IF(AB101&gt;7,AB7,AB4))))</f>
        <v>14</v>
      </c>
      <c r="AC17" s="270">
        <f>IF(AB101&gt;31,AC13,IF(AB101&gt;23,AC11,IF(AB101&gt;15,AC9,IF(AB101&gt;7,AC7,AC4))))</f>
        <v>0.245</v>
      </c>
      <c r="AD17" s="269">
        <f>IF(AD101&gt;31,AD13,IF(AD101&gt;23,AD11,IF(AD101&gt;15,AD9,IF(AD101&gt;7,AD7,IF(AD10&gt;3,AD5,AD4)))))</f>
        <v>10</v>
      </c>
      <c r="AE17" s="270">
        <f>IF(AD101&gt;31,AE13,IF(AD101&gt;23,AE11,IF(AD101&gt;15,AE9,IF(AD101&gt;7,AE7,IF(AD101&gt;3,AE5,AE4)))))</f>
        <v>7.6999999999999999E-2</v>
      </c>
      <c r="AF17" s="269">
        <f>IF(AF101&gt;31,AF13,IF(AF101&gt;23,AF11,IF(AF101&gt;15,AF9,IF(AF101&gt;7,AF7,AF4))))</f>
        <v>15</v>
      </c>
      <c r="AG17" s="270">
        <f>IF(AF101&gt;31,AG13,IF(AF101&gt;23,AG11,IF(AF101&gt;15,AG9,IF(AF101&gt;7,AG7,AG4))))</f>
        <v>0.28999999999999998</v>
      </c>
      <c r="AH17" s="271">
        <f>IF(AH101&gt;31,AH13,IF(AH101&gt;23,AH11,IF(AH101&gt;15,AH9,IF(AH101&gt;7,AH7,AH4))))</f>
        <v>16</v>
      </c>
      <c r="AI17" s="272">
        <f>IF(AH101&gt;31,AI13,IF(AH101&gt;23,AI11,IF(AH101&gt;15,AI9,IF(AH101&gt;7,AI7,AI4))))</f>
        <v>0.317</v>
      </c>
      <c r="AJ17" s="269">
        <f>IF(AJ101&gt;31,AJ13,IF(AJ101&gt;23,AJ11,IF(AJ101&gt;15,AJ9,IF(AJ101&gt;7,AJ7,AJ4))))</f>
        <v>17</v>
      </c>
      <c r="AK17" s="270">
        <f>IF(AJ101&gt;31,AK13,IF(AJ101&gt;23,AK11,IF(AJ101&gt;15,AK9,IF(AJ101&gt;7,AK7,AK4))))</f>
        <v>0.32700000000000001</v>
      </c>
      <c r="AL17" s="271">
        <f>IF(AL101&gt;31,AL13,IF(AL101&gt;23,AL11,IF(AL101&gt;15,AL9,IF(AL101&gt;7,AL7,AL4))))</f>
        <v>35</v>
      </c>
      <c r="AM17" s="272">
        <f>IF(AL101&gt;31,AM13,IF(AL101&gt;23,AM11,IF(AL101&gt;15,AM9,IF(AL101&gt;7,AM7,AM4))))</f>
        <v>0.69399999999999995</v>
      </c>
      <c r="AN17" s="269">
        <f>IF(AN101&gt;31,AN13,IF(AN101&gt;23,AN11,IF(AN101&gt;15,AN9,IF(AN101&gt;7,AN7,IF(AN101&gt;3,AN5,AN4)))))</f>
        <v>14</v>
      </c>
      <c r="AO17" s="270">
        <f>IF(AN101&gt;31,AO13,IF(AN101&gt;23,AO11,IF(AN101&gt;15,AO9,IF(AN101&gt;7,AO7,IF(AN101&gt;3,AO5,AO4)))))</f>
        <v>0.248</v>
      </c>
      <c r="AP17" s="271">
        <f>IF(AP101&gt;31,AP13,IF(AP101&gt;23,AP11,IF(AP101&gt;15,AP9,IF(AP101&gt;7,AP7,AP4))))</f>
        <v>14</v>
      </c>
      <c r="AQ17" s="272">
        <f>IF(AP101&gt;31,AQ13,IF(AP101&gt;23,AQ11,IF(AP101&gt;15,AQ9,IF(AP101&gt;7,AQ7,AQ4))))</f>
        <v>0.23599999999999999</v>
      </c>
      <c r="AR17" s="269">
        <f>IF(AR101&gt;31,AR13,IF(AR101&gt;23,AR11,IF(AR101&gt;15,AR9,IF(AR101&gt;7,AR7,AR4))))</f>
        <v>23</v>
      </c>
      <c r="AS17" s="270">
        <f>IF(AR101&gt;31,AS13,IF(AR101&gt;23,AS11,IF(AR101&gt;15,AS9,IF(AR101&gt;7,AS7,AS4))))</f>
        <v>0.46600000000000003</v>
      </c>
      <c r="AT17" s="271">
        <f>IF(AT101&gt;31,AT13,IF(AT101&gt;23,AT11,IF(AT101&gt;15,AT9,IF(AT101&gt;7,AT7,AT4))))</f>
        <v>13</v>
      </c>
      <c r="AU17" s="272">
        <f>IF(AT101&gt;31,AU13,IF(AT101&gt;23,AU11,IF(AT101&gt;15,AU9,IF(AT101&gt;7,AU7,AU4))))</f>
        <v>0.22700000000000001</v>
      </c>
      <c r="AV17" s="269">
        <f>IF(AV101&gt;31,AV13,IF(AV101&gt;23,AV11,IF(AV101&gt;15,AV9,IF(AV101&gt;7,AV7,AV4))))</f>
        <v>15</v>
      </c>
      <c r="AW17" s="270">
        <f>IF(AV101&gt;31,AW13,IF(AV101&gt;23,AW11,IF(AV101&gt;15,AW9,IF(AV101&gt;7,AW7,AW4))))</f>
        <v>0.26400000000000001</v>
      </c>
      <c r="AX17" s="271">
        <f>IF(AX101&gt;31,AX13,IF(AX101&gt;23,AX11,IF(AX101&gt;15,AX9,IF(AX101&gt;7,AX7,AX4))))</f>
        <v>43</v>
      </c>
      <c r="AY17" s="272">
        <f>IF(AX101&gt;31,AY13,IF(AX101&gt;23,AY11,IF(AX101&gt;15,AY9,IF(AX101&gt;7,AY7,AY4))))</f>
        <v>0.879</v>
      </c>
      <c r="AZ17" s="271">
        <f>IF(AZ101&gt;31,AZ13,IF(AZ101&gt;23,AZ11,IF(AZ101&gt;15,AZ9,IF(AZ101&gt;7,AZ7,IF(AZ101&gt;3,AZ5,AZ4)))))</f>
        <v>22</v>
      </c>
      <c r="BA17" s="270">
        <f>IF(AZ101&gt;31,BA13,IF(AZ101&gt;23,BA11,IF(AZ101&gt;15,BA9,IF(AZ101&gt;7,BA7,IF(AZ101&gt;3,BA5,BA4)))))</f>
        <v>0.42599999999999999</v>
      </c>
      <c r="BB17" s="271">
        <f>IF(BB101&gt;31,BB13,IF(BB101&gt;23,BB11,IF(BB101&gt;15,BB9,IF(BB101&gt;7,BB7,BB4))))</f>
        <v>14</v>
      </c>
      <c r="BC17" s="272">
        <f>IF(BB101&gt;31,BC13,IF(BB101&gt;23,BC11,IF(BB101&gt;15,BC9,IF(BB101&gt;7,BC7,BC4))))</f>
        <v>0.23899999999999999</v>
      </c>
      <c r="BD17" s="269">
        <f>IF(BD101&gt;31,BD13,IF(BD101&gt;23,BD11,IF(BD101&gt;15,BD9,IF(BD101&gt;7,BD7,BD4))))</f>
        <v>15</v>
      </c>
      <c r="BE17" s="270">
        <f>IF(BD101&gt;31,BE13,IF(BD101&gt;23,BE11,IF(BD101&gt;15,BE9,IF(BD101&gt;7,BE7,BE4))))</f>
        <v>0.26200000000000001</v>
      </c>
      <c r="BF17" s="271">
        <f>IF(BF101&gt;31,BF13,IF(BF101&gt;23,BF11,IF(BF101&gt;15,BF9,IF(BF101&gt;7,BF7,BF4))))</f>
        <v>12</v>
      </c>
      <c r="BG17" s="272">
        <f>IF(BF101&gt;31,BG13,IF(BF101&gt;23,BG11,IF(BF101&gt;15,BG9,IF(BF101&gt;7,BG7,BG4))))</f>
        <v>0.151</v>
      </c>
      <c r="BH17" s="269">
        <f>IF(BH101&gt;31,BH13,IF(BH101&gt;23,BH11,IF(BH101&gt;15,BH9,IF(BH101&gt;7,BH7,BH4))))</f>
        <v>14</v>
      </c>
      <c r="BI17" s="270">
        <f>IF(BH101&gt;31,BI13,IF(BH101&gt;23,BI11,IF(BH101&gt;15,BI9,IF(BH101&gt;7,BI7,BI4))))</f>
        <v>0.245</v>
      </c>
      <c r="BJ17" s="271">
        <f>IF(BJ101&gt;31,BJ13,IF(BJ101&gt;23,BJ11,IF(BJ101&gt;15,BJ9,IF(BJ101&gt;7,BJ7,BJ4))))</f>
        <v>14</v>
      </c>
      <c r="BK17" s="272">
        <f>IF(BJ101&gt;31,BK13,IF(BJ101&gt;23,BK11,IF(BJ101&gt;15,BK9,IF(BJ101&gt;7,BK7,BK4))))</f>
        <v>0.247</v>
      </c>
      <c r="BL17" s="269">
        <f>IF(BL101&gt;31,BL13,IF(BL101&gt;23,BL11,IF(BL101&gt;15,BL9,IF(BL101&gt;7,BL7,BL4))))</f>
        <v>15</v>
      </c>
      <c r="BM17" s="270">
        <f>IF(BL101&gt;31,BM13,IF(BL101&gt;23,BM11,IF(BL101&gt;15,BM9,IF(BL101&gt;7,BM7,BM4))))</f>
        <v>0.28699999999999998</v>
      </c>
      <c r="BN17" s="271">
        <f>IF(BN101&gt;31,BN13,IF(BN101&gt;23,BN11,IF(BN101&gt;15,BN9,IF(BN101&gt;7,BN7,BN4))))</f>
        <v>27</v>
      </c>
      <c r="BO17" s="272">
        <f>IF(BN101&gt;31,BO13,IF(BN101&gt;23,BO11,IF(BN101&gt;15,BO9,IF(BN101&gt;7,BO7,BO4))))</f>
        <v>0.55500000000000005</v>
      </c>
      <c r="BP17" s="269">
        <f>IF(BP101&gt;31,BP13,IF(BP101&gt;23,BP11,IF(BP101&gt;15,BP9,IF(BP101&gt;7,BP7,BP4))))</f>
        <v>47</v>
      </c>
      <c r="BQ17" s="270">
        <f>IF(BP101&gt;31,BQ13,IF(BP101&gt;23,BQ11,IF(BP101&gt;15,BQ9,IF(BP101&gt;7,BQ7,BQ4))))</f>
        <v>0.93</v>
      </c>
      <c r="BR17" s="271">
        <f>IF(BR101&gt;31,BR13,IF(BR101&gt;23,BR11,IF(BR101&gt;15,BR9,IF(BR101&gt;7,BR7,BR4))))</f>
        <v>18</v>
      </c>
      <c r="BS17" s="272">
        <f>IF(BR101&gt;31,BS13,IF(BR101&gt;23,BS11,IF(BR101&gt;15,BS9,IF(BR101&gt;7,BS7,BS4))))</f>
        <v>0.35299999999999998</v>
      </c>
      <c r="BT17" s="269">
        <f>IF(BT101&gt;31,BT13,IF(BT101&gt;23,BT11,IF(BT101&gt;15,BT9,IF(BT101&gt;7,BT7,BT4))))</f>
        <v>13</v>
      </c>
      <c r="BU17" s="270">
        <f>IF(BT101&gt;31,BU13,IF(BT101&gt;23,BU11,IF(BT101&gt;15,BU9,IF(BT101&gt;7,BU7,BU4))))</f>
        <v>0.22</v>
      </c>
      <c r="BV17" s="271">
        <f>IF(BV101&gt;31,BV13,IF(BV101&gt;23,BV11,IF(BV101&gt;15,BV9,IF(BV101&gt;7,BV7,IF(BV101&gt;3,BV5,BV4)))))</f>
        <v>14</v>
      </c>
      <c r="BW17" s="272">
        <f>IF(BV101&gt;31,BW13,IF(BV101&gt;23,BW11,IF(BV101&gt;15,BW9,IF(BV101&gt;7,BW7,IF(BV101&gt;3,BW5,BW4)))))</f>
        <v>0.24299999999999999</v>
      </c>
      <c r="BX17" s="269">
        <f>IF(BX101&gt;31,BX13,IF(BX101&gt;23,BX11,IF(BX101&gt;15,BX9,IF(BX101&gt;7,BX7,BX4))))</f>
        <v>13</v>
      </c>
      <c r="BY17" s="270">
        <f>IF(BX101&gt;31,BY13,IF(BX101&gt;23,BY11,IF(BX101&gt;15,BY9,IF(BX101&gt;7,BY7,BY4))))</f>
        <v>0.216</v>
      </c>
      <c r="BZ17" s="271">
        <f>IF(BZ101&gt;31,BZ13,IF(BZ101&gt;23,BZ11,IF(BZ101&gt;15,BZ9,IF(BZ101&gt;7,BZ7,BZ4))))</f>
        <v>10</v>
      </c>
      <c r="CA17" s="272">
        <f>IF(BZ101&gt;31,CA13,IF(BZ101&gt;23,CA11,IF(BZ101&gt;15,CA9,IF(BZ101&gt;7,CA7,CA4))))</f>
        <v>0.16900000000000001</v>
      </c>
      <c r="CB17" s="271">
        <f>IF(CB101&gt;31,CB13,IF(CB101&gt;23,CB11,IF(CB101&gt;15,CB9,IF(CB101&gt;7,CB7,IF(CB101&gt;3,CB5,CB4)))))</f>
        <v>15</v>
      </c>
      <c r="CC17" s="272">
        <f>IF(CB101&gt;31,CC13,IF(CB101&gt;23,CC11,IF(CB101&gt;15,CC9,IF(CB101&gt;7,CC7,IF(CB101&gt;3,CC5,CC4)))))</f>
        <v>0.29599999999999999</v>
      </c>
      <c r="CD17" s="271">
        <f>IF(CD101&gt;31,CD13,IF(CD101&gt;23,CD11,IF(CD101&gt;15,CD9,IF(CD101&gt;7,CD7,CD4))))</f>
        <v>16</v>
      </c>
      <c r="CE17" s="272">
        <f>IF(CD101&gt;31,CE13,IF(CD101&gt;23,CE11,IF(CD101&gt;15,CE9,IF(CD101&gt;7,CE7,CE4))))</f>
        <v>0.3</v>
      </c>
      <c r="CF17" s="393">
        <f>IF(CF101&gt;31,CF13,IF(CF101&gt;23,CF11,IF(CF101&gt;15,CF9,IF(CF101&gt;7,CF7,CF4))))</f>
        <v>19</v>
      </c>
      <c r="CG17" s="388">
        <f>IF(CF101&gt;31,CG13,IF(CF101&gt;23,CG11,IF(CF101&gt;15,CG9,IF(CF101&gt;7,CG7,CG4))))</f>
        <v>0.373</v>
      </c>
      <c r="CI17" s="185"/>
      <c r="CJ17" s="185"/>
      <c r="CK17" s="185" t="s">
        <v>9</v>
      </c>
      <c r="CL17" s="185" t="s">
        <v>10</v>
      </c>
      <c r="CM17" s="185"/>
    </row>
    <row r="18" spans="1:91" ht="15" customHeight="1">
      <c r="A18" s="122">
        <v>1</v>
      </c>
      <c r="B18" s="203" t="str">
        <f>D16</f>
        <v>Alex Rust</v>
      </c>
      <c r="C18" s="203"/>
      <c r="D18" s="256"/>
      <c r="E18" s="256"/>
      <c r="F18" s="30">
        <v>21</v>
      </c>
      <c r="G18" s="30">
        <v>43</v>
      </c>
      <c r="H18" s="29"/>
      <c r="I18" s="29"/>
      <c r="J18" s="30"/>
      <c r="K18" s="30"/>
      <c r="L18" s="29"/>
      <c r="M18" s="29"/>
      <c r="N18" s="30"/>
      <c r="O18" s="30"/>
      <c r="P18" s="29"/>
      <c r="Q18" s="29"/>
      <c r="R18" s="30"/>
      <c r="S18" s="30"/>
      <c r="T18" s="29"/>
      <c r="U18" s="29"/>
      <c r="V18" s="30"/>
      <c r="W18" s="30"/>
      <c r="X18" s="29"/>
      <c r="Y18" s="29"/>
      <c r="Z18" s="30"/>
      <c r="AA18" s="30"/>
      <c r="AB18" s="29"/>
      <c r="AC18" s="29"/>
      <c r="AD18" s="30">
        <v>5</v>
      </c>
      <c r="AE18" s="30">
        <v>43</v>
      </c>
      <c r="AF18" s="29"/>
      <c r="AG18" s="29"/>
      <c r="AH18" s="30"/>
      <c r="AI18" s="30"/>
      <c r="AJ18" s="29">
        <v>17</v>
      </c>
      <c r="AK18" s="29">
        <v>30</v>
      </c>
      <c r="AL18" s="30"/>
      <c r="AM18" s="30"/>
      <c r="AN18" s="29"/>
      <c r="AO18" s="29"/>
      <c r="AP18" s="30"/>
      <c r="AQ18" s="30"/>
      <c r="AR18" s="29"/>
      <c r="AS18" s="29"/>
      <c r="AT18" s="30"/>
      <c r="AU18" s="30"/>
      <c r="AV18" s="29"/>
      <c r="AW18" s="29"/>
      <c r="AX18" s="30"/>
      <c r="AY18" s="30"/>
      <c r="AZ18" s="29"/>
      <c r="BA18" s="29"/>
      <c r="BB18" s="30"/>
      <c r="BC18" s="30"/>
      <c r="BD18" s="29"/>
      <c r="BE18" s="29"/>
      <c r="BF18" s="30"/>
      <c r="BG18" s="30"/>
      <c r="BH18" s="29"/>
      <c r="BI18" s="29"/>
      <c r="BJ18" s="30"/>
      <c r="BK18" s="30"/>
      <c r="BL18" s="29"/>
      <c r="BM18" s="29"/>
      <c r="BN18" s="30"/>
      <c r="BO18" s="30"/>
      <c r="BP18" s="29"/>
      <c r="BQ18" s="29"/>
      <c r="BR18" s="30"/>
      <c r="BS18" s="30"/>
      <c r="BT18" s="29"/>
      <c r="BU18" s="29"/>
      <c r="BV18" s="30">
        <v>13</v>
      </c>
      <c r="BW18" s="30">
        <v>55</v>
      </c>
      <c r="BX18" s="29"/>
      <c r="BY18" s="29"/>
      <c r="BZ18" s="30"/>
      <c r="CA18" s="30"/>
      <c r="CB18" s="389"/>
      <c r="CC18" s="389"/>
      <c r="CD18" s="30"/>
      <c r="CE18" s="30"/>
      <c r="CF18" s="29"/>
      <c r="CG18" s="29"/>
      <c r="CH18" s="203" t="str">
        <f t="shared" ref="CH18:CH49" si="109">B18</f>
        <v>Alex Rust</v>
      </c>
      <c r="CI18" s="203"/>
      <c r="CJ18" s="185"/>
      <c r="CK18" s="234" t="s">
        <v>12</v>
      </c>
      <c r="CL18" s="234">
        <v>10</v>
      </c>
      <c r="CM18" s="185"/>
    </row>
    <row r="19" spans="1:91" ht="15" customHeight="1">
      <c r="B19" s="243">
        <f>D17</f>
        <v>18</v>
      </c>
      <c r="C19" s="244">
        <f>E17</f>
        <v>0.35199999999999998</v>
      </c>
      <c r="D19" s="276"/>
      <c r="E19" s="256"/>
      <c r="F19" s="275">
        <f>IF(G18=0,"",F18/G18)</f>
        <v>0.48837209302325579</v>
      </c>
      <c r="G19" s="30">
        <v>3</v>
      </c>
      <c r="H19" s="274" t="str">
        <f t="shared" ref="H19" si="110">IF(I18=0,"",H18/I18)</f>
        <v/>
      </c>
      <c r="I19" s="29"/>
      <c r="J19" s="275" t="str">
        <f t="shared" ref="J19" si="111">IF(K18=0,"",J18/K18)</f>
        <v/>
      </c>
      <c r="K19" s="30"/>
      <c r="L19" s="274" t="str">
        <f t="shared" ref="L19" si="112">IF(M18=0,"",L18/M18)</f>
        <v/>
      </c>
      <c r="M19" s="29"/>
      <c r="N19" s="275" t="str">
        <f t="shared" ref="N19" si="113">IF(O18=0,"",N18/O18)</f>
        <v/>
      </c>
      <c r="O19" s="30"/>
      <c r="P19" s="274" t="str">
        <f t="shared" ref="P19" si="114">IF(Q18=0,"",P18/Q18)</f>
        <v/>
      </c>
      <c r="Q19" s="29"/>
      <c r="R19" s="275" t="str">
        <f t="shared" ref="R19" si="115">IF(S18=0,"",R18/S18)</f>
        <v/>
      </c>
      <c r="S19" s="30"/>
      <c r="T19" s="274" t="str">
        <f t="shared" ref="T19" si="116">IF(U18=0,"",T18/U18)</f>
        <v/>
      </c>
      <c r="U19" s="29"/>
      <c r="V19" s="275" t="str">
        <f t="shared" ref="V19" si="117">IF(W18=0,"",V18/W18)</f>
        <v/>
      </c>
      <c r="W19" s="30"/>
      <c r="X19" s="274" t="str">
        <f t="shared" ref="X19" si="118">IF(Y18=0,"",X18/Y18)</f>
        <v/>
      </c>
      <c r="Y19" s="29"/>
      <c r="Z19" s="275" t="str">
        <f t="shared" ref="Z19" si="119">IF(AA18=0,"",Z18/AA18)</f>
        <v/>
      </c>
      <c r="AA19" s="30"/>
      <c r="AB19" s="274" t="str">
        <f t="shared" ref="AB19" si="120">IF(AC18=0,"",AB18/AC18)</f>
        <v/>
      </c>
      <c r="AC19" s="29"/>
      <c r="AD19" s="275">
        <f t="shared" ref="AD19" si="121">IF(AE18=0,"",AD18/AE18)</f>
        <v>0.11627906976744186</v>
      </c>
      <c r="AE19" s="30">
        <v>0</v>
      </c>
      <c r="AF19" s="274" t="str">
        <f t="shared" ref="AF19" si="122">IF(AG18=0,"",AF18/AG18)</f>
        <v/>
      </c>
      <c r="AG19" s="29"/>
      <c r="AH19" s="275" t="str">
        <f t="shared" ref="AH19" si="123">IF(AI18=0,"",AH18/AI18)</f>
        <v/>
      </c>
      <c r="AI19" s="30"/>
      <c r="AJ19" s="274">
        <f t="shared" ref="AJ19" si="124">IF(AK18=0,"",AJ18/AK18)</f>
        <v>0.56666666666666665</v>
      </c>
      <c r="AK19" s="29">
        <v>2</v>
      </c>
      <c r="AL19" s="275" t="str">
        <f t="shared" ref="AL19" si="125">IF(AM18=0,"",AL18/AM18)</f>
        <v/>
      </c>
      <c r="AM19" s="30"/>
      <c r="AN19" s="274" t="str">
        <f t="shared" ref="AN19" si="126">IF(AO18=0,"",AN18/AO18)</f>
        <v/>
      </c>
      <c r="AO19" s="29"/>
      <c r="AP19" s="275" t="str">
        <f t="shared" ref="AP19" si="127">IF(AQ18=0,"",AP18/AQ18)</f>
        <v/>
      </c>
      <c r="AQ19" s="30"/>
      <c r="AR19" s="274" t="str">
        <f t="shared" ref="AR19" si="128">IF(AS18=0,"",AR18/AS18)</f>
        <v/>
      </c>
      <c r="AS19" s="29"/>
      <c r="AT19" s="275" t="str">
        <f t="shared" ref="AT19" si="129">IF(AU18=0,"",AT18/AU18)</f>
        <v/>
      </c>
      <c r="AU19" s="30"/>
      <c r="AV19" s="274" t="str">
        <f t="shared" ref="AV19" si="130">IF(AW18=0,"",AV18/AW18)</f>
        <v/>
      </c>
      <c r="AW19" s="29"/>
      <c r="AX19" s="275" t="str">
        <f t="shared" ref="AX19" si="131">IF(AY18=0,"",AX18/AY18)</f>
        <v/>
      </c>
      <c r="AY19" s="30"/>
      <c r="AZ19" s="274" t="str">
        <f t="shared" ref="AZ19" si="132">IF(BA18=0,"",AZ18/BA18)</f>
        <v/>
      </c>
      <c r="BA19" s="29"/>
      <c r="BB19" s="275" t="str">
        <f t="shared" ref="BB19" si="133">IF(BC18=0,"",BB18/BC18)</f>
        <v/>
      </c>
      <c r="BC19" s="30"/>
      <c r="BD19" s="274" t="str">
        <f t="shared" ref="BD19" si="134">IF(BE18=0,"",BD18/BE18)</f>
        <v/>
      </c>
      <c r="BE19" s="29"/>
      <c r="BF19" s="275" t="str">
        <f t="shared" ref="BF19" si="135">IF(BG18=0,"",BF18/BG18)</f>
        <v/>
      </c>
      <c r="BG19" s="30"/>
      <c r="BH19" s="274" t="str">
        <f t="shared" ref="BH19" si="136">IF(BI18=0,"",BH18/BI18)</f>
        <v/>
      </c>
      <c r="BI19" s="29"/>
      <c r="BJ19" s="275" t="str">
        <f t="shared" ref="BJ19" si="137">IF(BK18=0,"",BJ18/BK18)</f>
        <v/>
      </c>
      <c r="BK19" s="30"/>
      <c r="BL19" s="274" t="str">
        <f t="shared" ref="BL19" si="138">IF(BM18=0,"",BL18/BM18)</f>
        <v/>
      </c>
      <c r="BM19" s="29"/>
      <c r="BN19" s="275" t="str">
        <f t="shared" ref="BN19" si="139">IF(BO18=0,"",BN18/BO18)</f>
        <v/>
      </c>
      <c r="BO19" s="30"/>
      <c r="BP19" s="274" t="str">
        <f t="shared" ref="BP19" si="140">IF(BQ18=0,"",BP18/BQ18)</f>
        <v/>
      </c>
      <c r="BQ19" s="29"/>
      <c r="BR19" s="275" t="str">
        <f t="shared" ref="BR19" si="141">IF(BS18=0,"",BR18/BS18)</f>
        <v/>
      </c>
      <c r="BS19" s="30"/>
      <c r="BT19" s="274" t="str">
        <f t="shared" ref="BT19" si="142">IF(BU18=0,"",BT18/BU18)</f>
        <v/>
      </c>
      <c r="BU19" s="29"/>
      <c r="BV19" s="275">
        <f t="shared" ref="BV19" si="143">IF(BW18=0,"",BV18/BW18)</f>
        <v>0.23636363636363636</v>
      </c>
      <c r="BW19" s="30">
        <v>3</v>
      </c>
      <c r="BX19" s="274" t="str">
        <f t="shared" ref="BX19" si="144">IF(BY18=0,"",BX18/BY18)</f>
        <v/>
      </c>
      <c r="BY19" s="29"/>
      <c r="BZ19" s="275" t="str">
        <f t="shared" ref="BZ19" si="145">IF(CA18=0,"",BZ18/CA18)</f>
        <v/>
      </c>
      <c r="CA19" s="30"/>
      <c r="CB19" s="390" t="str">
        <f t="shared" ref="CB19" si="146">IF(CC18=0,"",CB18/CC18)</f>
        <v/>
      </c>
      <c r="CC19" s="389"/>
      <c r="CD19" s="275" t="str">
        <f t="shared" ref="CD19" si="147">IF(CE18=0,"",CD18/CE18)</f>
        <v/>
      </c>
      <c r="CE19" s="30"/>
      <c r="CF19" s="274" t="str">
        <f t="shared" ref="CF19" si="148">IF(CG18=0,"",CF18/CG18)</f>
        <v/>
      </c>
      <c r="CG19" s="29"/>
      <c r="CH19" s="243">
        <f t="shared" si="109"/>
        <v>18</v>
      </c>
      <c r="CI19" s="244">
        <f>C19</f>
        <v>0.35199999999999998</v>
      </c>
      <c r="CJ19" s="185"/>
      <c r="CK19" s="234">
        <v>0.2</v>
      </c>
      <c r="CL19" s="234">
        <v>12</v>
      </c>
      <c r="CM19" s="185"/>
    </row>
    <row r="20" spans="1:91" ht="15" customHeight="1">
      <c r="A20" s="199">
        <f>A18+1</f>
        <v>2</v>
      </c>
      <c r="B20" s="245" t="str">
        <f>F16</f>
        <v>Alex Stolk</v>
      </c>
      <c r="C20" s="245"/>
      <c r="D20" s="51">
        <v>14</v>
      </c>
      <c r="E20" s="51">
        <v>43</v>
      </c>
      <c r="F20" s="256"/>
      <c r="G20" s="256"/>
      <c r="H20" s="51">
        <v>8</v>
      </c>
      <c r="I20" s="51">
        <v>32</v>
      </c>
      <c r="J20" s="29"/>
      <c r="K20" s="29"/>
      <c r="L20" s="51"/>
      <c r="M20" s="51"/>
      <c r="N20" s="29">
        <v>31</v>
      </c>
      <c r="O20" s="29">
        <v>44</v>
      </c>
      <c r="P20" s="51">
        <v>24</v>
      </c>
      <c r="Q20" s="51">
        <v>60</v>
      </c>
      <c r="R20" s="29"/>
      <c r="S20" s="29"/>
      <c r="T20" s="51">
        <v>25</v>
      </c>
      <c r="U20" s="51">
        <v>39</v>
      </c>
      <c r="V20" s="29">
        <v>27</v>
      </c>
      <c r="W20" s="29">
        <v>34</v>
      </c>
      <c r="X20" s="51"/>
      <c r="Y20" s="51"/>
      <c r="Z20" s="29"/>
      <c r="AA20" s="29"/>
      <c r="AB20" s="51">
        <v>13</v>
      </c>
      <c r="AC20" s="51">
        <v>41</v>
      </c>
      <c r="AD20" s="29"/>
      <c r="AE20" s="29"/>
      <c r="AF20" s="51"/>
      <c r="AG20" s="51"/>
      <c r="AH20" s="29"/>
      <c r="AI20" s="29"/>
      <c r="AJ20" s="51">
        <v>17</v>
      </c>
      <c r="AK20" s="51">
        <v>31</v>
      </c>
      <c r="AL20" s="29">
        <v>22</v>
      </c>
      <c r="AM20" s="29">
        <v>28</v>
      </c>
      <c r="AN20" s="51"/>
      <c r="AO20" s="51"/>
      <c r="AP20" s="29"/>
      <c r="AQ20" s="29"/>
      <c r="AR20" s="51"/>
      <c r="AS20" s="51"/>
      <c r="AT20" s="29"/>
      <c r="AU20" s="29"/>
      <c r="AV20" s="51"/>
      <c r="AW20" s="51"/>
      <c r="AX20" s="29">
        <v>43</v>
      </c>
      <c r="AY20" s="29">
        <v>40</v>
      </c>
      <c r="AZ20" s="51"/>
      <c r="BA20" s="51"/>
      <c r="BB20" s="29"/>
      <c r="BC20" s="29"/>
      <c r="BD20" s="51">
        <v>8</v>
      </c>
      <c r="BE20" s="51">
        <v>45</v>
      </c>
      <c r="BF20" s="29"/>
      <c r="BG20" s="29"/>
      <c r="BH20" s="51"/>
      <c r="BI20" s="51"/>
      <c r="BJ20" s="29"/>
      <c r="BK20" s="29"/>
      <c r="BL20" s="51">
        <v>11</v>
      </c>
      <c r="BM20" s="51">
        <v>40</v>
      </c>
      <c r="BN20" s="29">
        <v>27</v>
      </c>
      <c r="BO20" s="29">
        <v>45</v>
      </c>
      <c r="BP20" s="51">
        <v>27</v>
      </c>
      <c r="BQ20" s="51">
        <v>32</v>
      </c>
      <c r="BR20" s="29">
        <v>10</v>
      </c>
      <c r="BS20" s="29">
        <v>41</v>
      </c>
      <c r="BT20" s="51"/>
      <c r="BU20" s="51"/>
      <c r="BV20" s="29">
        <v>9</v>
      </c>
      <c r="BW20" s="29">
        <v>35</v>
      </c>
      <c r="BX20" s="51"/>
      <c r="BY20" s="51"/>
      <c r="BZ20" s="29">
        <v>10</v>
      </c>
      <c r="CA20" s="29">
        <v>60</v>
      </c>
      <c r="CB20" s="391"/>
      <c r="CC20" s="391"/>
      <c r="CD20" s="29">
        <v>13</v>
      </c>
      <c r="CE20" s="29">
        <v>59</v>
      </c>
      <c r="CF20" s="51">
        <v>21</v>
      </c>
      <c r="CG20" s="51">
        <v>59</v>
      </c>
      <c r="CH20" s="245" t="str">
        <f t="shared" si="109"/>
        <v>Alex Stolk</v>
      </c>
      <c r="CI20" s="245"/>
      <c r="CJ20" s="185"/>
      <c r="CK20" s="246">
        <v>0.21</v>
      </c>
      <c r="CL20" s="246">
        <v>13</v>
      </c>
      <c r="CM20" s="185"/>
    </row>
    <row r="21" spans="1:91" ht="15" customHeight="1">
      <c r="B21" s="247">
        <f>F17</f>
        <v>23</v>
      </c>
      <c r="C21" s="248">
        <f>G17</f>
        <v>0.45400000000000001</v>
      </c>
      <c r="D21" s="273">
        <f>IF(E20=0,"",D20/E20)</f>
        <v>0.32558139534883723</v>
      </c>
      <c r="E21" s="51">
        <v>0</v>
      </c>
      <c r="F21" s="276"/>
      <c r="G21" s="256"/>
      <c r="H21" s="273">
        <f t="shared" ref="H21" si="149">IF(I20=0,"",H20/I20)</f>
        <v>0.25</v>
      </c>
      <c r="I21" s="51">
        <v>0</v>
      </c>
      <c r="J21" s="274" t="str">
        <f t="shared" ref="J21" si="150">IF(K20=0,"",J20/K20)</f>
        <v/>
      </c>
      <c r="K21" s="29"/>
      <c r="L21" s="273" t="str">
        <f t="shared" ref="L21" si="151">IF(M20=0,"",L20/M20)</f>
        <v/>
      </c>
      <c r="M21" s="51"/>
      <c r="N21" s="274">
        <f t="shared" ref="N21" si="152">IF(O20=0,"",N20/O20)</f>
        <v>0.70454545454545459</v>
      </c>
      <c r="O21" s="29">
        <v>0</v>
      </c>
      <c r="P21" s="273">
        <f t="shared" ref="P21" si="153">IF(Q20=0,"",P20/Q20)</f>
        <v>0.4</v>
      </c>
      <c r="Q21" s="51">
        <v>0</v>
      </c>
      <c r="R21" s="274" t="str">
        <f t="shared" ref="R21" si="154">IF(S20=0,"",R20/S20)</f>
        <v/>
      </c>
      <c r="S21" s="29"/>
      <c r="T21" s="273">
        <f t="shared" ref="T21" si="155">IF(U20=0,"",T20/U20)</f>
        <v>0.64102564102564108</v>
      </c>
      <c r="U21" s="51">
        <v>3</v>
      </c>
      <c r="V21" s="274">
        <f t="shared" ref="V21" si="156">IF(W20=0,"",V20/W20)</f>
        <v>0.79411764705882348</v>
      </c>
      <c r="W21" s="29">
        <v>3</v>
      </c>
      <c r="X21" s="273" t="str">
        <f t="shared" ref="X21" si="157">IF(Y20=0,"",X20/Y20)</f>
        <v/>
      </c>
      <c r="Y21" s="51"/>
      <c r="Z21" s="274" t="str">
        <f t="shared" ref="Z21" si="158">IF(AA20=0,"",Z20/AA20)</f>
        <v/>
      </c>
      <c r="AA21" s="29"/>
      <c r="AB21" s="273">
        <f t="shared" ref="AB21" si="159">IF(AC20=0,"",AB20/AC20)</f>
        <v>0.31707317073170732</v>
      </c>
      <c r="AC21" s="51">
        <v>3</v>
      </c>
      <c r="AD21" s="274" t="str">
        <f t="shared" ref="AD21" si="160">IF(AE20=0,"",AD20/AE20)</f>
        <v/>
      </c>
      <c r="AE21" s="29"/>
      <c r="AF21" s="273" t="str">
        <f t="shared" ref="AF21" si="161">IF(AG20=0,"",AF20/AG20)</f>
        <v/>
      </c>
      <c r="AG21" s="51"/>
      <c r="AH21" s="274" t="str">
        <f t="shared" ref="AH21" si="162">IF(AI20=0,"",AH20/AI20)</f>
        <v/>
      </c>
      <c r="AI21" s="29"/>
      <c r="AJ21" s="273">
        <f t="shared" ref="AJ21" si="163">IF(AK20=0,"",AJ20/AK20)</f>
        <v>0.54838709677419351</v>
      </c>
      <c r="AK21" s="51">
        <v>3</v>
      </c>
      <c r="AL21" s="274">
        <f t="shared" ref="AL21" si="164">IF(AM20=0,"",AL20/AM20)</f>
        <v>0.7857142857142857</v>
      </c>
      <c r="AM21" s="29">
        <v>1</v>
      </c>
      <c r="AN21" s="273" t="str">
        <f t="shared" ref="AN21" si="165">IF(AO20=0,"",AN20/AO20)</f>
        <v/>
      </c>
      <c r="AO21" s="51"/>
      <c r="AP21" s="274" t="str">
        <f t="shared" ref="AP21" si="166">IF(AQ20=0,"",AP20/AQ20)</f>
        <v/>
      </c>
      <c r="AQ21" s="29"/>
      <c r="AR21" s="273" t="str">
        <f t="shared" ref="AR21" si="167">IF(AS20=0,"",AR20/AS20)</f>
        <v/>
      </c>
      <c r="AS21" s="51"/>
      <c r="AT21" s="274" t="str">
        <f t="shared" ref="AT21" si="168">IF(AU20=0,"",AT20/AU20)</f>
        <v/>
      </c>
      <c r="AU21" s="29"/>
      <c r="AV21" s="273" t="str">
        <f t="shared" ref="AV21" si="169">IF(AW20=0,"",AV20/AW20)</f>
        <v/>
      </c>
      <c r="AW21" s="51"/>
      <c r="AX21" s="274">
        <f t="shared" ref="AX21" si="170">IF(AY20=0,"",AX20/AY20)</f>
        <v>1.075</v>
      </c>
      <c r="AY21" s="29">
        <v>3</v>
      </c>
      <c r="AZ21" s="273" t="str">
        <f t="shared" ref="AZ21" si="171">IF(BA20=0,"",AZ20/BA20)</f>
        <v/>
      </c>
      <c r="BA21" s="51"/>
      <c r="BB21" s="274" t="str">
        <f t="shared" ref="BB21" si="172">IF(BC20=0,"",BB20/BC20)</f>
        <v/>
      </c>
      <c r="BC21" s="29"/>
      <c r="BD21" s="273">
        <f t="shared" ref="BD21" si="173">IF(BE20=0,"",BD20/BE20)</f>
        <v>0.17777777777777778</v>
      </c>
      <c r="BE21" s="51">
        <v>0</v>
      </c>
      <c r="BF21" s="274" t="str">
        <f t="shared" ref="BF21" si="174">IF(BG20=0,"",BF20/BG20)</f>
        <v/>
      </c>
      <c r="BG21" s="29"/>
      <c r="BH21" s="273" t="str">
        <f t="shared" ref="BH21" si="175">IF(BI20=0,"",BH20/BI20)</f>
        <v/>
      </c>
      <c r="BI21" s="51"/>
      <c r="BJ21" s="274" t="str">
        <f t="shared" ref="BJ21" si="176">IF(BK20=0,"",BJ20/BK20)</f>
        <v/>
      </c>
      <c r="BK21" s="29"/>
      <c r="BL21" s="273">
        <f t="shared" ref="BL21" si="177">IF(BM20=0,"",BL20/BM20)</f>
        <v>0.27500000000000002</v>
      </c>
      <c r="BM21" s="51">
        <v>0</v>
      </c>
      <c r="BN21" s="274">
        <f t="shared" ref="BN21" si="178">IF(BO20=0,"",BN20/BO20)</f>
        <v>0.6</v>
      </c>
      <c r="BO21" s="29">
        <v>3</v>
      </c>
      <c r="BP21" s="273">
        <f t="shared" ref="BP21" si="179">IF(BQ20=0,"",BP20/BQ20)</f>
        <v>0.84375</v>
      </c>
      <c r="BQ21" s="51">
        <v>0</v>
      </c>
      <c r="BR21" s="274">
        <f t="shared" ref="BR21" si="180">IF(BS20=0,"",BR20/BS20)</f>
        <v>0.24390243902439024</v>
      </c>
      <c r="BS21" s="29">
        <v>0</v>
      </c>
      <c r="BT21" s="273" t="str">
        <f t="shared" ref="BT21" si="181">IF(BU20=0,"",BT20/BU20)</f>
        <v/>
      </c>
      <c r="BU21" s="51"/>
      <c r="BV21" s="274">
        <f t="shared" ref="BV21" si="182">IF(BW20=0,"",BV20/BW20)</f>
        <v>0.25714285714285712</v>
      </c>
      <c r="BW21" s="29">
        <v>1</v>
      </c>
      <c r="BX21" s="273" t="str">
        <f t="shared" ref="BX21" si="183">IF(BY20=0,"",BX20/BY20)</f>
        <v/>
      </c>
      <c r="BY21" s="51"/>
      <c r="BZ21" s="274">
        <f t="shared" ref="BZ21" si="184">IF(CA20=0,"",BZ20/CA20)</f>
        <v>0.16666666666666666</v>
      </c>
      <c r="CA21" s="29">
        <v>3</v>
      </c>
      <c r="CB21" s="392" t="str">
        <f t="shared" ref="CB21" si="185">IF(CC20=0,"",CB20/CC20)</f>
        <v/>
      </c>
      <c r="CC21" s="391"/>
      <c r="CD21" s="274">
        <f t="shared" ref="CD21" si="186">IF(CE20=0,"",CD20/CE20)</f>
        <v>0.22033898305084745</v>
      </c>
      <c r="CE21" s="29">
        <v>0</v>
      </c>
      <c r="CF21" s="273">
        <f t="shared" ref="CF21" si="187">IF(CG20=0,"",CF20/CG20)</f>
        <v>0.3559322033898305</v>
      </c>
      <c r="CG21" s="51">
        <v>2</v>
      </c>
      <c r="CH21" s="247">
        <f t="shared" si="109"/>
        <v>23</v>
      </c>
      <c r="CI21" s="248">
        <f>C21</f>
        <v>0.45400000000000001</v>
      </c>
      <c r="CJ21" s="193"/>
      <c r="CK21" s="246">
        <v>0.23</v>
      </c>
      <c r="CL21" s="246">
        <v>14</v>
      </c>
      <c r="CM21" s="185"/>
    </row>
    <row r="22" spans="1:91" ht="15" customHeight="1">
      <c r="A22" s="122">
        <f t="shared" ref="A22" si="188">A20+1</f>
        <v>3</v>
      </c>
      <c r="B22" s="203" t="str">
        <f>H16</f>
        <v>Appie Smink</v>
      </c>
      <c r="C22" s="203"/>
      <c r="D22" s="29"/>
      <c r="E22" s="29"/>
      <c r="F22" s="30">
        <v>21</v>
      </c>
      <c r="G22" s="30">
        <v>32</v>
      </c>
      <c r="H22" s="256"/>
      <c r="I22" s="256"/>
      <c r="J22" s="30"/>
      <c r="K22" s="30"/>
      <c r="L22" s="29"/>
      <c r="M22" s="29"/>
      <c r="N22" s="30"/>
      <c r="O22" s="30"/>
      <c r="P22" s="29">
        <v>31</v>
      </c>
      <c r="Q22" s="29">
        <v>46</v>
      </c>
      <c r="R22" s="30">
        <v>10</v>
      </c>
      <c r="S22" s="30">
        <v>49</v>
      </c>
      <c r="T22" s="29"/>
      <c r="U22" s="29"/>
      <c r="V22" s="30">
        <v>27</v>
      </c>
      <c r="W22" s="30">
        <v>29</v>
      </c>
      <c r="X22" s="29"/>
      <c r="Y22" s="29"/>
      <c r="Z22" s="30">
        <v>14</v>
      </c>
      <c r="AA22" s="30">
        <v>56</v>
      </c>
      <c r="AB22" s="29"/>
      <c r="AC22" s="29"/>
      <c r="AD22" s="30">
        <v>4</v>
      </c>
      <c r="AE22" s="30">
        <v>38</v>
      </c>
      <c r="AF22" s="29"/>
      <c r="AG22" s="29"/>
      <c r="AH22" s="30"/>
      <c r="AI22" s="30"/>
      <c r="AJ22" s="29"/>
      <c r="AK22" s="29"/>
      <c r="AL22" s="30">
        <v>41</v>
      </c>
      <c r="AM22" s="30">
        <v>46</v>
      </c>
      <c r="AN22" s="29"/>
      <c r="AO22" s="29"/>
      <c r="AP22" s="30"/>
      <c r="AQ22" s="30"/>
      <c r="AR22" s="29"/>
      <c r="AS22" s="29"/>
      <c r="AT22" s="30"/>
      <c r="AU22" s="30"/>
      <c r="AV22" s="29">
        <v>7</v>
      </c>
      <c r="AW22" s="29">
        <v>37</v>
      </c>
      <c r="AX22" s="30"/>
      <c r="AY22" s="30"/>
      <c r="AZ22" s="29"/>
      <c r="BA22" s="29"/>
      <c r="BB22" s="30"/>
      <c r="BC22" s="30"/>
      <c r="BD22" s="29"/>
      <c r="BE22" s="29"/>
      <c r="BF22" s="30"/>
      <c r="BG22" s="30"/>
      <c r="BH22" s="29"/>
      <c r="BI22" s="29"/>
      <c r="BJ22" s="30"/>
      <c r="BK22" s="30"/>
      <c r="BL22" s="29"/>
      <c r="BM22" s="29"/>
      <c r="BN22" s="30"/>
      <c r="BO22" s="30"/>
      <c r="BP22" s="29"/>
      <c r="BQ22" s="29"/>
      <c r="BR22" s="30"/>
      <c r="BS22" s="30"/>
      <c r="BT22" s="29">
        <v>15</v>
      </c>
      <c r="BU22" s="29">
        <v>51</v>
      </c>
      <c r="BV22" s="30"/>
      <c r="BW22" s="30"/>
      <c r="BX22" s="29">
        <v>10</v>
      </c>
      <c r="BY22" s="29">
        <v>19</v>
      </c>
      <c r="BZ22" s="30"/>
      <c r="CA22" s="30"/>
      <c r="CB22" s="389"/>
      <c r="CC22" s="389"/>
      <c r="CD22" s="30"/>
      <c r="CE22" s="30"/>
      <c r="CF22" s="29"/>
      <c r="CG22" s="29"/>
      <c r="CH22" s="203" t="str">
        <f t="shared" si="109"/>
        <v>Appie Smink</v>
      </c>
      <c r="CI22" s="203"/>
      <c r="CJ22" s="193"/>
      <c r="CK22" s="246">
        <v>0.25</v>
      </c>
      <c r="CL22" s="234">
        <v>15</v>
      </c>
      <c r="CM22" s="185"/>
    </row>
    <row r="23" spans="1:91" ht="15" customHeight="1">
      <c r="B23" s="243">
        <f>H17</f>
        <v>18</v>
      </c>
      <c r="C23" s="244">
        <f>I17</f>
        <v>0.35899999999999999</v>
      </c>
      <c r="D23" s="274" t="str">
        <f>IF(E22=0,"",D22/E22)</f>
        <v/>
      </c>
      <c r="E23" s="29"/>
      <c r="F23" s="275">
        <f>IF(G22=0,"",F22/G22)</f>
        <v>0.65625</v>
      </c>
      <c r="G23" s="30">
        <v>3</v>
      </c>
      <c r="H23" s="276"/>
      <c r="I23" s="256"/>
      <c r="J23" s="275" t="str">
        <f t="shared" ref="J23" si="189">IF(K22=0,"",J22/K22)</f>
        <v/>
      </c>
      <c r="K23" s="30"/>
      <c r="L23" s="274" t="str">
        <f t="shared" ref="L23" si="190">IF(M22=0,"",L22/M22)</f>
        <v/>
      </c>
      <c r="M23" s="29"/>
      <c r="N23" s="275" t="str">
        <f t="shared" ref="N23" si="191">IF(O22=0,"",N22/O22)</f>
        <v/>
      </c>
      <c r="O23" s="30"/>
      <c r="P23" s="274">
        <f t="shared" ref="P23" si="192">IF(Q22=0,"",P22/Q22)</f>
        <v>0.67391304347826086</v>
      </c>
      <c r="Q23" s="29">
        <v>3</v>
      </c>
      <c r="R23" s="275">
        <f t="shared" ref="R23" si="193">IF(S22=0,"",R22/S22)</f>
        <v>0.20408163265306123</v>
      </c>
      <c r="S23" s="30">
        <v>0</v>
      </c>
      <c r="T23" s="274" t="str">
        <f t="shared" ref="T23" si="194">IF(U22=0,"",T22/U22)</f>
        <v/>
      </c>
      <c r="U23" s="29"/>
      <c r="V23" s="275">
        <f t="shared" ref="V23" si="195">IF(W22=0,"",V22/W22)</f>
        <v>0.93103448275862066</v>
      </c>
      <c r="W23" s="30">
        <v>3</v>
      </c>
      <c r="X23" s="274" t="str">
        <f t="shared" ref="X23" si="196">IF(Y22=0,"",X22/Y22)</f>
        <v/>
      </c>
      <c r="Y23" s="29"/>
      <c r="Z23" s="275">
        <f t="shared" ref="Z23" si="197">IF(AA22=0,"",Z22/AA22)</f>
        <v>0.25</v>
      </c>
      <c r="AA23" s="30">
        <v>2</v>
      </c>
      <c r="AB23" s="274" t="str">
        <f t="shared" ref="AB23" si="198">IF(AC22=0,"",AB22/AC22)</f>
        <v/>
      </c>
      <c r="AC23" s="29"/>
      <c r="AD23" s="275">
        <f t="shared" ref="AD23" si="199">IF(AE22=0,"",AD22/AE22)</f>
        <v>0.10526315789473684</v>
      </c>
      <c r="AE23" s="30">
        <v>1</v>
      </c>
      <c r="AF23" s="274" t="str">
        <f t="shared" ref="AF23" si="200">IF(AG22=0,"",AF22/AG22)</f>
        <v/>
      </c>
      <c r="AG23" s="29"/>
      <c r="AH23" s="275" t="str">
        <f t="shared" ref="AH23" si="201">IF(AI22=0,"",AH22/AI22)</f>
        <v/>
      </c>
      <c r="AI23" s="30"/>
      <c r="AJ23" s="274" t="str">
        <f t="shared" ref="AJ23" si="202">IF(AK22=0,"",AJ22/AK22)</f>
        <v/>
      </c>
      <c r="AK23" s="29"/>
      <c r="AL23" s="275">
        <f t="shared" ref="AL23" si="203">IF(AM22=0,"",AL22/AM22)</f>
        <v>0.89130434782608692</v>
      </c>
      <c r="AM23" s="30">
        <v>3</v>
      </c>
      <c r="AN23" s="274" t="str">
        <f t="shared" ref="AN23" si="204">IF(AO22=0,"",AN22/AO22)</f>
        <v/>
      </c>
      <c r="AO23" s="29"/>
      <c r="AP23" s="275" t="str">
        <f t="shared" ref="AP23" si="205">IF(AQ22=0,"",AP22/AQ22)</f>
        <v/>
      </c>
      <c r="AQ23" s="30"/>
      <c r="AR23" s="274" t="str">
        <f t="shared" ref="AR23" si="206">IF(AS22=0,"",AR22/AS22)</f>
        <v/>
      </c>
      <c r="AS23" s="29"/>
      <c r="AT23" s="275" t="str">
        <f t="shared" ref="AT23" si="207">IF(AU22=0,"",AT22/AU22)</f>
        <v/>
      </c>
      <c r="AU23" s="30"/>
      <c r="AV23" s="274">
        <f t="shared" ref="AV23" si="208">IF(AW22=0,"",AV22/AW22)</f>
        <v>0.1891891891891892</v>
      </c>
      <c r="AW23" s="29">
        <v>0</v>
      </c>
      <c r="AX23" s="275" t="str">
        <f t="shared" ref="AX23" si="209">IF(AY22=0,"",AX22/AY22)</f>
        <v/>
      </c>
      <c r="AY23" s="30"/>
      <c r="AZ23" s="274" t="str">
        <f t="shared" ref="AZ23" si="210">IF(BA22=0,"",AZ22/BA22)</f>
        <v/>
      </c>
      <c r="BA23" s="29"/>
      <c r="BB23" s="275" t="str">
        <f t="shared" ref="BB23" si="211">IF(BC22=0,"",BB22/BC22)</f>
        <v/>
      </c>
      <c r="BC23" s="30"/>
      <c r="BD23" s="274" t="str">
        <f t="shared" ref="BD23" si="212">IF(BE22=0,"",BD22/BE22)</f>
        <v/>
      </c>
      <c r="BE23" s="29"/>
      <c r="BF23" s="275" t="str">
        <f t="shared" ref="BF23" si="213">IF(BG22=0,"",BF22/BG22)</f>
        <v/>
      </c>
      <c r="BG23" s="30"/>
      <c r="BH23" s="274" t="str">
        <f t="shared" ref="BH23" si="214">IF(BI22=0,"",BH22/BI22)</f>
        <v/>
      </c>
      <c r="BI23" s="29"/>
      <c r="BJ23" s="275" t="str">
        <f t="shared" ref="BJ23" si="215">IF(BK22=0,"",BJ22/BK22)</f>
        <v/>
      </c>
      <c r="BK23" s="30"/>
      <c r="BL23" s="274" t="str">
        <f t="shared" ref="BL23" si="216">IF(BM22=0,"",BL22/BM22)</f>
        <v/>
      </c>
      <c r="BM23" s="29"/>
      <c r="BN23" s="275" t="str">
        <f t="shared" ref="BN23" si="217">IF(BO22=0,"",BN22/BO22)</f>
        <v/>
      </c>
      <c r="BO23" s="30"/>
      <c r="BP23" s="274" t="str">
        <f t="shared" ref="BP23" si="218">IF(BQ22=0,"",BP22/BQ22)</f>
        <v/>
      </c>
      <c r="BQ23" s="29"/>
      <c r="BR23" s="275" t="str">
        <f t="shared" ref="BR23" si="219">IF(BS22=0,"",BR22/BS22)</f>
        <v/>
      </c>
      <c r="BS23" s="30"/>
      <c r="BT23" s="274">
        <f t="shared" ref="BT23" si="220">IF(BU22=0,"",BT22/BU22)</f>
        <v>0.29411764705882354</v>
      </c>
      <c r="BU23" s="29">
        <v>3</v>
      </c>
      <c r="BV23" s="275" t="str">
        <f t="shared" ref="BV23" si="221">IF(BW22=0,"",BV22/BW22)</f>
        <v/>
      </c>
      <c r="BW23" s="30"/>
      <c r="BX23" s="274">
        <f t="shared" ref="BX23" si="222">IF(BY22=0,"",BX22/BY22)</f>
        <v>0.52631578947368418</v>
      </c>
      <c r="BY23" s="29">
        <v>3</v>
      </c>
      <c r="BZ23" s="275" t="str">
        <f t="shared" ref="BZ23" si="223">IF(CA22=0,"",BZ22/CA22)</f>
        <v/>
      </c>
      <c r="CA23" s="30"/>
      <c r="CB23" s="390" t="str">
        <f t="shared" ref="CB23" si="224">IF(CC22=0,"",CB22/CC22)</f>
        <v/>
      </c>
      <c r="CC23" s="389"/>
      <c r="CD23" s="275" t="str">
        <f t="shared" ref="CD23" si="225">IF(CE22=0,"",CD22/CE22)</f>
        <v/>
      </c>
      <c r="CE23" s="30"/>
      <c r="CF23" s="274" t="str">
        <f t="shared" ref="CF23" si="226">IF(CG22=0,"",CF22/CG22)</f>
        <v/>
      </c>
      <c r="CG23" s="29"/>
      <c r="CH23" s="243">
        <f t="shared" si="109"/>
        <v>18</v>
      </c>
      <c r="CI23" s="244">
        <f>C23</f>
        <v>0.35899999999999999</v>
      </c>
      <c r="CJ23" s="193"/>
      <c r="CK23" s="246">
        <v>0.3</v>
      </c>
      <c r="CL23" s="234">
        <v>16</v>
      </c>
      <c r="CM23" s="185"/>
    </row>
    <row r="24" spans="1:91" ht="15" customHeight="1">
      <c r="A24" s="199">
        <f t="shared" ref="A24" si="227">A22+1</f>
        <v>4</v>
      </c>
      <c r="B24" s="245" t="str">
        <f>J16</f>
        <v>Arthur Brouwer</v>
      </c>
      <c r="C24" s="245"/>
      <c r="D24" s="51"/>
      <c r="E24" s="51"/>
      <c r="F24" s="29"/>
      <c r="G24" s="29"/>
      <c r="H24" s="51"/>
      <c r="I24" s="51"/>
      <c r="J24" s="256"/>
      <c r="K24" s="256"/>
      <c r="L24" s="51"/>
      <c r="M24" s="51"/>
      <c r="N24" s="29">
        <v>37</v>
      </c>
      <c r="O24" s="29">
        <v>46</v>
      </c>
      <c r="P24" s="51">
        <v>26</v>
      </c>
      <c r="Q24" s="51">
        <v>34</v>
      </c>
      <c r="R24" s="29"/>
      <c r="S24" s="29"/>
      <c r="T24" s="51">
        <v>22</v>
      </c>
      <c r="U24" s="51">
        <v>60</v>
      </c>
      <c r="V24" s="29">
        <v>17</v>
      </c>
      <c r="W24" s="29">
        <v>44</v>
      </c>
      <c r="X24" s="51"/>
      <c r="Y24" s="51"/>
      <c r="Z24" s="29">
        <v>7</v>
      </c>
      <c r="AA24" s="29">
        <v>51</v>
      </c>
      <c r="AB24" s="51">
        <v>13</v>
      </c>
      <c r="AC24" s="51">
        <v>39</v>
      </c>
      <c r="AD24" s="29"/>
      <c r="AE24" s="29"/>
      <c r="AF24" s="51"/>
      <c r="AG24" s="51"/>
      <c r="AH24" s="29"/>
      <c r="AI24" s="29"/>
      <c r="AJ24" s="51"/>
      <c r="AK24" s="51"/>
      <c r="AL24" s="29">
        <v>28</v>
      </c>
      <c r="AM24" s="29">
        <v>60</v>
      </c>
      <c r="AN24" s="51"/>
      <c r="AO24" s="51"/>
      <c r="AP24" s="29"/>
      <c r="AQ24" s="29"/>
      <c r="AR24" s="51"/>
      <c r="AS24" s="51"/>
      <c r="AT24" s="29">
        <v>10</v>
      </c>
      <c r="AU24" s="29">
        <v>33</v>
      </c>
      <c r="AV24" s="51"/>
      <c r="AW24" s="51"/>
      <c r="AX24" s="29">
        <v>31</v>
      </c>
      <c r="AY24" s="29">
        <v>47</v>
      </c>
      <c r="AZ24" s="51">
        <v>15</v>
      </c>
      <c r="BA24" s="51">
        <v>45</v>
      </c>
      <c r="BB24" s="29"/>
      <c r="BC24" s="29"/>
      <c r="BD24" s="51"/>
      <c r="BE24" s="51"/>
      <c r="BF24" s="29">
        <v>5</v>
      </c>
      <c r="BG24" s="29">
        <v>54</v>
      </c>
      <c r="BH24" s="51"/>
      <c r="BI24" s="51"/>
      <c r="BJ24" s="29"/>
      <c r="BK24" s="29"/>
      <c r="BL24" s="51"/>
      <c r="BM24" s="51"/>
      <c r="BN24" s="29">
        <v>27</v>
      </c>
      <c r="BO24" s="29">
        <v>36</v>
      </c>
      <c r="BP24" s="51"/>
      <c r="BQ24" s="51"/>
      <c r="BR24" s="29"/>
      <c r="BS24" s="29"/>
      <c r="BT24" s="51"/>
      <c r="BU24" s="51"/>
      <c r="BV24" s="29"/>
      <c r="BW24" s="29"/>
      <c r="BX24" s="51"/>
      <c r="BY24" s="51"/>
      <c r="BZ24" s="29"/>
      <c r="CA24" s="29"/>
      <c r="CB24" s="391">
        <v>7</v>
      </c>
      <c r="CC24" s="391">
        <v>60</v>
      </c>
      <c r="CD24" s="29"/>
      <c r="CE24" s="29"/>
      <c r="CF24" s="51">
        <v>10</v>
      </c>
      <c r="CG24" s="51">
        <v>33</v>
      </c>
      <c r="CH24" s="245" t="str">
        <f t="shared" si="109"/>
        <v>Arthur Brouwer</v>
      </c>
      <c r="CI24" s="245"/>
      <c r="CJ24" s="185"/>
      <c r="CK24" s="246">
        <v>0.32</v>
      </c>
      <c r="CL24" s="234">
        <v>17</v>
      </c>
      <c r="CM24" s="185"/>
    </row>
    <row r="25" spans="1:91" ht="15" customHeight="1">
      <c r="B25" s="247">
        <f>J17</f>
        <v>27</v>
      </c>
      <c r="C25" s="248">
        <f>K17</f>
        <v>0.55200000000000005</v>
      </c>
      <c r="D25" s="273" t="str">
        <f>IF(E24=0,"",D24/E24)</f>
        <v/>
      </c>
      <c r="E25" s="51"/>
      <c r="F25" s="274" t="str">
        <f>IF(G24=0,"",F24/G24)</f>
        <v/>
      </c>
      <c r="G25" s="29"/>
      <c r="H25" s="273" t="str">
        <f t="shared" ref="H25" si="228">IF(I24=0,"",H24/I24)</f>
        <v/>
      </c>
      <c r="I25" s="51"/>
      <c r="J25" s="276"/>
      <c r="K25" s="256"/>
      <c r="L25" s="273" t="str">
        <f t="shared" ref="L25" si="229">IF(M24=0,"",L24/M24)</f>
        <v/>
      </c>
      <c r="M25" s="51"/>
      <c r="N25" s="274">
        <f t="shared" ref="N25" si="230">IF(O24=0,"",N24/O24)</f>
        <v>0.80434782608695654</v>
      </c>
      <c r="O25" s="29">
        <v>2</v>
      </c>
      <c r="P25" s="273">
        <f t="shared" ref="P25" si="231">IF(Q24=0,"",P24/Q24)</f>
        <v>0.76470588235294112</v>
      </c>
      <c r="Q25" s="51">
        <v>1</v>
      </c>
      <c r="R25" s="274" t="str">
        <f t="shared" ref="R25" si="232">IF(S24=0,"",R24/S24)</f>
        <v/>
      </c>
      <c r="S25" s="29"/>
      <c r="T25" s="273">
        <f t="shared" ref="T25" si="233">IF(U24=0,"",T24/U24)</f>
        <v>0.36666666666666664</v>
      </c>
      <c r="U25" s="51">
        <v>1</v>
      </c>
      <c r="V25" s="274">
        <f t="shared" ref="V25" si="234">IF(W24=0,"",V24/W24)</f>
        <v>0.38636363636363635</v>
      </c>
      <c r="W25" s="29">
        <v>0</v>
      </c>
      <c r="X25" s="273" t="str">
        <f t="shared" ref="X25" si="235">IF(Y24=0,"",X24/Y24)</f>
        <v/>
      </c>
      <c r="Y25" s="51"/>
      <c r="Z25" s="274">
        <f t="shared" ref="Z25" si="236">IF(AA24=0,"",Z24/AA24)</f>
        <v>0.13725490196078433</v>
      </c>
      <c r="AA25" s="29">
        <v>0</v>
      </c>
      <c r="AB25" s="273">
        <f t="shared" ref="AB25" si="237">IF(AC24=0,"",AB24/AC24)</f>
        <v>0.33333333333333331</v>
      </c>
      <c r="AC25" s="51">
        <v>3</v>
      </c>
      <c r="AD25" s="274" t="str">
        <f t="shared" ref="AD25" si="238">IF(AE24=0,"",AD24/AE24)</f>
        <v/>
      </c>
      <c r="AE25" s="29"/>
      <c r="AF25" s="273" t="str">
        <f t="shared" ref="AF25" si="239">IF(AG24=0,"",AF24/AG24)</f>
        <v/>
      </c>
      <c r="AG25" s="51"/>
      <c r="AH25" s="274" t="str">
        <f t="shared" ref="AH25" si="240">IF(AI24=0,"",AH24/AI24)</f>
        <v/>
      </c>
      <c r="AI25" s="29"/>
      <c r="AJ25" s="273" t="str">
        <f t="shared" ref="AJ25" si="241">IF(AK24=0,"",AJ24/AK24)</f>
        <v/>
      </c>
      <c r="AK25" s="51"/>
      <c r="AL25" s="274">
        <f t="shared" ref="AL25" si="242">IF(AM24=0,"",AL24/AM24)</f>
        <v>0.46666666666666667</v>
      </c>
      <c r="AM25" s="29">
        <v>0</v>
      </c>
      <c r="AN25" s="273" t="str">
        <f t="shared" ref="AN25" si="243">IF(AO24=0,"",AN24/AO24)</f>
        <v/>
      </c>
      <c r="AO25" s="51"/>
      <c r="AP25" s="274" t="str">
        <f t="shared" ref="AP25" si="244">IF(AQ24=0,"",AP24/AQ24)</f>
        <v/>
      </c>
      <c r="AQ25" s="29"/>
      <c r="AR25" s="273" t="str">
        <f t="shared" ref="AR25" si="245">IF(AS24=0,"",AR24/AS24)</f>
        <v/>
      </c>
      <c r="AS25" s="51"/>
      <c r="AT25" s="274">
        <f t="shared" ref="AT25" si="246">IF(AU24=0,"",AT24/AU24)</f>
        <v>0.30303030303030304</v>
      </c>
      <c r="AU25" s="29">
        <v>1</v>
      </c>
      <c r="AV25" s="273" t="str">
        <f t="shared" ref="AV25" si="247">IF(AW24=0,"",AV24/AW24)</f>
        <v/>
      </c>
      <c r="AW25" s="51"/>
      <c r="AX25" s="274">
        <f t="shared" ref="AX25" si="248">IF(AY24=0,"",AX24/AY24)</f>
        <v>0.65957446808510634</v>
      </c>
      <c r="AY25" s="29">
        <v>0</v>
      </c>
      <c r="AZ25" s="273">
        <f t="shared" ref="AZ25" si="249">IF(BA24=0,"",AZ24/BA24)</f>
        <v>0.33333333333333331</v>
      </c>
      <c r="BA25" s="51">
        <v>0</v>
      </c>
      <c r="BB25" s="274" t="str">
        <f t="shared" ref="BB25" si="250">IF(BC24=0,"",BB24/BC24)</f>
        <v/>
      </c>
      <c r="BC25" s="29"/>
      <c r="BD25" s="273" t="str">
        <f t="shared" ref="BD25" si="251">IF(BE24=0,"",BD24/BE24)</f>
        <v/>
      </c>
      <c r="BE25" s="51"/>
      <c r="BF25" s="274">
        <f t="shared" ref="BF25" si="252">IF(BG24=0,"",BF24/BG24)</f>
        <v>9.2592592592592587E-2</v>
      </c>
      <c r="BG25" s="29">
        <v>0</v>
      </c>
      <c r="BH25" s="273" t="str">
        <f t="shared" ref="BH25" si="253">IF(BI24=0,"",BH24/BI24)</f>
        <v/>
      </c>
      <c r="BI25" s="51"/>
      <c r="BJ25" s="274" t="str">
        <f t="shared" ref="BJ25" si="254">IF(BK24=0,"",BJ24/BK24)</f>
        <v/>
      </c>
      <c r="BK25" s="29"/>
      <c r="BL25" s="273" t="str">
        <f t="shared" ref="BL25" si="255">IF(BM24=0,"",BL24/BM24)</f>
        <v/>
      </c>
      <c r="BM25" s="51"/>
      <c r="BN25" s="274">
        <f t="shared" ref="BN25" si="256">IF(BO24=0,"",BN24/BO24)</f>
        <v>0.75</v>
      </c>
      <c r="BO25" s="29">
        <v>3</v>
      </c>
      <c r="BP25" s="273" t="str">
        <f t="shared" ref="BP25" si="257">IF(BQ24=0,"",BP24/BQ24)</f>
        <v/>
      </c>
      <c r="BQ25" s="51"/>
      <c r="BR25" s="274" t="str">
        <f t="shared" ref="BR25" si="258">IF(BS24=0,"",BR24/BS24)</f>
        <v/>
      </c>
      <c r="BS25" s="29"/>
      <c r="BT25" s="273" t="str">
        <f t="shared" ref="BT25" si="259">IF(BU24=0,"",BT24/BU24)</f>
        <v/>
      </c>
      <c r="BU25" s="51"/>
      <c r="BV25" s="274" t="str">
        <f t="shared" ref="BV25" si="260">IF(BW24=0,"",BV24/BW24)</f>
        <v/>
      </c>
      <c r="BW25" s="29"/>
      <c r="BX25" s="273" t="str">
        <f t="shared" ref="BX25" si="261">IF(BY24=0,"",BX24/BY24)</f>
        <v/>
      </c>
      <c r="BY25" s="51"/>
      <c r="BZ25" s="274" t="str">
        <f t="shared" ref="BZ25" si="262">IF(CA24=0,"",BZ24/CA24)</f>
        <v/>
      </c>
      <c r="CA25" s="29"/>
      <c r="CB25" s="392">
        <f t="shared" ref="CB25" si="263">IF(CC24=0,"",CB24/CC24)</f>
        <v>0.11666666666666667</v>
      </c>
      <c r="CC25" s="391">
        <v>0</v>
      </c>
      <c r="CD25" s="274" t="str">
        <f t="shared" ref="CD25" si="264">IF(CE24=0,"",CD24/CE24)</f>
        <v/>
      </c>
      <c r="CE25" s="29"/>
      <c r="CF25" s="273">
        <f t="shared" ref="CF25" si="265">IF(CG24=0,"",CF24/CG24)</f>
        <v>0.30303030303030304</v>
      </c>
      <c r="CG25" s="51">
        <v>0</v>
      </c>
      <c r="CH25" s="247">
        <f t="shared" si="109"/>
        <v>27</v>
      </c>
      <c r="CI25" s="248">
        <f>C25</f>
        <v>0.55200000000000005</v>
      </c>
      <c r="CJ25" s="185"/>
      <c r="CK25" s="246">
        <v>0.34</v>
      </c>
      <c r="CL25" s="234">
        <v>18</v>
      </c>
      <c r="CM25" s="185"/>
    </row>
    <row r="26" spans="1:91" ht="15" customHeight="1">
      <c r="A26" s="122">
        <f t="shared" ref="A26" si="266">A24+1</f>
        <v>5</v>
      </c>
      <c r="B26" s="203" t="str">
        <f>L16</f>
        <v>Berry Grouwstra</v>
      </c>
      <c r="C26" s="203"/>
      <c r="D26" s="29"/>
      <c r="E26" s="29"/>
      <c r="F26" s="30"/>
      <c r="G26" s="30"/>
      <c r="H26" s="29"/>
      <c r="I26" s="29"/>
      <c r="J26" s="30"/>
      <c r="K26" s="30"/>
      <c r="L26" s="256"/>
      <c r="M26" s="256"/>
      <c r="N26" s="30"/>
      <c r="O26" s="30"/>
      <c r="P26" s="29">
        <v>29</v>
      </c>
      <c r="Q26" s="29">
        <v>47</v>
      </c>
      <c r="R26" s="30">
        <v>10</v>
      </c>
      <c r="S26" s="30">
        <v>51</v>
      </c>
      <c r="T26" s="29">
        <v>27</v>
      </c>
      <c r="U26" s="29">
        <v>38</v>
      </c>
      <c r="V26" s="30">
        <v>31</v>
      </c>
      <c r="W26" s="30">
        <v>57</v>
      </c>
      <c r="X26" s="29"/>
      <c r="Y26" s="29"/>
      <c r="Z26" s="30"/>
      <c r="AA26" s="30"/>
      <c r="AB26" s="29"/>
      <c r="AC26" s="29"/>
      <c r="AD26" s="30">
        <v>8</v>
      </c>
      <c r="AE26" s="30">
        <v>42</v>
      </c>
      <c r="AF26" s="29"/>
      <c r="AG26" s="29"/>
      <c r="AH26" s="30"/>
      <c r="AI26" s="30"/>
      <c r="AJ26" s="29"/>
      <c r="AK26" s="29"/>
      <c r="AL26" s="30"/>
      <c r="AM26" s="30"/>
      <c r="AN26" s="29"/>
      <c r="AO26" s="29"/>
      <c r="AP26" s="30"/>
      <c r="AQ26" s="30"/>
      <c r="AR26" s="29"/>
      <c r="AS26" s="29"/>
      <c r="AT26" s="30"/>
      <c r="AU26" s="30"/>
      <c r="AV26" s="29">
        <v>2</v>
      </c>
      <c r="AW26" s="29">
        <v>40</v>
      </c>
      <c r="AX26" s="30"/>
      <c r="AY26" s="30"/>
      <c r="AZ26" s="29"/>
      <c r="BA26" s="29"/>
      <c r="BB26" s="30"/>
      <c r="BC26" s="30"/>
      <c r="BD26" s="29">
        <v>13</v>
      </c>
      <c r="BE26" s="29">
        <v>52</v>
      </c>
      <c r="BF26" s="30"/>
      <c r="BG26" s="30"/>
      <c r="BH26" s="29"/>
      <c r="BI26" s="29"/>
      <c r="BJ26" s="30"/>
      <c r="BK26" s="30"/>
      <c r="BL26" s="29">
        <v>14</v>
      </c>
      <c r="BM26" s="29">
        <v>60</v>
      </c>
      <c r="BN26" s="30"/>
      <c r="BO26" s="30"/>
      <c r="BP26" s="29">
        <v>43</v>
      </c>
      <c r="BQ26" s="29">
        <v>60</v>
      </c>
      <c r="BR26" s="30"/>
      <c r="BS26" s="30"/>
      <c r="BT26" s="29">
        <v>2</v>
      </c>
      <c r="BU26" s="29">
        <v>35</v>
      </c>
      <c r="BV26" s="30"/>
      <c r="BW26" s="30"/>
      <c r="BX26" s="29"/>
      <c r="BY26" s="29"/>
      <c r="BZ26" s="30"/>
      <c r="CA26" s="30"/>
      <c r="CB26" s="389"/>
      <c r="CC26" s="389"/>
      <c r="CD26" s="30"/>
      <c r="CE26" s="30"/>
      <c r="CF26" s="29"/>
      <c r="CG26" s="29"/>
      <c r="CH26" s="203" t="str">
        <f t="shared" si="109"/>
        <v>Berry Grouwstra</v>
      </c>
      <c r="CI26" s="203"/>
      <c r="CJ26" s="193"/>
      <c r="CK26" s="246">
        <v>0.36</v>
      </c>
      <c r="CL26" s="234">
        <v>19</v>
      </c>
      <c r="CM26" s="185"/>
    </row>
    <row r="27" spans="1:91" ht="15" customHeight="1">
      <c r="B27" s="243">
        <f>L17</f>
        <v>25</v>
      </c>
      <c r="C27" s="244">
        <f>M17</f>
        <v>0.50600000000000001</v>
      </c>
      <c r="D27" s="274" t="str">
        <f t="shared" ref="D27" si="267">IF(E26=0,"",D26/E26)</f>
        <v/>
      </c>
      <c r="E27" s="29"/>
      <c r="F27" s="275" t="str">
        <f t="shared" ref="F27" si="268">IF(G26=0,"",F26/G26)</f>
        <v/>
      </c>
      <c r="G27" s="30"/>
      <c r="H27" s="274" t="str">
        <f t="shared" ref="H27" si="269">IF(I26=0,"",H26/I26)</f>
        <v/>
      </c>
      <c r="I27" s="29"/>
      <c r="J27" s="275" t="str">
        <f t="shared" ref="J27" si="270">IF(K26=0,"",J26/K26)</f>
        <v/>
      </c>
      <c r="K27" s="30"/>
      <c r="L27" s="276"/>
      <c r="M27" s="256"/>
      <c r="N27" s="275" t="str">
        <f t="shared" ref="N27" si="271">IF(O26=0,"",N26/O26)</f>
        <v/>
      </c>
      <c r="O27" s="30"/>
      <c r="P27" s="274">
        <f t="shared" ref="P27" si="272">IF(Q26=0,"",P26/Q26)</f>
        <v>0.61702127659574468</v>
      </c>
      <c r="Q27" s="29">
        <v>1</v>
      </c>
      <c r="R27" s="275">
        <f t="shared" ref="R27" si="273">IF(S26=0,"",R26/S26)</f>
        <v>0.19607843137254902</v>
      </c>
      <c r="S27" s="30">
        <v>0</v>
      </c>
      <c r="T27" s="274">
        <f t="shared" ref="T27" si="274">IF(U26=0,"",T26/U26)</f>
        <v>0.71052631578947367</v>
      </c>
      <c r="U27" s="29">
        <v>3</v>
      </c>
      <c r="V27" s="275">
        <f t="shared" ref="V27" si="275">IF(W26=0,"",V26/W26)</f>
        <v>0.54385964912280704</v>
      </c>
      <c r="W27" s="30">
        <v>2</v>
      </c>
      <c r="X27" s="274" t="str">
        <f t="shared" ref="X27" si="276">IF(Y26=0,"",X26/Y26)</f>
        <v/>
      </c>
      <c r="Y27" s="29"/>
      <c r="Z27" s="275" t="str">
        <f t="shared" ref="Z27" si="277">IF(AA26=0,"",Z26/AA26)</f>
        <v/>
      </c>
      <c r="AA27" s="30"/>
      <c r="AB27" s="274" t="str">
        <f t="shared" ref="AB27" si="278">IF(AC26=0,"",AB26/AC26)</f>
        <v/>
      </c>
      <c r="AC27" s="29"/>
      <c r="AD27" s="275">
        <f t="shared" ref="AD27" si="279">IF(AE26=0,"",AD26/AE26)</f>
        <v>0.19047619047619047</v>
      </c>
      <c r="AE27" s="30">
        <v>1</v>
      </c>
      <c r="AF27" s="274" t="str">
        <f t="shared" ref="AF27" si="280">IF(AG26=0,"",AF26/AG26)</f>
        <v/>
      </c>
      <c r="AG27" s="29"/>
      <c r="AH27" s="275" t="str">
        <f t="shared" ref="AH27" si="281">IF(AI26=0,"",AH26/AI26)</f>
        <v/>
      </c>
      <c r="AI27" s="30"/>
      <c r="AJ27" s="274" t="str">
        <f t="shared" ref="AJ27" si="282">IF(AK26=0,"",AJ26/AK26)</f>
        <v/>
      </c>
      <c r="AK27" s="29"/>
      <c r="AL27" s="275" t="str">
        <f t="shared" ref="AL27" si="283">IF(AM26=0,"",AL26/AM26)</f>
        <v/>
      </c>
      <c r="AM27" s="30"/>
      <c r="AN27" s="274" t="str">
        <f t="shared" ref="AN27" si="284">IF(AO26=0,"",AN26/AO26)</f>
        <v/>
      </c>
      <c r="AO27" s="29"/>
      <c r="AP27" s="275" t="str">
        <f t="shared" ref="AP27" si="285">IF(AQ26=0,"",AP26/AQ26)</f>
        <v/>
      </c>
      <c r="AQ27" s="30"/>
      <c r="AR27" s="274" t="str">
        <f t="shared" ref="AR27" si="286">IF(AS26=0,"",AR26/AS26)</f>
        <v/>
      </c>
      <c r="AS27" s="29"/>
      <c r="AT27" s="275" t="str">
        <f t="shared" ref="AT27" si="287">IF(AU26=0,"",AT26/AU26)</f>
        <v/>
      </c>
      <c r="AU27" s="30"/>
      <c r="AV27" s="274">
        <f t="shared" ref="AV27" si="288">IF(AW26=0,"",AV26/AW26)</f>
        <v>0.05</v>
      </c>
      <c r="AW27" s="29">
        <v>0</v>
      </c>
      <c r="AX27" s="275" t="str">
        <f t="shared" ref="AX27" si="289">IF(AY26=0,"",AX26/AY26)</f>
        <v/>
      </c>
      <c r="AY27" s="30"/>
      <c r="AZ27" s="274" t="str">
        <f t="shared" ref="AZ27" si="290">IF(BA26=0,"",AZ26/BA26)</f>
        <v/>
      </c>
      <c r="BA27" s="29"/>
      <c r="BB27" s="275" t="str">
        <f t="shared" ref="BB27" si="291">IF(BC26=0,"",BB26/BC26)</f>
        <v/>
      </c>
      <c r="BC27" s="30"/>
      <c r="BD27" s="274">
        <f t="shared" ref="BD27" si="292">IF(BE26=0,"",BD26/BE26)</f>
        <v>0.25</v>
      </c>
      <c r="BE27" s="29">
        <v>0</v>
      </c>
      <c r="BF27" s="275" t="str">
        <f t="shared" ref="BF27" si="293">IF(BG26=0,"",BF26/BG26)</f>
        <v/>
      </c>
      <c r="BG27" s="30"/>
      <c r="BH27" s="274" t="str">
        <f t="shared" ref="BH27" si="294">IF(BI26=0,"",BH26/BI26)</f>
        <v/>
      </c>
      <c r="BI27" s="29"/>
      <c r="BJ27" s="275" t="str">
        <f t="shared" ref="BJ27" si="295">IF(BK26=0,"",BJ26/BK26)</f>
        <v/>
      </c>
      <c r="BK27" s="30"/>
      <c r="BL27" s="274">
        <f t="shared" ref="BL27" si="296">IF(BM26=0,"",BL26/BM26)</f>
        <v>0.23333333333333334</v>
      </c>
      <c r="BM27" s="29">
        <v>0</v>
      </c>
      <c r="BN27" s="275" t="str">
        <f t="shared" ref="BN27" si="297">IF(BO26=0,"",BN26/BO26)</f>
        <v/>
      </c>
      <c r="BO27" s="30"/>
      <c r="BP27" s="274">
        <f t="shared" ref="BP27" si="298">IF(BQ26=0,"",BP26/BQ26)</f>
        <v>0.71666666666666667</v>
      </c>
      <c r="BQ27" s="29">
        <v>0</v>
      </c>
      <c r="BR27" s="275" t="str">
        <f t="shared" ref="BR27" si="299">IF(BS26=0,"",BR26/BS26)</f>
        <v/>
      </c>
      <c r="BS27" s="30"/>
      <c r="BT27" s="274">
        <f t="shared" ref="BT27" si="300">IF(BU26=0,"",BT26/BU26)</f>
        <v>5.7142857142857141E-2</v>
      </c>
      <c r="BU27" s="29">
        <v>0</v>
      </c>
      <c r="BV27" s="275" t="str">
        <f t="shared" ref="BV27" si="301">IF(BW26=0,"",BV26/BW26)</f>
        <v/>
      </c>
      <c r="BW27" s="30"/>
      <c r="BX27" s="274" t="str">
        <f t="shared" ref="BX27" si="302">IF(BY26=0,"",BX26/BY26)</f>
        <v/>
      </c>
      <c r="BY27" s="29"/>
      <c r="BZ27" s="275" t="str">
        <f t="shared" ref="BZ27" si="303">IF(CA26=0,"",BZ26/CA26)</f>
        <v/>
      </c>
      <c r="CA27" s="30"/>
      <c r="CB27" s="390" t="str">
        <f t="shared" ref="CB27" si="304">IF(CC26=0,"",CB26/CC26)</f>
        <v/>
      </c>
      <c r="CC27" s="389"/>
      <c r="CD27" s="275" t="str">
        <f t="shared" ref="CD27" si="305">IF(CE26=0,"",CD26/CE26)</f>
        <v/>
      </c>
      <c r="CE27" s="30"/>
      <c r="CF27" s="274" t="str">
        <f t="shared" ref="CF27" si="306">IF(CG26=0,"",CF26/CG26)</f>
        <v/>
      </c>
      <c r="CG27" s="29"/>
      <c r="CH27" s="243">
        <f t="shared" si="109"/>
        <v>25</v>
      </c>
      <c r="CI27" s="244">
        <f>C27</f>
        <v>0.50600000000000001</v>
      </c>
      <c r="CJ27" s="193"/>
      <c r="CK27" s="246">
        <v>0.38</v>
      </c>
      <c r="CL27" s="234">
        <v>20</v>
      </c>
      <c r="CM27" s="185"/>
    </row>
    <row r="28" spans="1:91" ht="15" customHeight="1">
      <c r="A28" s="199">
        <f t="shared" ref="A28" si="307">A26+1</f>
        <v>6</v>
      </c>
      <c r="B28" s="245" t="str">
        <f>N3</f>
        <v>Chris Wensveen</v>
      </c>
      <c r="C28" s="245"/>
      <c r="D28" s="51"/>
      <c r="E28" s="51"/>
      <c r="F28" s="29">
        <v>21</v>
      </c>
      <c r="G28" s="29">
        <v>44</v>
      </c>
      <c r="H28" s="51"/>
      <c r="I28" s="51"/>
      <c r="J28" s="29">
        <v>27</v>
      </c>
      <c r="K28" s="29">
        <v>46</v>
      </c>
      <c r="L28" s="51"/>
      <c r="M28" s="51"/>
      <c r="N28" s="256"/>
      <c r="O28" s="256"/>
      <c r="P28" s="51"/>
      <c r="Q28" s="51"/>
      <c r="R28" s="29"/>
      <c r="S28" s="29"/>
      <c r="T28" s="51"/>
      <c r="U28" s="51"/>
      <c r="V28" s="29"/>
      <c r="W28" s="29"/>
      <c r="X28" s="51"/>
      <c r="Y28" s="51"/>
      <c r="Z28" s="29"/>
      <c r="AA28" s="29"/>
      <c r="AB28" s="51"/>
      <c r="AC28" s="51"/>
      <c r="AD28" s="29"/>
      <c r="AE28" s="29"/>
      <c r="AF28" s="51"/>
      <c r="AG28" s="51"/>
      <c r="AH28" s="29"/>
      <c r="AI28" s="29"/>
      <c r="AJ28" s="51"/>
      <c r="AK28" s="51"/>
      <c r="AL28" s="29"/>
      <c r="AM28" s="29"/>
      <c r="AN28" s="51"/>
      <c r="AO28" s="51"/>
      <c r="AP28" s="29"/>
      <c r="AQ28" s="29"/>
      <c r="AR28" s="51"/>
      <c r="AS28" s="51"/>
      <c r="AT28" s="29"/>
      <c r="AU28" s="29"/>
      <c r="AV28" s="51"/>
      <c r="AW28" s="51"/>
      <c r="AX28" s="29"/>
      <c r="AY28" s="29"/>
      <c r="AZ28" s="51">
        <v>22</v>
      </c>
      <c r="BA28" s="51">
        <v>50</v>
      </c>
      <c r="BB28" s="29"/>
      <c r="BC28" s="29"/>
      <c r="BD28" s="51"/>
      <c r="BE28" s="51"/>
      <c r="BF28" s="29"/>
      <c r="BG28" s="29"/>
      <c r="BH28" s="51"/>
      <c r="BI28" s="51"/>
      <c r="BJ28" s="29"/>
      <c r="BK28" s="29"/>
      <c r="BL28" s="51"/>
      <c r="BM28" s="51"/>
      <c r="BN28" s="29">
        <v>9</v>
      </c>
      <c r="BO28" s="29">
        <v>40</v>
      </c>
      <c r="BP28" s="51"/>
      <c r="BQ28" s="51"/>
      <c r="BR28" s="29"/>
      <c r="BS28" s="29"/>
      <c r="BT28" s="51"/>
      <c r="BU28" s="51"/>
      <c r="BV28" s="29"/>
      <c r="BW28" s="29"/>
      <c r="BX28" s="51"/>
      <c r="BY28" s="51"/>
      <c r="BZ28" s="29"/>
      <c r="CA28" s="29"/>
      <c r="CB28" s="391"/>
      <c r="CC28" s="391"/>
      <c r="CD28" s="29">
        <v>15</v>
      </c>
      <c r="CE28" s="29">
        <v>43</v>
      </c>
      <c r="CF28" s="51"/>
      <c r="CG28" s="51"/>
      <c r="CH28" s="245" t="str">
        <f t="shared" si="109"/>
        <v>Chris Wensveen</v>
      </c>
      <c r="CI28" s="245"/>
      <c r="CJ28" s="185"/>
      <c r="CK28" s="246">
        <v>0.4</v>
      </c>
      <c r="CL28" s="234">
        <v>21</v>
      </c>
      <c r="CM28" s="185"/>
    </row>
    <row r="29" spans="1:91" ht="15" customHeight="1">
      <c r="B29" s="247">
        <f>N17</f>
        <v>37</v>
      </c>
      <c r="C29" s="248">
        <f>O17</f>
        <v>0.745</v>
      </c>
      <c r="D29" s="273" t="str">
        <f t="shared" ref="D29" si="308">IF(E28=0,"",D28/E28)</f>
        <v/>
      </c>
      <c r="E29" s="51"/>
      <c r="F29" s="274">
        <f t="shared" ref="F29" si="309">IF(G28=0,"",F28/G28)</f>
        <v>0.47727272727272729</v>
      </c>
      <c r="G29" s="29">
        <v>3</v>
      </c>
      <c r="H29" s="273" t="str">
        <f t="shared" ref="H29" si="310">IF(I28=0,"",H28/I28)</f>
        <v/>
      </c>
      <c r="I29" s="51"/>
      <c r="J29" s="274">
        <f t="shared" ref="J29" si="311">IF(K28=0,"",J28/K28)</f>
        <v>0.58695652173913049</v>
      </c>
      <c r="K29" s="29">
        <v>2</v>
      </c>
      <c r="L29" s="273" t="str">
        <f t="shared" ref="L29" si="312">IF(M28=0,"",L28/M28)</f>
        <v/>
      </c>
      <c r="M29" s="51"/>
      <c r="N29" s="276"/>
      <c r="O29" s="256"/>
      <c r="P29" s="273" t="str">
        <f t="shared" ref="P29" si="313">IF(Q28=0,"",P28/Q28)</f>
        <v/>
      </c>
      <c r="Q29" s="51"/>
      <c r="R29" s="274" t="str">
        <f t="shared" ref="R29" si="314">IF(S28=0,"",R28/S28)</f>
        <v/>
      </c>
      <c r="S29" s="29"/>
      <c r="T29" s="273" t="str">
        <f t="shared" ref="T29" si="315">IF(U28=0,"",T28/U28)</f>
        <v/>
      </c>
      <c r="U29" s="51"/>
      <c r="V29" s="274" t="str">
        <f t="shared" ref="V29" si="316">IF(W28=0,"",V28/W28)</f>
        <v/>
      </c>
      <c r="W29" s="29"/>
      <c r="X29" s="273" t="str">
        <f t="shared" ref="X29" si="317">IF(Y28=0,"",X28/Y28)</f>
        <v/>
      </c>
      <c r="Y29" s="51"/>
      <c r="Z29" s="274" t="str">
        <f t="shared" ref="Z29" si="318">IF(AA28=0,"",Z28/AA28)</f>
        <v/>
      </c>
      <c r="AA29" s="29"/>
      <c r="AB29" s="273" t="str">
        <f t="shared" ref="AB29" si="319">IF(AC28=0,"",AB28/AC28)</f>
        <v/>
      </c>
      <c r="AC29" s="51"/>
      <c r="AD29" s="274" t="str">
        <f t="shared" ref="AD29" si="320">IF(AE28=0,"",AD28/AE28)</f>
        <v/>
      </c>
      <c r="AE29" s="29"/>
      <c r="AF29" s="273" t="str">
        <f t="shared" ref="AF29" si="321">IF(AG28=0,"",AF28/AG28)</f>
        <v/>
      </c>
      <c r="AG29" s="51"/>
      <c r="AH29" s="274" t="str">
        <f t="shared" ref="AH29" si="322">IF(AI28=0,"",AH28/AI28)</f>
        <v/>
      </c>
      <c r="AI29" s="29"/>
      <c r="AJ29" s="273" t="str">
        <f t="shared" ref="AJ29" si="323">IF(AK28=0,"",AJ28/AK28)</f>
        <v/>
      </c>
      <c r="AK29" s="51"/>
      <c r="AL29" s="274" t="str">
        <f t="shared" ref="AL29" si="324">IF(AM28=0,"",AL28/AM28)</f>
        <v/>
      </c>
      <c r="AM29" s="29"/>
      <c r="AN29" s="273" t="str">
        <f t="shared" ref="AN29" si="325">IF(AO28=0,"",AN28/AO28)</f>
        <v/>
      </c>
      <c r="AO29" s="51"/>
      <c r="AP29" s="274" t="str">
        <f t="shared" ref="AP29" si="326">IF(AQ28=0,"",AP28/AQ28)</f>
        <v/>
      </c>
      <c r="AQ29" s="29"/>
      <c r="AR29" s="273" t="str">
        <f t="shared" ref="AR29" si="327">IF(AS28=0,"",AR28/AS28)</f>
        <v/>
      </c>
      <c r="AS29" s="51"/>
      <c r="AT29" s="274" t="str">
        <f t="shared" ref="AT29" si="328">IF(AU28=0,"",AT28/AU28)</f>
        <v/>
      </c>
      <c r="AU29" s="29"/>
      <c r="AV29" s="273" t="str">
        <f t="shared" ref="AV29" si="329">IF(AW28=0,"",AV28/AW28)</f>
        <v/>
      </c>
      <c r="AW29" s="51"/>
      <c r="AX29" s="274" t="str">
        <f t="shared" ref="AX29" si="330">IF(AY28=0,"",AX28/AY28)</f>
        <v/>
      </c>
      <c r="AY29" s="29"/>
      <c r="AZ29" s="273">
        <f t="shared" ref="AZ29" si="331">IF(BA28=0,"",AZ28/BA28)</f>
        <v>0.44</v>
      </c>
      <c r="BA29" s="51">
        <v>3</v>
      </c>
      <c r="BB29" s="274" t="str">
        <f t="shared" ref="BB29" si="332">IF(BC28=0,"",BB28/BC28)</f>
        <v/>
      </c>
      <c r="BC29" s="29"/>
      <c r="BD29" s="273" t="str">
        <f t="shared" ref="BD29" si="333">IF(BE28=0,"",BD28/BE28)</f>
        <v/>
      </c>
      <c r="BE29" s="51"/>
      <c r="BF29" s="274" t="str">
        <f t="shared" ref="BF29" si="334">IF(BG28=0,"",BF28/BG28)</f>
        <v/>
      </c>
      <c r="BG29" s="29"/>
      <c r="BH29" s="273" t="str">
        <f t="shared" ref="BH29" si="335">IF(BI28=0,"",BH28/BI28)</f>
        <v/>
      </c>
      <c r="BI29" s="51"/>
      <c r="BJ29" s="274" t="str">
        <f t="shared" ref="BJ29" si="336">IF(BK28=0,"",BJ28/BK28)</f>
        <v/>
      </c>
      <c r="BK29" s="29"/>
      <c r="BL29" s="273" t="str">
        <f t="shared" ref="BL29" si="337">IF(BM28=0,"",BL28/BM28)</f>
        <v/>
      </c>
      <c r="BM29" s="51"/>
      <c r="BN29" s="274">
        <f t="shared" ref="BN29" si="338">IF(BO28=0,"",BN28/BO28)</f>
        <v>0.22500000000000001</v>
      </c>
      <c r="BO29" s="29">
        <v>0</v>
      </c>
      <c r="BP29" s="273" t="str">
        <f t="shared" ref="BP29" si="339">IF(BQ28=0,"",BP28/BQ28)</f>
        <v/>
      </c>
      <c r="BQ29" s="51"/>
      <c r="BR29" s="274" t="str">
        <f t="shared" ref="BR29" si="340">IF(BS28=0,"",BR28/BS28)</f>
        <v/>
      </c>
      <c r="BS29" s="29"/>
      <c r="BT29" s="273" t="str">
        <f t="shared" ref="BT29" si="341">IF(BU28=0,"",BT28/BU28)</f>
        <v/>
      </c>
      <c r="BU29" s="51"/>
      <c r="BV29" s="274" t="str">
        <f t="shared" ref="BV29" si="342">IF(BW28=0,"",BV28/BW28)</f>
        <v/>
      </c>
      <c r="BW29" s="29"/>
      <c r="BX29" s="273" t="str">
        <f t="shared" ref="BX29" si="343">IF(BY28=0,"",BX28/BY28)</f>
        <v/>
      </c>
      <c r="BY29" s="51"/>
      <c r="BZ29" s="274" t="str">
        <f t="shared" ref="BZ29" si="344">IF(CA28=0,"",BZ28/CA28)</f>
        <v/>
      </c>
      <c r="CA29" s="29"/>
      <c r="CB29" s="392" t="str">
        <f t="shared" ref="CB29" si="345">IF(CC28=0,"",CB28/CC28)</f>
        <v/>
      </c>
      <c r="CC29" s="391"/>
      <c r="CD29" s="274">
        <f t="shared" ref="CD29" si="346">IF(CE28=0,"",CD28/CE28)</f>
        <v>0.34883720930232559</v>
      </c>
      <c r="CE29" s="29">
        <v>1</v>
      </c>
      <c r="CF29" s="273" t="str">
        <f t="shared" ref="CF29" si="347">IF(CG28=0,"",CF28/CG28)</f>
        <v/>
      </c>
      <c r="CG29" s="51"/>
      <c r="CH29" s="247">
        <f t="shared" si="109"/>
        <v>37</v>
      </c>
      <c r="CI29" s="248">
        <f>C29</f>
        <v>0.745</v>
      </c>
      <c r="CJ29" s="185"/>
      <c r="CK29" s="246">
        <v>0.42</v>
      </c>
      <c r="CL29" s="234">
        <v>22</v>
      </c>
      <c r="CM29" s="185"/>
    </row>
    <row r="30" spans="1:91" ht="15" customHeight="1">
      <c r="A30" s="122">
        <f t="shared" ref="A30" si="348">A28+1</f>
        <v>7</v>
      </c>
      <c r="B30" s="203" t="str">
        <f>P16</f>
        <v>Cock Smink</v>
      </c>
      <c r="C30" s="203"/>
      <c r="D30" s="29"/>
      <c r="E30" s="29"/>
      <c r="F30" s="30">
        <v>20</v>
      </c>
      <c r="G30" s="30">
        <v>60</v>
      </c>
      <c r="H30" s="29">
        <v>16</v>
      </c>
      <c r="I30" s="29">
        <v>46</v>
      </c>
      <c r="J30" s="30">
        <v>27</v>
      </c>
      <c r="K30" s="30">
        <v>34</v>
      </c>
      <c r="L30" s="29">
        <v>25</v>
      </c>
      <c r="M30" s="29">
        <v>47</v>
      </c>
      <c r="N30" s="30"/>
      <c r="O30" s="30"/>
      <c r="P30" s="256"/>
      <c r="Q30" s="256"/>
      <c r="R30" s="30"/>
      <c r="S30" s="30"/>
      <c r="T30" s="29">
        <v>25</v>
      </c>
      <c r="U30" s="29">
        <v>40</v>
      </c>
      <c r="V30" s="30"/>
      <c r="W30" s="30"/>
      <c r="X30" s="29"/>
      <c r="Y30" s="29"/>
      <c r="Z30" s="30"/>
      <c r="AA30" s="30"/>
      <c r="AB30" s="29"/>
      <c r="AC30" s="29"/>
      <c r="AD30" s="30"/>
      <c r="AE30" s="30"/>
      <c r="AF30" s="29"/>
      <c r="AG30" s="29"/>
      <c r="AH30" s="30"/>
      <c r="AI30" s="30"/>
      <c r="AJ30" s="29"/>
      <c r="AK30" s="29"/>
      <c r="AL30" s="30"/>
      <c r="AM30" s="30"/>
      <c r="AN30" s="29">
        <v>10</v>
      </c>
      <c r="AO30" s="29">
        <v>40</v>
      </c>
      <c r="AP30" s="30"/>
      <c r="AQ30" s="30"/>
      <c r="AR30" s="29"/>
      <c r="AS30" s="29"/>
      <c r="AT30" s="30"/>
      <c r="AU30" s="30"/>
      <c r="AV30" s="29">
        <v>15</v>
      </c>
      <c r="AW30" s="29">
        <v>58</v>
      </c>
      <c r="AX30" s="30"/>
      <c r="AY30" s="30"/>
      <c r="AZ30" s="29"/>
      <c r="BA30" s="29"/>
      <c r="BB30" s="30">
        <v>10</v>
      </c>
      <c r="BC30" s="30">
        <v>39</v>
      </c>
      <c r="BD30" s="29"/>
      <c r="BE30" s="29"/>
      <c r="BF30" s="30">
        <v>4</v>
      </c>
      <c r="BG30" s="30">
        <v>47</v>
      </c>
      <c r="BH30" s="29"/>
      <c r="BI30" s="29"/>
      <c r="BJ30" s="30"/>
      <c r="BK30" s="30"/>
      <c r="BL30" s="29">
        <v>13</v>
      </c>
      <c r="BM30" s="29">
        <v>56</v>
      </c>
      <c r="BN30" s="30"/>
      <c r="BO30" s="30"/>
      <c r="BP30" s="29"/>
      <c r="BQ30" s="29"/>
      <c r="BR30" s="30"/>
      <c r="BS30" s="30"/>
      <c r="BT30" s="29"/>
      <c r="BU30" s="29"/>
      <c r="BV30" s="30">
        <v>9</v>
      </c>
      <c r="BW30" s="30">
        <v>39</v>
      </c>
      <c r="BX30" s="29">
        <v>10</v>
      </c>
      <c r="BY30" s="29">
        <v>31</v>
      </c>
      <c r="BZ30" s="30"/>
      <c r="CA30" s="30"/>
      <c r="CB30" s="389"/>
      <c r="CC30" s="389"/>
      <c r="CD30" s="30"/>
      <c r="CE30" s="30"/>
      <c r="CF30" s="29">
        <v>21</v>
      </c>
      <c r="CG30" s="29">
        <v>30</v>
      </c>
      <c r="CH30" s="203" t="str">
        <f t="shared" si="109"/>
        <v>Cock Smink</v>
      </c>
      <c r="CI30" s="203"/>
      <c r="CJ30" s="185"/>
      <c r="CK30" s="246">
        <v>0.44</v>
      </c>
      <c r="CL30" s="234">
        <v>23</v>
      </c>
      <c r="CM30" s="185"/>
    </row>
    <row r="31" spans="1:91" ht="15" customHeight="1">
      <c r="B31" s="243">
        <f>P17</f>
        <v>27</v>
      </c>
      <c r="C31" s="244">
        <f>Q17</f>
        <v>0.54300000000000004</v>
      </c>
      <c r="D31" s="274" t="str">
        <f t="shared" ref="D31" si="349">IF(E30=0,"",D30/E30)</f>
        <v/>
      </c>
      <c r="E31" s="29"/>
      <c r="F31" s="275">
        <f t="shared" ref="F31" si="350">IF(G30=0,"",F30/G30)</f>
        <v>0.33333333333333331</v>
      </c>
      <c r="G31" s="30">
        <v>1</v>
      </c>
      <c r="H31" s="274">
        <f t="shared" ref="H31" si="351">IF(I30=0,"",H30/I30)</f>
        <v>0.34782608695652173</v>
      </c>
      <c r="I31" s="29">
        <v>0</v>
      </c>
      <c r="J31" s="275">
        <f t="shared" ref="J31" si="352">IF(K30=0,"",J30/K30)</f>
        <v>0.79411764705882348</v>
      </c>
      <c r="K31" s="30">
        <v>3</v>
      </c>
      <c r="L31" s="274">
        <f t="shared" ref="L31" si="353">IF(M30=0,"",L30/M30)</f>
        <v>0.53191489361702127</v>
      </c>
      <c r="M31" s="29">
        <v>3</v>
      </c>
      <c r="N31" s="275" t="str">
        <f t="shared" ref="N31" si="354">IF(O30=0,"",N30/O30)</f>
        <v/>
      </c>
      <c r="O31" s="30"/>
      <c r="P31" s="276"/>
      <c r="Q31" s="256"/>
      <c r="R31" s="275" t="str">
        <f t="shared" ref="R31" si="355">IF(S30=0,"",R30/S30)</f>
        <v/>
      </c>
      <c r="S31" s="30"/>
      <c r="T31" s="274">
        <f t="shared" ref="T31" si="356">IF(U30=0,"",T30/U30)</f>
        <v>0.625</v>
      </c>
      <c r="U31" s="29">
        <v>3</v>
      </c>
      <c r="V31" s="275" t="str">
        <f t="shared" ref="V31" si="357">IF(W30=0,"",V30/W30)</f>
        <v/>
      </c>
      <c r="W31" s="30"/>
      <c r="X31" s="274" t="str">
        <f t="shared" ref="X31" si="358">IF(Y30=0,"",X30/Y30)</f>
        <v/>
      </c>
      <c r="Y31" s="29"/>
      <c r="Z31" s="275" t="str">
        <f t="shared" ref="Z31" si="359">IF(AA30=0,"",Z30/AA30)</f>
        <v/>
      </c>
      <c r="AA31" s="30"/>
      <c r="AB31" s="274" t="str">
        <f t="shared" ref="AB31" si="360">IF(AC30=0,"",AB30/AC30)</f>
        <v/>
      </c>
      <c r="AC31" s="29"/>
      <c r="AD31" s="275" t="str">
        <f t="shared" ref="AD31" si="361">IF(AE30=0,"",AD30/AE30)</f>
        <v/>
      </c>
      <c r="AE31" s="30"/>
      <c r="AF31" s="274" t="str">
        <f t="shared" ref="AF31" si="362">IF(AG30=0,"",AF30/AG30)</f>
        <v/>
      </c>
      <c r="AG31" s="29"/>
      <c r="AH31" s="275" t="str">
        <f t="shared" ref="AH31" si="363">IF(AI30=0,"",AH30/AI30)</f>
        <v/>
      </c>
      <c r="AI31" s="30"/>
      <c r="AJ31" s="274" t="str">
        <f t="shared" ref="AJ31" si="364">IF(AK30=0,"",AJ30/AK30)</f>
        <v/>
      </c>
      <c r="AK31" s="29"/>
      <c r="AL31" s="275" t="str">
        <f t="shared" ref="AL31" si="365">IF(AM30=0,"",AL30/AM30)</f>
        <v/>
      </c>
      <c r="AM31" s="30"/>
      <c r="AN31" s="274">
        <f t="shared" ref="AN31" si="366">IF(AO30=0,"",AN30/AO30)</f>
        <v>0.25</v>
      </c>
      <c r="AO31" s="29">
        <v>1</v>
      </c>
      <c r="AP31" s="275" t="str">
        <f t="shared" ref="AP31" si="367">IF(AQ30=0,"",AP30/AQ30)</f>
        <v/>
      </c>
      <c r="AQ31" s="30"/>
      <c r="AR31" s="274" t="str">
        <f t="shared" ref="AR31" si="368">IF(AS30=0,"",AR30/AS30)</f>
        <v/>
      </c>
      <c r="AS31" s="29"/>
      <c r="AT31" s="275" t="str">
        <f t="shared" ref="AT31" si="369">IF(AU30=0,"",AT30/AU30)</f>
        <v/>
      </c>
      <c r="AU31" s="30"/>
      <c r="AV31" s="274">
        <f t="shared" ref="AV31" si="370">IF(AW30=0,"",AV30/AW30)</f>
        <v>0.25862068965517243</v>
      </c>
      <c r="AW31" s="29">
        <v>2</v>
      </c>
      <c r="AX31" s="275" t="str">
        <f t="shared" ref="AX31" si="371">IF(AY30=0,"",AX30/AY30)</f>
        <v/>
      </c>
      <c r="AY31" s="30"/>
      <c r="AZ31" s="274" t="str">
        <f t="shared" ref="AZ31" si="372">IF(BA30=0,"",AZ30/BA30)</f>
        <v/>
      </c>
      <c r="BA31" s="29"/>
      <c r="BB31" s="275">
        <f t="shared" ref="BB31" si="373">IF(BC30=0,"",BB30/BC30)</f>
        <v>0.25641025641025639</v>
      </c>
      <c r="BC31" s="30">
        <v>1</v>
      </c>
      <c r="BD31" s="274" t="str">
        <f t="shared" ref="BD31" si="374">IF(BE30=0,"",BD30/BE30)</f>
        <v/>
      </c>
      <c r="BE31" s="29"/>
      <c r="BF31" s="275">
        <f t="shared" ref="BF31" si="375">IF(BG30=0,"",BF30/BG30)</f>
        <v>8.5106382978723402E-2</v>
      </c>
      <c r="BG31" s="30">
        <v>0</v>
      </c>
      <c r="BH31" s="274" t="str">
        <f t="shared" ref="BH31" si="376">IF(BI30=0,"",BH30/BI30)</f>
        <v/>
      </c>
      <c r="BI31" s="29"/>
      <c r="BJ31" s="275" t="str">
        <f t="shared" ref="BJ31" si="377">IF(BK30=0,"",BJ30/BK30)</f>
        <v/>
      </c>
      <c r="BK31" s="30"/>
      <c r="BL31" s="274">
        <f t="shared" ref="BL31" si="378">IF(BM30=0,"",BL30/BM30)</f>
        <v>0.23214285714285715</v>
      </c>
      <c r="BM31" s="29">
        <v>0</v>
      </c>
      <c r="BN31" s="275" t="str">
        <f t="shared" ref="BN31" si="379">IF(BO30=0,"",BN30/BO30)</f>
        <v/>
      </c>
      <c r="BO31" s="30"/>
      <c r="BP31" s="274" t="str">
        <f t="shared" ref="BP31" si="380">IF(BQ30=0,"",BP30/BQ30)</f>
        <v/>
      </c>
      <c r="BQ31" s="29"/>
      <c r="BR31" s="275" t="str">
        <f t="shared" ref="BR31" si="381">IF(BS30=0,"",BR30/BS30)</f>
        <v/>
      </c>
      <c r="BS31" s="30"/>
      <c r="BT31" s="274" t="str">
        <f t="shared" ref="BT31" si="382">IF(BU30=0,"",BT30/BU30)</f>
        <v/>
      </c>
      <c r="BU31" s="29"/>
      <c r="BV31" s="275">
        <f t="shared" ref="BV31" si="383">IF(BW30=0,"",BV30/BW30)</f>
        <v>0.23076923076923078</v>
      </c>
      <c r="BW31" s="30">
        <v>0</v>
      </c>
      <c r="BX31" s="274">
        <f t="shared" ref="BX31" si="384">IF(BY30=0,"",BX30/BY30)</f>
        <v>0.32258064516129031</v>
      </c>
      <c r="BY31" s="29">
        <v>3</v>
      </c>
      <c r="BZ31" s="275" t="str">
        <f t="shared" ref="BZ31" si="385">IF(CA30=0,"",BZ30/CA30)</f>
        <v/>
      </c>
      <c r="CA31" s="30"/>
      <c r="CB31" s="390" t="str">
        <f t="shared" ref="CB31" si="386">IF(CC30=0,"",CB30/CC30)</f>
        <v/>
      </c>
      <c r="CC31" s="389"/>
      <c r="CD31" s="275" t="str">
        <f t="shared" ref="CD31" si="387">IF(CE30=0,"",CD30/CE30)</f>
        <v/>
      </c>
      <c r="CE31" s="30"/>
      <c r="CF31" s="274">
        <f t="shared" ref="CF31" si="388">IF(CG30=0,"",CF30/CG30)</f>
        <v>0.7</v>
      </c>
      <c r="CG31" s="29">
        <v>3</v>
      </c>
      <c r="CH31" s="243">
        <f t="shared" si="109"/>
        <v>27</v>
      </c>
      <c r="CI31" s="244">
        <f>C31</f>
        <v>0.54300000000000004</v>
      </c>
      <c r="CJ31" s="185"/>
      <c r="CK31" s="246">
        <v>0.48</v>
      </c>
      <c r="CL31" s="234">
        <v>25</v>
      </c>
      <c r="CM31" s="185"/>
    </row>
    <row r="32" spans="1:91" ht="15" customHeight="1">
      <c r="A32" s="199">
        <f t="shared" ref="A32" si="389">A30+1</f>
        <v>8</v>
      </c>
      <c r="B32" s="245" t="str">
        <f>R16</f>
        <v>Cor v Nieuwen.</v>
      </c>
      <c r="C32" s="245"/>
      <c r="D32" s="51"/>
      <c r="E32" s="51"/>
      <c r="F32" s="29"/>
      <c r="G32" s="29"/>
      <c r="H32" s="51">
        <v>19</v>
      </c>
      <c r="I32" s="51">
        <v>49</v>
      </c>
      <c r="J32" s="29"/>
      <c r="K32" s="29"/>
      <c r="L32" s="51">
        <v>25</v>
      </c>
      <c r="M32" s="51">
        <v>51</v>
      </c>
      <c r="N32" s="29"/>
      <c r="O32" s="29"/>
      <c r="P32" s="51"/>
      <c r="Q32" s="51"/>
      <c r="R32" s="256"/>
      <c r="S32" s="256"/>
      <c r="T32" s="51"/>
      <c r="U32" s="51"/>
      <c r="V32" s="29">
        <v>27</v>
      </c>
      <c r="W32" s="29">
        <v>46</v>
      </c>
      <c r="X32" s="51"/>
      <c r="Y32" s="51"/>
      <c r="Z32" s="29"/>
      <c r="AA32" s="29"/>
      <c r="AB32" s="51"/>
      <c r="AC32" s="51"/>
      <c r="AD32" s="29">
        <v>2</v>
      </c>
      <c r="AE32" s="29">
        <v>42</v>
      </c>
      <c r="AF32" s="51"/>
      <c r="AG32" s="51"/>
      <c r="AH32" s="29"/>
      <c r="AI32" s="29"/>
      <c r="AJ32" s="51"/>
      <c r="AK32" s="51"/>
      <c r="AL32" s="29"/>
      <c r="AM32" s="29"/>
      <c r="AN32" s="51"/>
      <c r="AO32" s="51"/>
      <c r="AP32" s="29"/>
      <c r="AQ32" s="29"/>
      <c r="AR32" s="51"/>
      <c r="AS32" s="51"/>
      <c r="AT32" s="29">
        <v>7</v>
      </c>
      <c r="AU32" s="29">
        <v>59</v>
      </c>
      <c r="AV32" s="51"/>
      <c r="AW32" s="51"/>
      <c r="AX32" s="29"/>
      <c r="AY32" s="29"/>
      <c r="AZ32" s="51"/>
      <c r="BA32" s="51"/>
      <c r="BB32" s="29"/>
      <c r="BC32" s="29"/>
      <c r="BD32" s="51">
        <v>6</v>
      </c>
      <c r="BE32" s="51">
        <v>50</v>
      </c>
      <c r="BF32" s="29"/>
      <c r="BG32" s="29"/>
      <c r="BH32" s="51"/>
      <c r="BI32" s="51"/>
      <c r="BJ32" s="29"/>
      <c r="BK32" s="29"/>
      <c r="BL32" s="51"/>
      <c r="BM32" s="51"/>
      <c r="BN32" s="29"/>
      <c r="BO32" s="29"/>
      <c r="BP32" s="51">
        <v>47</v>
      </c>
      <c r="BQ32" s="51">
        <v>33</v>
      </c>
      <c r="BR32" s="29"/>
      <c r="BS32" s="29"/>
      <c r="BT32" s="51">
        <v>13</v>
      </c>
      <c r="BU32" s="51">
        <v>49</v>
      </c>
      <c r="BV32" s="29"/>
      <c r="BW32" s="29"/>
      <c r="BX32" s="51">
        <v>13</v>
      </c>
      <c r="BY32" s="51">
        <v>50</v>
      </c>
      <c r="BZ32" s="29"/>
      <c r="CA32" s="29"/>
      <c r="CB32" s="391"/>
      <c r="CC32" s="391"/>
      <c r="CD32" s="29"/>
      <c r="CE32" s="29"/>
      <c r="CF32" s="51"/>
      <c r="CG32" s="51"/>
      <c r="CH32" s="245" t="str">
        <f t="shared" si="109"/>
        <v>Cor v Nieuwen.</v>
      </c>
      <c r="CI32" s="245"/>
      <c r="CJ32" s="185"/>
      <c r="CK32" s="246">
        <v>0.52</v>
      </c>
      <c r="CL32" s="234">
        <v>27</v>
      </c>
      <c r="CM32" s="185"/>
    </row>
    <row r="33" spans="1:91" ht="15" customHeight="1">
      <c r="B33" s="247">
        <f>R17</f>
        <v>16</v>
      </c>
      <c r="C33" s="248">
        <f>S17</f>
        <v>0.30299999999999999</v>
      </c>
      <c r="D33" s="273" t="str">
        <f t="shared" ref="D33" si="390">IF(E32=0,"",D32/E32)</f>
        <v/>
      </c>
      <c r="E33" s="51"/>
      <c r="F33" s="274" t="str">
        <f t="shared" ref="F33" si="391">IF(G32=0,"",F32/G32)</f>
        <v/>
      </c>
      <c r="G33" s="29"/>
      <c r="H33" s="273">
        <f t="shared" ref="H33" si="392">IF(I32=0,"",H32/I32)</f>
        <v>0.38775510204081631</v>
      </c>
      <c r="I33" s="51">
        <v>3</v>
      </c>
      <c r="J33" s="274" t="str">
        <f t="shared" ref="J33" si="393">IF(K32=0,"",J32/K32)</f>
        <v/>
      </c>
      <c r="K33" s="29"/>
      <c r="L33" s="273">
        <f t="shared" ref="L33" si="394">IF(M32=0,"",L32/M32)</f>
        <v>0.49019607843137253</v>
      </c>
      <c r="M33" s="51">
        <v>2</v>
      </c>
      <c r="N33" s="274" t="str">
        <f t="shared" ref="N33" si="395">IF(O32=0,"",N32/O32)</f>
        <v/>
      </c>
      <c r="O33" s="29"/>
      <c r="P33" s="273" t="str">
        <f t="shared" ref="P33" si="396">IF(Q32=0,"",P32/Q32)</f>
        <v/>
      </c>
      <c r="Q33" s="51"/>
      <c r="R33" s="276"/>
      <c r="S33" s="256"/>
      <c r="T33" s="273" t="str">
        <f t="shared" ref="T33" si="397">IF(U32=0,"",T32/U32)</f>
        <v/>
      </c>
      <c r="U33" s="51"/>
      <c r="V33" s="274">
        <f t="shared" ref="V33" si="398">IF(W32=0,"",V32/W32)</f>
        <v>0.58695652173913049</v>
      </c>
      <c r="W33" s="29">
        <v>3</v>
      </c>
      <c r="X33" s="273" t="str">
        <f t="shared" ref="X33" si="399">IF(Y32=0,"",X32/Y32)</f>
        <v/>
      </c>
      <c r="Y33" s="51"/>
      <c r="Z33" s="274" t="str">
        <f t="shared" ref="Z33" si="400">IF(AA32=0,"",Z32/AA32)</f>
        <v/>
      </c>
      <c r="AA33" s="29"/>
      <c r="AB33" s="273" t="str">
        <f t="shared" ref="AB33" si="401">IF(AC32=0,"",AB32/AC32)</f>
        <v/>
      </c>
      <c r="AC33" s="51"/>
      <c r="AD33" s="274">
        <f t="shared" ref="AD33" si="402">IF(AE32=0,"",AD32/AE32)</f>
        <v>4.7619047619047616E-2</v>
      </c>
      <c r="AE33" s="29">
        <v>0</v>
      </c>
      <c r="AF33" s="273" t="str">
        <f t="shared" ref="AF33" si="403">IF(AG32=0,"",AF32/AG32)</f>
        <v/>
      </c>
      <c r="AG33" s="51"/>
      <c r="AH33" s="274" t="str">
        <f t="shared" ref="AH33" si="404">IF(AI32=0,"",AH32/AI32)</f>
        <v/>
      </c>
      <c r="AI33" s="29"/>
      <c r="AJ33" s="273" t="str">
        <f t="shared" ref="AJ33" si="405">IF(AK32=0,"",AJ32/AK32)</f>
        <v/>
      </c>
      <c r="AK33" s="51"/>
      <c r="AL33" s="274" t="str">
        <f t="shared" ref="AL33" si="406">IF(AM32=0,"",AL32/AM32)</f>
        <v/>
      </c>
      <c r="AM33" s="29"/>
      <c r="AN33" s="273" t="str">
        <f t="shared" ref="AN33" si="407">IF(AO32=0,"",AN32/AO32)</f>
        <v/>
      </c>
      <c r="AO33" s="51"/>
      <c r="AP33" s="274" t="str">
        <f t="shared" ref="AP33" si="408">IF(AQ32=0,"",AP32/AQ32)</f>
        <v/>
      </c>
      <c r="AQ33" s="29"/>
      <c r="AR33" s="273" t="str">
        <f t="shared" ref="AR33" si="409">IF(AS32=0,"",AR32/AS32)</f>
        <v/>
      </c>
      <c r="AS33" s="51"/>
      <c r="AT33" s="274">
        <f t="shared" ref="AT33" si="410">IF(AU32=0,"",AT32/AU32)</f>
        <v>0.11864406779661017</v>
      </c>
      <c r="AU33" s="29">
        <v>0</v>
      </c>
      <c r="AV33" s="273" t="str">
        <f t="shared" ref="AV33" si="411">IF(AW32=0,"",AV32/AW32)</f>
        <v/>
      </c>
      <c r="AW33" s="51"/>
      <c r="AX33" s="274" t="str">
        <f t="shared" ref="AX33" si="412">IF(AY32=0,"",AX32/AY32)</f>
        <v/>
      </c>
      <c r="AY33" s="29"/>
      <c r="AZ33" s="273" t="str">
        <f t="shared" ref="AZ33" si="413">IF(BA32=0,"",AZ32/BA32)</f>
        <v/>
      </c>
      <c r="BA33" s="51"/>
      <c r="BB33" s="274" t="str">
        <f t="shared" ref="BB33" si="414">IF(BC32=0,"",BB32/BC32)</f>
        <v/>
      </c>
      <c r="BC33" s="29"/>
      <c r="BD33" s="273">
        <f t="shared" ref="BD33" si="415">IF(BE32=0,"",BD32/BE32)</f>
        <v>0.12</v>
      </c>
      <c r="BE33" s="51">
        <v>0</v>
      </c>
      <c r="BF33" s="274" t="str">
        <f t="shared" ref="BF33" si="416">IF(BG32=0,"",BF32/BG32)</f>
        <v/>
      </c>
      <c r="BG33" s="29"/>
      <c r="BH33" s="273" t="str">
        <f t="shared" ref="BH33" si="417">IF(BI32=0,"",BH32/BI32)</f>
        <v/>
      </c>
      <c r="BI33" s="51"/>
      <c r="BJ33" s="274" t="str">
        <f t="shared" ref="BJ33" si="418">IF(BK32=0,"",BJ32/BK32)</f>
        <v/>
      </c>
      <c r="BK33" s="29"/>
      <c r="BL33" s="273" t="str">
        <f t="shared" ref="BL33" si="419">IF(BM32=0,"",BL32/BM32)</f>
        <v/>
      </c>
      <c r="BM33" s="51"/>
      <c r="BN33" s="274" t="str">
        <f t="shared" ref="BN33" si="420">IF(BO32=0,"",BN32/BO32)</f>
        <v/>
      </c>
      <c r="BO33" s="29"/>
      <c r="BP33" s="273">
        <f t="shared" ref="BP33" si="421">IF(BQ32=0,"",BP32/BQ32)</f>
        <v>1.4242424242424243</v>
      </c>
      <c r="BQ33" s="51">
        <v>3</v>
      </c>
      <c r="BR33" s="274" t="str">
        <f t="shared" ref="BR33" si="422">IF(BS32=0,"",BR32/BS32)</f>
        <v/>
      </c>
      <c r="BS33" s="29"/>
      <c r="BT33" s="273">
        <f t="shared" ref="BT33" si="423">IF(BU32=0,"",BT32/BU32)</f>
        <v>0.26530612244897961</v>
      </c>
      <c r="BU33" s="51">
        <v>1</v>
      </c>
      <c r="BV33" s="274" t="str">
        <f t="shared" ref="BV33" si="424">IF(BW32=0,"",BV32/BW32)</f>
        <v/>
      </c>
      <c r="BW33" s="29"/>
      <c r="BX33" s="273">
        <f t="shared" ref="BX33" si="425">IF(BY32=0,"",BX32/BY32)</f>
        <v>0.26</v>
      </c>
      <c r="BY33" s="51">
        <v>3</v>
      </c>
      <c r="BZ33" s="274" t="str">
        <f t="shared" ref="BZ33" si="426">IF(CA32=0,"",BZ32/CA32)</f>
        <v/>
      </c>
      <c r="CA33" s="29"/>
      <c r="CB33" s="392" t="str">
        <f t="shared" ref="CB33" si="427">IF(CC32=0,"",CB32/CC32)</f>
        <v/>
      </c>
      <c r="CC33" s="391"/>
      <c r="CD33" s="274" t="str">
        <f t="shared" ref="CD33" si="428">IF(CE32=0,"",CD32/CE32)</f>
        <v/>
      </c>
      <c r="CE33" s="29"/>
      <c r="CF33" s="273" t="str">
        <f t="shared" ref="CF33" si="429">IF(CG32=0,"",CF32/CG32)</f>
        <v/>
      </c>
      <c r="CG33" s="51"/>
      <c r="CH33" s="247">
        <f t="shared" si="109"/>
        <v>16</v>
      </c>
      <c r="CI33" s="248">
        <f>C33</f>
        <v>0.30299999999999999</v>
      </c>
      <c r="CJ33" s="185"/>
      <c r="CK33" s="234">
        <v>0.56000000000000005</v>
      </c>
      <c r="CL33" s="234">
        <v>29</v>
      </c>
      <c r="CM33" s="185"/>
    </row>
    <row r="34" spans="1:91" ht="15" customHeight="1">
      <c r="A34" s="122">
        <f t="shared" ref="A34" si="430">A32+1</f>
        <v>9</v>
      </c>
      <c r="B34" s="203" t="str">
        <f>T16</f>
        <v xml:space="preserve">Ed Visser </v>
      </c>
      <c r="C34" s="203"/>
      <c r="D34" s="29"/>
      <c r="E34" s="29"/>
      <c r="F34" s="30">
        <v>16</v>
      </c>
      <c r="G34" s="30">
        <v>39</v>
      </c>
      <c r="H34" s="29"/>
      <c r="I34" s="29"/>
      <c r="J34" s="30">
        <v>26</v>
      </c>
      <c r="K34" s="30">
        <v>60</v>
      </c>
      <c r="L34" s="29">
        <v>16</v>
      </c>
      <c r="M34" s="29">
        <v>38</v>
      </c>
      <c r="N34" s="30"/>
      <c r="O34" s="30"/>
      <c r="P34" s="29">
        <v>19</v>
      </c>
      <c r="Q34" s="29">
        <v>40</v>
      </c>
      <c r="R34" s="30"/>
      <c r="S34" s="30"/>
      <c r="T34" s="256"/>
      <c r="U34" s="256"/>
      <c r="V34" s="30"/>
      <c r="W34" s="30"/>
      <c r="X34" s="29">
        <v>16</v>
      </c>
      <c r="Y34" s="29">
        <v>60</v>
      </c>
      <c r="Z34" s="30"/>
      <c r="AA34" s="30"/>
      <c r="AB34" s="29"/>
      <c r="AC34" s="29"/>
      <c r="AD34" s="30"/>
      <c r="AE34" s="30"/>
      <c r="AF34" s="29"/>
      <c r="AG34" s="29"/>
      <c r="AH34" s="30"/>
      <c r="AI34" s="30"/>
      <c r="AJ34" s="29"/>
      <c r="AK34" s="29"/>
      <c r="AL34" s="30"/>
      <c r="AM34" s="30"/>
      <c r="AN34" s="29">
        <v>14</v>
      </c>
      <c r="AO34" s="29">
        <v>46</v>
      </c>
      <c r="AP34" s="30"/>
      <c r="AQ34" s="30"/>
      <c r="AR34" s="29"/>
      <c r="AS34" s="29"/>
      <c r="AT34" s="30"/>
      <c r="AU34" s="30"/>
      <c r="AV34" s="29">
        <v>13</v>
      </c>
      <c r="AW34" s="29">
        <v>41</v>
      </c>
      <c r="AX34" s="30"/>
      <c r="AY34" s="30"/>
      <c r="AZ34" s="29"/>
      <c r="BA34" s="29"/>
      <c r="BB34" s="30"/>
      <c r="BC34" s="30"/>
      <c r="BD34" s="29"/>
      <c r="BE34" s="29"/>
      <c r="BF34" s="30"/>
      <c r="BG34" s="30"/>
      <c r="BH34" s="29"/>
      <c r="BI34" s="29"/>
      <c r="BJ34" s="30">
        <v>11</v>
      </c>
      <c r="BK34" s="30">
        <v>35</v>
      </c>
      <c r="BL34" s="29"/>
      <c r="BM34" s="29"/>
      <c r="BN34" s="30"/>
      <c r="BO34" s="30"/>
      <c r="BP34" s="29"/>
      <c r="BQ34" s="29"/>
      <c r="BR34" s="30"/>
      <c r="BS34" s="30"/>
      <c r="BT34" s="29">
        <v>15</v>
      </c>
      <c r="BU34" s="29">
        <v>42</v>
      </c>
      <c r="BV34" s="30">
        <v>10</v>
      </c>
      <c r="BW34" s="30">
        <v>23</v>
      </c>
      <c r="BX34" s="29"/>
      <c r="BY34" s="29"/>
      <c r="BZ34" s="30"/>
      <c r="CA34" s="30"/>
      <c r="CB34" s="389"/>
      <c r="CC34" s="389"/>
      <c r="CD34" s="30"/>
      <c r="CE34" s="30"/>
      <c r="CF34" s="29"/>
      <c r="CG34" s="29"/>
      <c r="CH34" s="203" t="str">
        <f t="shared" si="109"/>
        <v xml:space="preserve">Ed Visser </v>
      </c>
      <c r="CI34" s="203"/>
      <c r="CJ34" s="193"/>
      <c r="CK34" s="234">
        <v>0.6</v>
      </c>
      <c r="CL34" s="234">
        <v>31</v>
      </c>
      <c r="CM34" s="185"/>
    </row>
    <row r="35" spans="1:91" ht="15" customHeight="1">
      <c r="B35" s="243">
        <f>T17</f>
        <v>27</v>
      </c>
      <c r="C35" s="244">
        <f>U17</f>
        <v>0.55500000000000005</v>
      </c>
      <c r="D35" s="274" t="str">
        <f t="shared" ref="D35" si="431">IF(E34=0,"",D34/E34)</f>
        <v/>
      </c>
      <c r="E35" s="29"/>
      <c r="F35" s="275">
        <f t="shared" ref="F35" si="432">IF(G34=0,"",F34/G34)</f>
        <v>0.41025641025641024</v>
      </c>
      <c r="G35" s="30">
        <v>0</v>
      </c>
      <c r="H35" s="274" t="str">
        <f t="shared" ref="H35" si="433">IF(I34=0,"",H34/I34)</f>
        <v/>
      </c>
      <c r="I35" s="29"/>
      <c r="J35" s="275">
        <f t="shared" ref="J35" si="434">IF(K34=0,"",J34/K34)</f>
        <v>0.43333333333333335</v>
      </c>
      <c r="K35" s="30">
        <v>0</v>
      </c>
      <c r="L35" s="274">
        <f t="shared" ref="L35" si="435">IF(M34=0,"",L34/M34)</f>
        <v>0.42105263157894735</v>
      </c>
      <c r="M35" s="29">
        <v>0</v>
      </c>
      <c r="N35" s="275" t="str">
        <f t="shared" ref="N35" si="436">IF(O34=0,"",N34/O34)</f>
        <v/>
      </c>
      <c r="O35" s="30"/>
      <c r="P35" s="274">
        <f t="shared" ref="P35" si="437">IF(Q34=0,"",P34/Q34)</f>
        <v>0.47499999999999998</v>
      </c>
      <c r="Q35" s="29">
        <v>0</v>
      </c>
      <c r="R35" s="275" t="str">
        <f t="shared" ref="R35" si="438">IF(S34=0,"",R34/S34)</f>
        <v/>
      </c>
      <c r="S35" s="30"/>
      <c r="T35" s="276"/>
      <c r="U35" s="256"/>
      <c r="V35" s="275" t="str">
        <f t="shared" ref="V35" si="439">IF(W34=0,"",V34/W34)</f>
        <v/>
      </c>
      <c r="W35" s="30"/>
      <c r="X35" s="274">
        <f t="shared" ref="X35" si="440">IF(Y34=0,"",X34/Y34)</f>
        <v>0.26666666666666666</v>
      </c>
      <c r="Y35" s="29">
        <v>1</v>
      </c>
      <c r="Z35" s="275" t="str">
        <f t="shared" ref="Z35" si="441">IF(AA34=0,"",Z34/AA34)</f>
        <v/>
      </c>
      <c r="AA35" s="30"/>
      <c r="AB35" s="274" t="str">
        <f t="shared" ref="AB35" si="442">IF(AC34=0,"",AB34/AC34)</f>
        <v/>
      </c>
      <c r="AC35" s="29"/>
      <c r="AD35" s="275" t="str">
        <f t="shared" ref="AD35" si="443">IF(AE34=0,"",AD34/AE34)</f>
        <v/>
      </c>
      <c r="AE35" s="30"/>
      <c r="AF35" s="274" t="str">
        <f t="shared" ref="AF35" si="444">IF(AG34=0,"",AF34/AG34)</f>
        <v/>
      </c>
      <c r="AG35" s="29"/>
      <c r="AH35" s="275" t="str">
        <f t="shared" ref="AH35" si="445">IF(AI34=0,"",AH34/AI34)</f>
        <v/>
      </c>
      <c r="AI35" s="30"/>
      <c r="AJ35" s="274" t="str">
        <f t="shared" ref="AJ35" si="446">IF(AK34=0,"",AJ34/AK34)</f>
        <v/>
      </c>
      <c r="AK35" s="29"/>
      <c r="AL35" s="275" t="str">
        <f t="shared" ref="AL35" si="447">IF(AM34=0,"",AL34/AM34)</f>
        <v/>
      </c>
      <c r="AM35" s="30"/>
      <c r="AN35" s="274">
        <f t="shared" ref="AN35" si="448">IF(AO34=0,"",AN34/AO34)</f>
        <v>0.30434782608695654</v>
      </c>
      <c r="AO35" s="29">
        <v>3</v>
      </c>
      <c r="AP35" s="275" t="str">
        <f t="shared" ref="AP35" si="449">IF(AQ34=0,"",AP34/AQ34)</f>
        <v/>
      </c>
      <c r="AQ35" s="30"/>
      <c r="AR35" s="274" t="str">
        <f t="shared" ref="AR35" si="450">IF(AS34=0,"",AR34/AS34)</f>
        <v/>
      </c>
      <c r="AS35" s="29"/>
      <c r="AT35" s="275" t="str">
        <f t="shared" ref="AT35" si="451">IF(AU34=0,"",AT34/AU34)</f>
        <v/>
      </c>
      <c r="AU35" s="30"/>
      <c r="AV35" s="274">
        <f t="shared" ref="AV35" si="452">IF(AW34=0,"",AV34/AW34)</f>
        <v>0.31707317073170732</v>
      </c>
      <c r="AW35" s="29">
        <v>1</v>
      </c>
      <c r="AX35" s="275" t="str">
        <f t="shared" ref="AX35" si="453">IF(AY34=0,"",AX34/AY34)</f>
        <v/>
      </c>
      <c r="AY35" s="30"/>
      <c r="AZ35" s="274" t="str">
        <f t="shared" ref="AZ35" si="454">IF(BA34=0,"",AZ34/BA34)</f>
        <v/>
      </c>
      <c r="BA35" s="29"/>
      <c r="BB35" s="275" t="str">
        <f t="shared" ref="BB35" si="455">IF(BC34=0,"",BB34/BC34)</f>
        <v/>
      </c>
      <c r="BC35" s="30"/>
      <c r="BD35" s="274" t="str">
        <f t="shared" ref="BD35" si="456">IF(BE34=0,"",BD34/BE34)</f>
        <v/>
      </c>
      <c r="BE35" s="29"/>
      <c r="BF35" s="275" t="str">
        <f t="shared" ref="BF35" si="457">IF(BG34=0,"",BF34/BG34)</f>
        <v/>
      </c>
      <c r="BG35" s="30"/>
      <c r="BH35" s="274" t="str">
        <f t="shared" ref="BH35" si="458">IF(BI34=0,"",BH34/BI34)</f>
        <v/>
      </c>
      <c r="BI35" s="29"/>
      <c r="BJ35" s="275">
        <f t="shared" ref="BJ35" si="459">IF(BK34=0,"",BJ34/BK34)</f>
        <v>0.31428571428571428</v>
      </c>
      <c r="BK35" s="30">
        <v>1</v>
      </c>
      <c r="BL35" s="274" t="str">
        <f t="shared" ref="BL35" si="460">IF(BM34=0,"",BL34/BM34)</f>
        <v/>
      </c>
      <c r="BM35" s="29"/>
      <c r="BN35" s="275" t="str">
        <f t="shared" ref="BN35" si="461">IF(BO34=0,"",BN34/BO34)</f>
        <v/>
      </c>
      <c r="BO35" s="30"/>
      <c r="BP35" s="274" t="str">
        <f t="shared" ref="BP35" si="462">IF(BQ34=0,"",BP34/BQ34)</f>
        <v/>
      </c>
      <c r="BQ35" s="29"/>
      <c r="BR35" s="275" t="str">
        <f t="shared" ref="BR35" si="463">IF(BS34=0,"",BR34/BS34)</f>
        <v/>
      </c>
      <c r="BS35" s="30"/>
      <c r="BT35" s="274">
        <f t="shared" ref="BT35" si="464">IF(BU34=0,"",BT34/BU34)</f>
        <v>0.35714285714285715</v>
      </c>
      <c r="BU35" s="29">
        <v>2</v>
      </c>
      <c r="BV35" s="275">
        <f t="shared" ref="BV35" si="465">IF(BW34=0,"",BV34/BW34)</f>
        <v>0.43478260869565216</v>
      </c>
      <c r="BW35" s="30">
        <v>3</v>
      </c>
      <c r="BX35" s="274" t="str">
        <f t="shared" ref="BX35" si="466">IF(BY34=0,"",BX34/BY34)</f>
        <v/>
      </c>
      <c r="BY35" s="29"/>
      <c r="BZ35" s="275" t="str">
        <f t="shared" ref="BZ35" si="467">IF(CA34=0,"",BZ34/CA34)</f>
        <v/>
      </c>
      <c r="CA35" s="30"/>
      <c r="CB35" s="390" t="str">
        <f t="shared" ref="CB35" si="468">IF(CC34=0,"",CB34/CC34)</f>
        <v/>
      </c>
      <c r="CC35" s="389"/>
      <c r="CD35" s="275" t="str">
        <f t="shared" ref="CD35" si="469">IF(CE34=0,"",CD34/CE34)</f>
        <v/>
      </c>
      <c r="CE35" s="30"/>
      <c r="CF35" s="274" t="str">
        <f t="shared" ref="CF35" si="470">IF(CG34=0,"",CF34/CG34)</f>
        <v/>
      </c>
      <c r="CG35" s="29"/>
      <c r="CH35" s="243">
        <f t="shared" si="109"/>
        <v>27</v>
      </c>
      <c r="CI35" s="244">
        <f>C35</f>
        <v>0.55500000000000005</v>
      </c>
      <c r="CJ35" s="193"/>
      <c r="CK35" s="234">
        <v>0.64</v>
      </c>
      <c r="CL35" s="234">
        <v>33</v>
      </c>
      <c r="CM35" s="185"/>
    </row>
    <row r="36" spans="1:91" ht="15" customHeight="1">
      <c r="A36" s="199">
        <f t="shared" ref="A36" si="471">A34+1</f>
        <v>10</v>
      </c>
      <c r="B36" s="245" t="str">
        <f>V16</f>
        <v>Frans Kool</v>
      </c>
      <c r="C36" s="245"/>
      <c r="D36" s="51"/>
      <c r="E36" s="51"/>
      <c r="F36" s="29">
        <v>20</v>
      </c>
      <c r="G36" s="29">
        <v>34</v>
      </c>
      <c r="H36" s="51">
        <v>6</v>
      </c>
      <c r="I36" s="51">
        <v>29</v>
      </c>
      <c r="J36" s="29">
        <v>31</v>
      </c>
      <c r="K36" s="29">
        <v>44</v>
      </c>
      <c r="L36" s="51">
        <v>21</v>
      </c>
      <c r="M36" s="51">
        <v>57</v>
      </c>
      <c r="N36" s="29"/>
      <c r="O36" s="29"/>
      <c r="P36" s="51"/>
      <c r="Q36" s="51"/>
      <c r="R36" s="29">
        <v>15</v>
      </c>
      <c r="S36" s="29">
        <v>46</v>
      </c>
      <c r="T36" s="51"/>
      <c r="U36" s="51"/>
      <c r="V36" s="256"/>
      <c r="W36" s="256"/>
      <c r="X36" s="51"/>
      <c r="Y36" s="51"/>
      <c r="Z36" s="29"/>
      <c r="AA36" s="29"/>
      <c r="AB36" s="51"/>
      <c r="AC36" s="51"/>
      <c r="AD36" s="29">
        <v>6</v>
      </c>
      <c r="AE36" s="29">
        <v>45</v>
      </c>
      <c r="AF36" s="51"/>
      <c r="AG36" s="51"/>
      <c r="AH36" s="30">
        <v>9</v>
      </c>
      <c r="AI36" s="29">
        <v>45</v>
      </c>
      <c r="AJ36" s="51"/>
      <c r="AK36" s="51"/>
      <c r="AL36" s="29"/>
      <c r="AM36" s="29"/>
      <c r="AN36" s="51"/>
      <c r="AO36" s="51"/>
      <c r="AP36" s="29"/>
      <c r="AQ36" s="29"/>
      <c r="AR36" s="51"/>
      <c r="AS36" s="51"/>
      <c r="AT36" s="29"/>
      <c r="AU36" s="29"/>
      <c r="AV36" s="51">
        <v>12</v>
      </c>
      <c r="AW36" s="51">
        <v>37</v>
      </c>
      <c r="AX36" s="29">
        <v>40</v>
      </c>
      <c r="AY36" s="29">
        <v>45</v>
      </c>
      <c r="AZ36" s="51"/>
      <c r="BA36" s="51"/>
      <c r="BB36" s="29"/>
      <c r="BC36" s="29"/>
      <c r="BD36" s="51">
        <v>11</v>
      </c>
      <c r="BE36" s="51">
        <v>60</v>
      </c>
      <c r="BF36" s="29"/>
      <c r="BG36" s="29"/>
      <c r="BH36" s="51"/>
      <c r="BI36" s="51"/>
      <c r="BJ36" s="29"/>
      <c r="BK36" s="29"/>
      <c r="BL36" s="51"/>
      <c r="BM36" s="51"/>
      <c r="BN36" s="29"/>
      <c r="BO36" s="29"/>
      <c r="BP36" s="51"/>
      <c r="BQ36" s="51"/>
      <c r="BR36" s="29"/>
      <c r="BS36" s="29"/>
      <c r="BT36" s="51">
        <v>15</v>
      </c>
      <c r="BU36" s="51">
        <v>41</v>
      </c>
      <c r="BV36" s="29"/>
      <c r="BW36" s="29"/>
      <c r="BX36" s="51"/>
      <c r="BY36" s="51"/>
      <c r="BZ36" s="29"/>
      <c r="CA36" s="29"/>
      <c r="CB36" s="391"/>
      <c r="CC36" s="391"/>
      <c r="CD36" s="29">
        <v>16</v>
      </c>
      <c r="CE36" s="29">
        <v>30</v>
      </c>
      <c r="CF36" s="51">
        <v>19</v>
      </c>
      <c r="CG36" s="51">
        <v>60</v>
      </c>
      <c r="CH36" s="245" t="str">
        <f t="shared" si="109"/>
        <v>Frans Kool</v>
      </c>
      <c r="CI36" s="245"/>
      <c r="CJ36" s="193"/>
      <c r="CK36" s="234">
        <v>0.68</v>
      </c>
      <c r="CL36" s="234">
        <v>35</v>
      </c>
      <c r="CM36" s="185"/>
    </row>
    <row r="37" spans="1:91" ht="15" customHeight="1">
      <c r="B37" s="247">
        <f>V17</f>
        <v>31</v>
      </c>
      <c r="C37" s="248">
        <f>W17</f>
        <v>0.61799999999999999</v>
      </c>
      <c r="D37" s="273" t="str">
        <f t="shared" ref="D37" si="472">IF(E36=0,"",D36/E36)</f>
        <v/>
      </c>
      <c r="E37" s="51"/>
      <c r="F37" s="274">
        <f t="shared" ref="F37" si="473">IF(G36=0,"",F36/G36)</f>
        <v>0.58823529411764708</v>
      </c>
      <c r="G37" s="29">
        <v>1</v>
      </c>
      <c r="H37" s="273">
        <f t="shared" ref="H37" si="474">IF(I36=0,"",H36/I36)</f>
        <v>0.20689655172413793</v>
      </c>
      <c r="I37" s="51">
        <v>0</v>
      </c>
      <c r="J37" s="274">
        <f t="shared" ref="J37" si="475">IF(K36=0,"",J36/K36)</f>
        <v>0.70454545454545459</v>
      </c>
      <c r="K37" s="29">
        <v>3</v>
      </c>
      <c r="L37" s="273">
        <f t="shared" ref="L37" si="476">IF(M36=0,"",L36/M36)</f>
        <v>0.36842105263157893</v>
      </c>
      <c r="M37" s="51">
        <v>0</v>
      </c>
      <c r="N37" s="274" t="str">
        <f t="shared" ref="N37" si="477">IF(O36=0,"",N36/O36)</f>
        <v/>
      </c>
      <c r="O37" s="29"/>
      <c r="P37" s="273" t="str">
        <f t="shared" ref="P37" si="478">IF(Q36=0,"",P36/Q36)</f>
        <v/>
      </c>
      <c r="Q37" s="51"/>
      <c r="R37" s="274">
        <f t="shared" ref="R37" si="479">IF(S36=0,"",R36/S36)</f>
        <v>0.32608695652173914</v>
      </c>
      <c r="S37" s="29">
        <v>0</v>
      </c>
      <c r="T37" s="273" t="str">
        <f t="shared" ref="T37" si="480">IF(U36=0,"",T36/U36)</f>
        <v/>
      </c>
      <c r="U37" s="51"/>
      <c r="V37" s="276"/>
      <c r="W37" s="256"/>
      <c r="X37" s="273" t="str">
        <f t="shared" ref="X37" si="481">IF(Y36=0,"",X36/Y36)</f>
        <v/>
      </c>
      <c r="Y37" s="51"/>
      <c r="Z37" s="274" t="str">
        <f t="shared" ref="Z37" si="482">IF(AA36=0,"",Z36/AA36)</f>
        <v/>
      </c>
      <c r="AA37" s="29"/>
      <c r="AB37" s="273" t="str">
        <f t="shared" ref="AB37" si="483">IF(AC36=0,"",AB36/AC36)</f>
        <v/>
      </c>
      <c r="AC37" s="51"/>
      <c r="AD37" s="274">
        <f t="shared" ref="AD37" si="484">IF(AE36=0,"",AD36/AE36)</f>
        <v>0.13333333333333333</v>
      </c>
      <c r="AE37" s="29">
        <v>0</v>
      </c>
      <c r="AF37" s="273" t="str">
        <f t="shared" ref="AF37" si="485">IF(AG36=0,"",AF36/AG36)</f>
        <v/>
      </c>
      <c r="AG37" s="51"/>
      <c r="AH37" s="274">
        <f t="shared" ref="AH37" si="486">IF(AI36=0,"",AH36/AI36)</f>
        <v>0.2</v>
      </c>
      <c r="AI37" s="29">
        <v>0</v>
      </c>
      <c r="AJ37" s="273" t="str">
        <f t="shared" ref="AJ37" si="487">IF(AK36=0,"",AJ36/AK36)</f>
        <v/>
      </c>
      <c r="AK37" s="51"/>
      <c r="AL37" s="274" t="str">
        <f t="shared" ref="AL37" si="488">IF(AM36=0,"",AL36/AM36)</f>
        <v/>
      </c>
      <c r="AM37" s="29"/>
      <c r="AN37" s="273" t="str">
        <f t="shared" ref="AN37" si="489">IF(AO36=0,"",AN36/AO36)</f>
        <v/>
      </c>
      <c r="AO37" s="51"/>
      <c r="AP37" s="274" t="str">
        <f t="shared" ref="AP37" si="490">IF(AQ36=0,"",AP36/AQ36)</f>
        <v/>
      </c>
      <c r="AQ37" s="29"/>
      <c r="AR37" s="273" t="str">
        <f t="shared" ref="AR37" si="491">IF(AS36=0,"",AR36/AS36)</f>
        <v/>
      </c>
      <c r="AS37" s="51"/>
      <c r="AT37" s="274" t="str">
        <f t="shared" ref="AT37" si="492">IF(AU36=0,"",AT36/AU36)</f>
        <v/>
      </c>
      <c r="AU37" s="29"/>
      <c r="AV37" s="273">
        <f t="shared" ref="AV37" si="493">IF(AW36=0,"",AV36/AW36)</f>
        <v>0.32432432432432434</v>
      </c>
      <c r="AW37" s="51">
        <v>3</v>
      </c>
      <c r="AX37" s="274">
        <f t="shared" ref="AX37" si="494">IF(AY36=0,"",AX36/AY36)</f>
        <v>0.88888888888888884</v>
      </c>
      <c r="AY37" s="29">
        <v>1</v>
      </c>
      <c r="AZ37" s="273" t="str">
        <f t="shared" ref="AZ37" si="495">IF(BA36=0,"",AZ36/BA36)</f>
        <v/>
      </c>
      <c r="BA37" s="51"/>
      <c r="BB37" s="274" t="str">
        <f t="shared" ref="BB37" si="496">IF(BC36=0,"",BB36/BC36)</f>
        <v/>
      </c>
      <c r="BC37" s="29"/>
      <c r="BD37" s="273">
        <f t="shared" ref="BD37" si="497">IF(BE36=0,"",BD36/BE36)</f>
        <v>0.18333333333333332</v>
      </c>
      <c r="BE37" s="51">
        <v>0</v>
      </c>
      <c r="BF37" s="274" t="str">
        <f t="shared" ref="BF37" si="498">IF(BG36=0,"",BF36/BG36)</f>
        <v/>
      </c>
      <c r="BG37" s="29"/>
      <c r="BH37" s="273" t="str">
        <f t="shared" ref="BH37" si="499">IF(BI36=0,"",BH36/BI36)</f>
        <v/>
      </c>
      <c r="BI37" s="51"/>
      <c r="BJ37" s="274" t="str">
        <f t="shared" ref="BJ37" si="500">IF(BK36=0,"",BJ36/BK36)</f>
        <v/>
      </c>
      <c r="BK37" s="29"/>
      <c r="BL37" s="273" t="str">
        <f t="shared" ref="BL37" si="501">IF(BM36=0,"",BL36/BM36)</f>
        <v/>
      </c>
      <c r="BM37" s="51"/>
      <c r="BN37" s="274" t="str">
        <f t="shared" ref="BN37" si="502">IF(BO36=0,"",BN36/BO36)</f>
        <v/>
      </c>
      <c r="BO37" s="29"/>
      <c r="BP37" s="273" t="str">
        <f t="shared" ref="BP37" si="503">IF(BQ36=0,"",BP36/BQ36)</f>
        <v/>
      </c>
      <c r="BQ37" s="51"/>
      <c r="BR37" s="274" t="str">
        <f t="shared" ref="BR37" si="504">IF(BS36=0,"",BR36/BS36)</f>
        <v/>
      </c>
      <c r="BS37" s="29"/>
      <c r="BT37" s="273">
        <f t="shared" ref="BT37" si="505">IF(BU36=0,"",BT36/BU36)</f>
        <v>0.36585365853658536</v>
      </c>
      <c r="BU37" s="51">
        <v>3</v>
      </c>
      <c r="BV37" s="274" t="str">
        <f t="shared" ref="BV37" si="506">IF(BW36=0,"",BV36/BW36)</f>
        <v/>
      </c>
      <c r="BW37" s="29"/>
      <c r="BX37" s="273" t="str">
        <f t="shared" ref="BX37" si="507">IF(BY36=0,"",BX36/BY36)</f>
        <v/>
      </c>
      <c r="BY37" s="51"/>
      <c r="BZ37" s="274" t="str">
        <f t="shared" ref="BZ37" si="508">IF(CA36=0,"",BZ36/CA36)</f>
        <v/>
      </c>
      <c r="CA37" s="29"/>
      <c r="CB37" s="392" t="str">
        <f t="shared" ref="CB37" si="509">IF(CC36=0,"",CB36/CC36)</f>
        <v/>
      </c>
      <c r="CC37" s="391"/>
      <c r="CD37" s="274">
        <f t="shared" ref="CD37" si="510">IF(CE36=0,"",CD36/CE36)</f>
        <v>0.53333333333333333</v>
      </c>
      <c r="CE37" s="29">
        <v>3</v>
      </c>
      <c r="CF37" s="273">
        <f t="shared" ref="CF37" si="511">IF(CG36=0,"",CF36/CG36)</f>
        <v>0.31666666666666665</v>
      </c>
      <c r="CG37" s="51">
        <v>0</v>
      </c>
      <c r="CH37" s="247">
        <f t="shared" si="109"/>
        <v>31</v>
      </c>
      <c r="CI37" s="248">
        <f>C37</f>
        <v>0.61799999999999999</v>
      </c>
      <c r="CJ37" s="193"/>
      <c r="CK37" s="234">
        <v>0.72</v>
      </c>
      <c r="CL37" s="234">
        <v>37</v>
      </c>
      <c r="CM37" s="185"/>
    </row>
    <row r="38" spans="1:91" ht="15" customHeight="1">
      <c r="A38" s="122">
        <f t="shared" ref="A38" si="512">A36+1</f>
        <v>11</v>
      </c>
      <c r="B38" s="203" t="str">
        <f>X16</f>
        <v>Ger Dekker</v>
      </c>
      <c r="C38" s="203"/>
      <c r="D38" s="29"/>
      <c r="E38" s="29"/>
      <c r="F38" s="30"/>
      <c r="G38" s="30"/>
      <c r="H38" s="29"/>
      <c r="I38" s="29"/>
      <c r="J38" s="30"/>
      <c r="K38" s="30"/>
      <c r="L38" s="29"/>
      <c r="M38" s="29"/>
      <c r="N38" s="30"/>
      <c r="O38" s="30"/>
      <c r="P38" s="29"/>
      <c r="Q38" s="29"/>
      <c r="R38" s="30"/>
      <c r="S38" s="30"/>
      <c r="T38" s="29">
        <v>22</v>
      </c>
      <c r="U38" s="29">
        <v>60</v>
      </c>
      <c r="V38" s="30"/>
      <c r="W38" s="30"/>
      <c r="X38" s="256"/>
      <c r="Y38" s="256"/>
      <c r="Z38" s="30">
        <v>10</v>
      </c>
      <c r="AA38" s="30">
        <v>60</v>
      </c>
      <c r="AB38" s="29"/>
      <c r="AC38" s="29"/>
      <c r="AD38" s="30"/>
      <c r="AE38" s="30"/>
      <c r="AF38" s="29"/>
      <c r="AG38" s="29"/>
      <c r="AH38" s="30"/>
      <c r="AI38" s="30"/>
      <c r="AJ38" s="29"/>
      <c r="AK38" s="29"/>
      <c r="AL38" s="30"/>
      <c r="AM38" s="30"/>
      <c r="AN38" s="29"/>
      <c r="AO38" s="29"/>
      <c r="AP38" s="30"/>
      <c r="AQ38" s="30"/>
      <c r="AR38" s="29"/>
      <c r="AS38" s="29"/>
      <c r="AT38" s="30"/>
      <c r="AU38" s="30"/>
      <c r="AV38" s="29">
        <v>4</v>
      </c>
      <c r="AW38" s="29">
        <v>24</v>
      </c>
      <c r="AX38" s="30"/>
      <c r="AY38" s="30"/>
      <c r="AZ38" s="29"/>
      <c r="BA38" s="29"/>
      <c r="BB38" s="30"/>
      <c r="BC38" s="30"/>
      <c r="BD38" s="29">
        <v>14</v>
      </c>
      <c r="BE38" s="29">
        <v>56</v>
      </c>
      <c r="BF38" s="30">
        <v>9</v>
      </c>
      <c r="BG38" s="30">
        <v>60</v>
      </c>
      <c r="BH38" s="29"/>
      <c r="BI38" s="29"/>
      <c r="BJ38" s="30">
        <v>14</v>
      </c>
      <c r="BK38" s="30">
        <v>58</v>
      </c>
      <c r="BL38" s="29"/>
      <c r="BM38" s="29"/>
      <c r="BN38" s="30"/>
      <c r="BO38" s="30"/>
      <c r="BP38" s="29"/>
      <c r="BQ38" s="29"/>
      <c r="BR38" s="30">
        <v>19</v>
      </c>
      <c r="BS38" s="30">
        <v>50</v>
      </c>
      <c r="BT38" s="29"/>
      <c r="BU38" s="29"/>
      <c r="BV38" s="30">
        <v>13</v>
      </c>
      <c r="BW38" s="30">
        <v>53</v>
      </c>
      <c r="BX38" s="29"/>
      <c r="BY38" s="29"/>
      <c r="BZ38" s="30"/>
      <c r="CA38" s="30"/>
      <c r="CB38" s="389">
        <v>12</v>
      </c>
      <c r="CC38" s="389">
        <v>55</v>
      </c>
      <c r="CD38" s="30"/>
      <c r="CE38" s="30"/>
      <c r="CF38" s="29"/>
      <c r="CG38" s="29"/>
      <c r="CH38" s="203" t="str">
        <f t="shared" si="109"/>
        <v>Ger Dekker</v>
      </c>
      <c r="CI38" s="203"/>
      <c r="CJ38" s="185"/>
      <c r="CK38" s="234">
        <v>0.76</v>
      </c>
      <c r="CL38" s="234">
        <v>39</v>
      </c>
      <c r="CM38" s="185"/>
    </row>
    <row r="39" spans="1:91" ht="15" customHeight="1">
      <c r="B39" s="243">
        <f>X17</f>
        <v>15</v>
      </c>
      <c r="C39" s="244">
        <f>Y17</f>
        <v>0.27900000000000003</v>
      </c>
      <c r="D39" s="274" t="str">
        <f t="shared" ref="D39" si="513">IF(E38=0,"",D38/E38)</f>
        <v/>
      </c>
      <c r="E39" s="29"/>
      <c r="F39" s="275" t="str">
        <f t="shared" ref="F39" si="514">IF(G38=0,"",F38/G38)</f>
        <v/>
      </c>
      <c r="G39" s="30"/>
      <c r="H39" s="274" t="str">
        <f t="shared" ref="H39" si="515">IF(I38=0,"",H38/I38)</f>
        <v/>
      </c>
      <c r="I39" s="29"/>
      <c r="J39" s="275" t="str">
        <f t="shared" ref="J39" si="516">IF(K38=0,"",J38/K38)</f>
        <v/>
      </c>
      <c r="K39" s="30"/>
      <c r="L39" s="274" t="str">
        <f t="shared" ref="L39" si="517">IF(M38=0,"",L38/M38)</f>
        <v/>
      </c>
      <c r="M39" s="29"/>
      <c r="N39" s="275" t="str">
        <f t="shared" ref="N39" si="518">IF(O38=0,"",N38/O38)</f>
        <v/>
      </c>
      <c r="O39" s="30"/>
      <c r="P39" s="274" t="str">
        <f t="shared" ref="P39" si="519">IF(Q38=0,"",P38/Q38)</f>
        <v/>
      </c>
      <c r="Q39" s="29"/>
      <c r="R39" s="275" t="str">
        <f t="shared" ref="R39" si="520">IF(S38=0,"",R38/S38)</f>
        <v/>
      </c>
      <c r="S39" s="30"/>
      <c r="T39" s="274">
        <f t="shared" ref="T39" si="521">IF(U38=0,"",T38/U38)</f>
        <v>0.36666666666666664</v>
      </c>
      <c r="U39" s="29">
        <v>0</v>
      </c>
      <c r="V39" s="275" t="str">
        <f t="shared" ref="V39" si="522">IF(W38=0,"",V38/W38)</f>
        <v/>
      </c>
      <c r="W39" s="30"/>
      <c r="X39" s="276"/>
      <c r="Y39" s="256"/>
      <c r="Z39" s="275">
        <f t="shared" ref="Z39" si="523">IF(AA38=0,"",Z38/AA38)</f>
        <v>0.16666666666666666</v>
      </c>
      <c r="AA39" s="30">
        <v>0</v>
      </c>
      <c r="AB39" s="274" t="str">
        <f t="shared" ref="AB39" si="524">IF(AC38=0,"",AB38/AC38)</f>
        <v/>
      </c>
      <c r="AC39" s="29"/>
      <c r="AD39" s="275" t="str">
        <f t="shared" ref="AD39" si="525">IF(AE38=0,"",AD38/AE38)</f>
        <v/>
      </c>
      <c r="AE39" s="30"/>
      <c r="AF39" s="274" t="str">
        <f t="shared" ref="AF39" si="526">IF(AG38=0,"",AF38/AG38)</f>
        <v/>
      </c>
      <c r="AG39" s="29"/>
      <c r="AH39" s="275" t="str">
        <f t="shared" ref="AH39" si="527">IF(AI38=0,"",AH38/AI38)</f>
        <v/>
      </c>
      <c r="AI39" s="30"/>
      <c r="AJ39" s="274" t="str">
        <f t="shared" ref="AJ39" si="528">IF(AK38=0,"",AJ38/AK38)</f>
        <v/>
      </c>
      <c r="AK39" s="29"/>
      <c r="AL39" s="275" t="str">
        <f t="shared" ref="AL39" si="529">IF(AM38=0,"",AL38/AM38)</f>
        <v/>
      </c>
      <c r="AM39" s="30"/>
      <c r="AN39" s="274" t="str">
        <f t="shared" ref="AN39" si="530">IF(AO38=0,"",AN38/AO38)</f>
        <v/>
      </c>
      <c r="AO39" s="29"/>
      <c r="AP39" s="275" t="str">
        <f t="shared" ref="AP39" si="531">IF(AQ38=0,"",AP38/AQ38)</f>
        <v/>
      </c>
      <c r="AQ39" s="30"/>
      <c r="AR39" s="274" t="str">
        <f t="shared" ref="AR39" si="532">IF(AS38=0,"",AR38/AS38)</f>
        <v/>
      </c>
      <c r="AS39" s="29"/>
      <c r="AT39" s="275" t="str">
        <f t="shared" ref="AT39" si="533">IF(AU38=0,"",AT38/AU38)</f>
        <v/>
      </c>
      <c r="AU39" s="30"/>
      <c r="AV39" s="274">
        <f t="shared" ref="AV39" si="534">IF(AW38=0,"",AV38/AW38)</f>
        <v>0.16666666666666666</v>
      </c>
      <c r="AW39" s="29">
        <v>0</v>
      </c>
      <c r="AX39" s="275" t="str">
        <f t="shared" ref="AX39" si="535">IF(AY38=0,"",AX38/AY38)</f>
        <v/>
      </c>
      <c r="AY39" s="30"/>
      <c r="AZ39" s="274" t="str">
        <f t="shared" ref="AZ39" si="536">IF(BA38=0,"",AZ38/BA38)</f>
        <v/>
      </c>
      <c r="BA39" s="29"/>
      <c r="BB39" s="275" t="str">
        <f t="shared" ref="BB39" si="537">IF(BC38=0,"",BB38/BC38)</f>
        <v/>
      </c>
      <c r="BC39" s="30"/>
      <c r="BD39" s="274">
        <f t="shared" ref="BD39" si="538">IF(BE38=0,"",BD38/BE38)</f>
        <v>0.25</v>
      </c>
      <c r="BE39" s="29">
        <v>0</v>
      </c>
      <c r="BF39" s="275">
        <f t="shared" ref="BF39" si="539">IF(BG38=0,"",BF38/BG38)</f>
        <v>0.15</v>
      </c>
      <c r="BG39" s="30">
        <v>1</v>
      </c>
      <c r="BH39" s="274" t="str">
        <f t="shared" ref="BH39" si="540">IF(BI38=0,"",BH38/BI38)</f>
        <v/>
      </c>
      <c r="BI39" s="29"/>
      <c r="BJ39" s="275">
        <f t="shared" ref="BJ39" si="541">IF(BK38=0,"",BJ38/BK38)</f>
        <v>0.2413793103448276</v>
      </c>
      <c r="BK39" s="30">
        <v>2</v>
      </c>
      <c r="BL39" s="274" t="str">
        <f t="shared" ref="BL39" si="542">IF(BM38=0,"",BL38/BM38)</f>
        <v/>
      </c>
      <c r="BM39" s="29"/>
      <c r="BN39" s="275" t="str">
        <f t="shared" ref="BN39" si="543">IF(BO38=0,"",BN38/BO38)</f>
        <v/>
      </c>
      <c r="BO39" s="30"/>
      <c r="BP39" s="274" t="str">
        <f t="shared" ref="BP39" si="544">IF(BQ38=0,"",BP38/BQ38)</f>
        <v/>
      </c>
      <c r="BQ39" s="29"/>
      <c r="BR39" s="275">
        <f t="shared" ref="BR39" si="545">IF(BS38=0,"",BR38/BS38)</f>
        <v>0.38</v>
      </c>
      <c r="BS39" s="30">
        <v>3</v>
      </c>
      <c r="BT39" s="274" t="str">
        <f t="shared" ref="BT39" si="546">IF(BU38=0,"",BT38/BU38)</f>
        <v/>
      </c>
      <c r="BU39" s="29"/>
      <c r="BV39" s="275">
        <f t="shared" ref="BV39" si="547">IF(BW38=0,"",BV38/BW38)</f>
        <v>0.24528301886792453</v>
      </c>
      <c r="BW39" s="30">
        <v>3</v>
      </c>
      <c r="BX39" s="274" t="str">
        <f t="shared" ref="BX39" si="548">IF(BY38=0,"",BX38/BY38)</f>
        <v/>
      </c>
      <c r="BY39" s="29"/>
      <c r="BZ39" s="275" t="str">
        <f t="shared" ref="BZ39" si="549">IF(CA38=0,"",BZ38/CA38)</f>
        <v/>
      </c>
      <c r="CA39" s="30"/>
      <c r="CB39" s="390">
        <f t="shared" ref="CB39" si="550">IF(CC38=0,"",CB38/CC38)</f>
        <v>0.21818181818181817</v>
      </c>
      <c r="CC39" s="389">
        <v>0</v>
      </c>
      <c r="CD39" s="275" t="str">
        <f t="shared" ref="CD39" si="551">IF(CE38=0,"",CD38/CE38)</f>
        <v/>
      </c>
      <c r="CE39" s="30"/>
      <c r="CF39" s="274" t="str">
        <f t="shared" ref="CF39" si="552">IF(CG38=0,"",CF38/CG38)</f>
        <v/>
      </c>
      <c r="CG39" s="29"/>
      <c r="CH39" s="243">
        <f t="shared" si="109"/>
        <v>15</v>
      </c>
      <c r="CI39" s="244">
        <f>C39</f>
        <v>0.27900000000000003</v>
      </c>
      <c r="CJ39" s="185"/>
      <c r="CK39" s="234">
        <v>0.8</v>
      </c>
      <c r="CL39" s="234">
        <v>41</v>
      </c>
      <c r="CM39" s="185"/>
    </row>
    <row r="40" spans="1:91" ht="15" customHeight="1">
      <c r="A40" s="199">
        <f t="shared" ref="A40" si="553">A38+1</f>
        <v>12</v>
      </c>
      <c r="B40" s="245" t="str">
        <f>Z16</f>
        <v xml:space="preserve">Ger v Velzen </v>
      </c>
      <c r="C40" s="245"/>
      <c r="D40" s="51"/>
      <c r="E40" s="51"/>
      <c r="F40" s="29"/>
      <c r="G40" s="29"/>
      <c r="H40" s="51">
        <v>18</v>
      </c>
      <c r="I40" s="51">
        <v>56</v>
      </c>
      <c r="J40" s="29">
        <v>31</v>
      </c>
      <c r="K40" s="29">
        <v>51</v>
      </c>
      <c r="L40" s="51"/>
      <c r="M40" s="51"/>
      <c r="N40" s="29"/>
      <c r="O40" s="29"/>
      <c r="P40" s="51"/>
      <c r="Q40" s="51"/>
      <c r="R40" s="29"/>
      <c r="S40" s="29"/>
      <c r="T40" s="51"/>
      <c r="U40" s="51"/>
      <c r="V40" s="29"/>
      <c r="W40" s="29"/>
      <c r="X40" s="51">
        <v>19</v>
      </c>
      <c r="Y40" s="51">
        <v>60</v>
      </c>
      <c r="Z40" s="256"/>
      <c r="AA40" s="256"/>
      <c r="AB40" s="51">
        <v>13</v>
      </c>
      <c r="AC40" s="51">
        <v>52</v>
      </c>
      <c r="AD40" s="29"/>
      <c r="AE40" s="29"/>
      <c r="AF40" s="51"/>
      <c r="AG40" s="51"/>
      <c r="AH40" s="29"/>
      <c r="AI40" s="29"/>
      <c r="AJ40" s="51"/>
      <c r="AK40" s="51"/>
      <c r="AL40" s="29"/>
      <c r="AM40" s="29"/>
      <c r="AN40" s="51"/>
      <c r="AO40" s="51"/>
      <c r="AP40" s="29"/>
      <c r="AQ40" s="29"/>
      <c r="AR40" s="51"/>
      <c r="AS40" s="51"/>
      <c r="AT40" s="29">
        <v>13</v>
      </c>
      <c r="AU40" s="29">
        <v>48</v>
      </c>
      <c r="AV40" s="51">
        <v>12</v>
      </c>
      <c r="AW40" s="51">
        <v>28</v>
      </c>
      <c r="AX40" s="29"/>
      <c r="AY40" s="29"/>
      <c r="AZ40" s="51">
        <v>17</v>
      </c>
      <c r="BA40" s="51">
        <v>48</v>
      </c>
      <c r="BB40" s="29"/>
      <c r="BC40" s="29"/>
      <c r="BD40" s="51">
        <v>15</v>
      </c>
      <c r="BE40" s="51">
        <v>44</v>
      </c>
      <c r="BF40" s="29">
        <v>12</v>
      </c>
      <c r="BG40" s="29">
        <v>34</v>
      </c>
      <c r="BH40" s="51"/>
      <c r="BI40" s="51"/>
      <c r="BJ40" s="29"/>
      <c r="BK40" s="29"/>
      <c r="BL40" s="51"/>
      <c r="BM40" s="51"/>
      <c r="BN40" s="29">
        <v>27</v>
      </c>
      <c r="BO40" s="29">
        <v>56</v>
      </c>
      <c r="BP40" s="51"/>
      <c r="BQ40" s="51"/>
      <c r="BR40" s="29">
        <v>13</v>
      </c>
      <c r="BS40" s="29">
        <v>24</v>
      </c>
      <c r="BT40" s="51"/>
      <c r="BU40" s="51"/>
      <c r="BV40" s="29"/>
      <c r="BW40" s="29"/>
      <c r="BX40" s="51">
        <v>10</v>
      </c>
      <c r="BY40" s="51">
        <v>43</v>
      </c>
      <c r="BZ40" s="29"/>
      <c r="CA40" s="29"/>
      <c r="CB40" s="391"/>
      <c r="CC40" s="391"/>
      <c r="CD40" s="29"/>
      <c r="CE40" s="29"/>
      <c r="CF40" s="51"/>
      <c r="CG40" s="51"/>
      <c r="CH40" s="245" t="str">
        <f t="shared" si="109"/>
        <v xml:space="preserve">Ger v Velzen </v>
      </c>
      <c r="CI40" s="245"/>
      <c r="CJ40" s="193"/>
      <c r="CK40" s="234">
        <v>0.84</v>
      </c>
      <c r="CL40" s="234">
        <v>43</v>
      </c>
      <c r="CM40" s="185"/>
    </row>
    <row r="41" spans="1:91" ht="15" customHeight="1">
      <c r="B41" s="247">
        <f>Z17</f>
        <v>12</v>
      </c>
      <c r="C41" s="248">
        <f>AA17</f>
        <v>0.20799999999999999</v>
      </c>
      <c r="D41" s="273" t="str">
        <f t="shared" ref="D41" si="554">IF(E40=0,"",D40/E40)</f>
        <v/>
      </c>
      <c r="E41" s="51"/>
      <c r="F41" s="274" t="str">
        <f t="shared" ref="F41" si="555">IF(G40=0,"",F40/G40)</f>
        <v/>
      </c>
      <c r="G41" s="29"/>
      <c r="H41" s="273">
        <f t="shared" ref="H41" si="556">IF(I40=0,"",H40/I40)</f>
        <v>0.32142857142857145</v>
      </c>
      <c r="I41" s="51">
        <v>1</v>
      </c>
      <c r="J41" s="274">
        <f t="shared" ref="J41" si="557">IF(K40=0,"",J40/K40)</f>
        <v>0.60784313725490191</v>
      </c>
      <c r="K41" s="29">
        <v>2</v>
      </c>
      <c r="L41" s="273" t="str">
        <f t="shared" ref="L41" si="558">IF(M40=0,"",L40/M40)</f>
        <v/>
      </c>
      <c r="M41" s="51"/>
      <c r="N41" s="274" t="str">
        <f t="shared" ref="N41" si="559">IF(O40=0,"",N40/O40)</f>
        <v/>
      </c>
      <c r="O41" s="29"/>
      <c r="P41" s="273" t="str">
        <f t="shared" ref="P41" si="560">IF(Q40=0,"",P40/Q40)</f>
        <v/>
      </c>
      <c r="Q41" s="51"/>
      <c r="R41" s="274" t="str">
        <f t="shared" ref="R41" si="561">IF(S40=0,"",R40/S40)</f>
        <v/>
      </c>
      <c r="S41" s="29"/>
      <c r="T41" s="273" t="str">
        <f t="shared" ref="T41" si="562">IF(U40=0,"",T40/U40)</f>
        <v/>
      </c>
      <c r="U41" s="51"/>
      <c r="V41" s="274" t="str">
        <f t="shared" ref="V41" si="563">IF(W40=0,"",V40/W40)</f>
        <v/>
      </c>
      <c r="W41" s="29"/>
      <c r="X41" s="273">
        <f t="shared" ref="X41" si="564">IF(Y40=0,"",X40/Y40)</f>
        <v>0.31666666666666665</v>
      </c>
      <c r="Y41" s="51">
        <v>2</v>
      </c>
      <c r="Z41" s="276"/>
      <c r="AA41" s="256"/>
      <c r="AB41" s="273">
        <f t="shared" ref="AB41" si="565">IF(AC40=0,"",AB40/AC40)</f>
        <v>0.25</v>
      </c>
      <c r="AC41" s="51">
        <v>3</v>
      </c>
      <c r="AD41" s="274" t="str">
        <f t="shared" ref="AD41" si="566">IF(AE40=0,"",AD40/AE40)</f>
        <v/>
      </c>
      <c r="AE41" s="29"/>
      <c r="AF41" s="273" t="str">
        <f t="shared" ref="AF41" si="567">IF(AG40=0,"",AF40/AG40)</f>
        <v/>
      </c>
      <c r="AG41" s="51"/>
      <c r="AH41" s="274" t="str">
        <f t="shared" ref="AH41" si="568">IF(AI40=0,"",AH40/AI40)</f>
        <v/>
      </c>
      <c r="AI41" s="29"/>
      <c r="AJ41" s="273" t="str">
        <f t="shared" ref="AJ41" si="569">IF(AK40=0,"",AJ40/AK40)</f>
        <v/>
      </c>
      <c r="AK41" s="51"/>
      <c r="AL41" s="274" t="str">
        <f t="shared" ref="AL41" si="570">IF(AM40=0,"",AL40/AM40)</f>
        <v/>
      </c>
      <c r="AM41" s="29"/>
      <c r="AN41" s="273" t="str">
        <f t="shared" ref="AN41" si="571">IF(AO40=0,"",AN40/AO40)</f>
        <v/>
      </c>
      <c r="AO41" s="51"/>
      <c r="AP41" s="274" t="str">
        <f t="shared" ref="AP41" si="572">IF(AQ40=0,"",AP40/AQ40)</f>
        <v/>
      </c>
      <c r="AQ41" s="29"/>
      <c r="AR41" s="273" t="str">
        <f t="shared" ref="AR41" si="573">IF(AS40=0,"",AR40/AS40)</f>
        <v/>
      </c>
      <c r="AS41" s="51"/>
      <c r="AT41" s="274">
        <f t="shared" ref="AT41" si="574">IF(AU40=0,"",AT40/AU40)</f>
        <v>0.27083333333333331</v>
      </c>
      <c r="AU41" s="29">
        <v>3</v>
      </c>
      <c r="AV41" s="273">
        <f t="shared" ref="AV41" si="575">IF(AW40=0,"",AV40/AW40)</f>
        <v>0.42857142857142855</v>
      </c>
      <c r="AW41" s="51">
        <v>3</v>
      </c>
      <c r="AX41" s="274" t="str">
        <f t="shared" ref="AX41" si="576">IF(AY40=0,"",AX40/AY40)</f>
        <v/>
      </c>
      <c r="AY41" s="29"/>
      <c r="AZ41" s="273">
        <f t="shared" ref="AZ41" si="577">IF(BA40=0,"",AZ40/BA40)</f>
        <v>0.35416666666666669</v>
      </c>
      <c r="BA41" s="51">
        <v>0</v>
      </c>
      <c r="BB41" s="274" t="str">
        <f t="shared" ref="BB41" si="578">IF(BC40=0,"",BB40/BC40)</f>
        <v/>
      </c>
      <c r="BC41" s="29"/>
      <c r="BD41" s="273">
        <f t="shared" ref="BD41" si="579">IF(BE40=0,"",BD40/BE40)</f>
        <v>0.34090909090909088</v>
      </c>
      <c r="BE41" s="51">
        <v>1</v>
      </c>
      <c r="BF41" s="274">
        <f t="shared" ref="BF41" si="580">IF(BG40=0,"",BF40/BG40)</f>
        <v>0.35294117647058826</v>
      </c>
      <c r="BG41" s="29">
        <v>3</v>
      </c>
      <c r="BH41" s="273" t="str">
        <f t="shared" ref="BH41" si="581">IF(BI40=0,"",BH40/BI40)</f>
        <v/>
      </c>
      <c r="BI41" s="51"/>
      <c r="BJ41" s="274" t="str">
        <f t="shared" ref="BJ41" si="582">IF(BK40=0,"",BJ40/BK40)</f>
        <v/>
      </c>
      <c r="BK41" s="29"/>
      <c r="BL41" s="273" t="str">
        <f t="shared" ref="BL41" si="583">IF(BM40=0,"",BL40/BM40)</f>
        <v/>
      </c>
      <c r="BM41" s="51"/>
      <c r="BN41" s="274">
        <f t="shared" ref="BN41" si="584">IF(BO40=0,"",BN40/BO40)</f>
        <v>0.48214285714285715</v>
      </c>
      <c r="BO41" s="29">
        <v>2</v>
      </c>
      <c r="BP41" s="273" t="str">
        <f t="shared" ref="BP41" si="585">IF(BQ40=0,"",BP40/BQ40)</f>
        <v/>
      </c>
      <c r="BQ41" s="51"/>
      <c r="BR41" s="274">
        <f t="shared" ref="BR41" si="586">IF(BS40=0,"",BR40/BS40)</f>
        <v>0.54166666666666663</v>
      </c>
      <c r="BS41" s="29">
        <v>1</v>
      </c>
      <c r="BT41" s="273" t="str">
        <f t="shared" ref="BT41" si="587">IF(BU40=0,"",BT40/BU40)</f>
        <v/>
      </c>
      <c r="BU41" s="51"/>
      <c r="BV41" s="274" t="str">
        <f t="shared" ref="BV41" si="588">IF(BW40=0,"",BV40/BW40)</f>
        <v/>
      </c>
      <c r="BW41" s="29"/>
      <c r="BX41" s="273">
        <f t="shared" ref="BX41" si="589">IF(BY40=0,"",BX40/BY40)</f>
        <v>0.23255813953488372</v>
      </c>
      <c r="BY41" s="51">
        <v>3</v>
      </c>
      <c r="BZ41" s="274" t="str">
        <f t="shared" ref="BZ41" si="590">IF(CA40=0,"",BZ40/CA40)</f>
        <v/>
      </c>
      <c r="CA41" s="29"/>
      <c r="CB41" s="392" t="str">
        <f t="shared" ref="CB41" si="591">IF(CC40=0,"",CB40/CC40)</f>
        <v/>
      </c>
      <c r="CC41" s="391"/>
      <c r="CD41" s="274" t="str">
        <f t="shared" ref="CD41" si="592">IF(CE40=0,"",CD40/CE40)</f>
        <v/>
      </c>
      <c r="CE41" s="29"/>
      <c r="CF41" s="273" t="str">
        <f t="shared" ref="CF41" si="593">IF(CG40=0,"",CF40/CG40)</f>
        <v/>
      </c>
      <c r="CG41" s="51"/>
      <c r="CH41" s="247">
        <f t="shared" si="109"/>
        <v>12</v>
      </c>
      <c r="CI41" s="248">
        <f>C41</f>
        <v>0.20799999999999999</v>
      </c>
      <c r="CJ41" s="193"/>
      <c r="CK41" s="234">
        <v>0.88</v>
      </c>
      <c r="CL41" s="234">
        <v>45</v>
      </c>
      <c r="CM41" s="185"/>
    </row>
    <row r="42" spans="1:91" ht="15" customHeight="1">
      <c r="A42" s="122">
        <f t="shared" ref="A42" si="594">A40+1</f>
        <v>13</v>
      </c>
      <c r="B42" s="203" t="str">
        <f>AB16</f>
        <v xml:space="preserve">Harold Bloem </v>
      </c>
      <c r="C42" s="203"/>
      <c r="D42" s="29"/>
      <c r="E42" s="29"/>
      <c r="F42" s="30">
        <v>16</v>
      </c>
      <c r="G42" s="30">
        <v>41</v>
      </c>
      <c r="H42" s="29"/>
      <c r="I42" s="29"/>
      <c r="J42" s="30">
        <v>16</v>
      </c>
      <c r="K42" s="30">
        <v>39</v>
      </c>
      <c r="L42" s="29"/>
      <c r="M42" s="29"/>
      <c r="N42" s="30"/>
      <c r="O42" s="30"/>
      <c r="P42" s="29"/>
      <c r="Q42" s="29"/>
      <c r="R42" s="30"/>
      <c r="S42" s="30"/>
      <c r="T42" s="29"/>
      <c r="U42" s="29"/>
      <c r="V42" s="30"/>
      <c r="W42" s="30"/>
      <c r="X42" s="29"/>
      <c r="Y42" s="29"/>
      <c r="Z42" s="30">
        <v>10</v>
      </c>
      <c r="AA42" s="30">
        <v>52</v>
      </c>
      <c r="AB42" s="256"/>
      <c r="AC42" s="256"/>
      <c r="AD42" s="30">
        <v>1</v>
      </c>
      <c r="AE42" s="30">
        <v>40</v>
      </c>
      <c r="AF42" s="29"/>
      <c r="AG42" s="29"/>
      <c r="AH42" s="30"/>
      <c r="AI42" s="30"/>
      <c r="AJ42" s="29"/>
      <c r="AK42" s="29"/>
      <c r="AL42" s="30"/>
      <c r="AM42" s="30"/>
      <c r="AN42" s="29"/>
      <c r="AO42" s="29"/>
      <c r="AP42" s="30"/>
      <c r="AQ42" s="30"/>
      <c r="AR42" s="29"/>
      <c r="AS42" s="29"/>
      <c r="AT42" s="30">
        <v>12</v>
      </c>
      <c r="AU42" s="30">
        <v>46</v>
      </c>
      <c r="AV42" s="29">
        <v>12</v>
      </c>
      <c r="AW42" s="29">
        <v>57</v>
      </c>
      <c r="AX42" s="30"/>
      <c r="AY42" s="30"/>
      <c r="AZ42" s="29"/>
      <c r="BA42" s="29"/>
      <c r="BB42" s="30"/>
      <c r="BC42" s="30"/>
      <c r="BD42" s="29"/>
      <c r="BE42" s="29"/>
      <c r="BF42" s="30"/>
      <c r="BG42" s="30"/>
      <c r="BH42" s="29"/>
      <c r="BI42" s="29"/>
      <c r="BJ42" s="30">
        <v>8</v>
      </c>
      <c r="BK42" s="30">
        <v>48</v>
      </c>
      <c r="BL42" s="29"/>
      <c r="BM42" s="29"/>
      <c r="BN42" s="30"/>
      <c r="BO42" s="30"/>
      <c r="BP42" s="29"/>
      <c r="BQ42" s="29"/>
      <c r="BR42" s="30"/>
      <c r="BS42" s="30"/>
      <c r="BT42" s="29"/>
      <c r="BU42" s="29"/>
      <c r="BV42" s="30"/>
      <c r="BW42" s="30"/>
      <c r="BX42" s="29">
        <v>13</v>
      </c>
      <c r="BY42" s="29">
        <v>49</v>
      </c>
      <c r="BZ42" s="30"/>
      <c r="CA42" s="30"/>
      <c r="CB42" s="389"/>
      <c r="CC42" s="389"/>
      <c r="CD42" s="30">
        <v>14</v>
      </c>
      <c r="CE42" s="30">
        <v>60</v>
      </c>
      <c r="CF42" s="29"/>
      <c r="CG42" s="29"/>
      <c r="CH42" s="203" t="str">
        <f t="shared" si="109"/>
        <v xml:space="preserve">Harold Bloem </v>
      </c>
      <c r="CI42" s="203"/>
      <c r="CJ42" s="185"/>
      <c r="CK42" s="234">
        <v>0.92</v>
      </c>
      <c r="CL42" s="234">
        <v>47</v>
      </c>
      <c r="CM42" s="185"/>
    </row>
    <row r="43" spans="1:91" ht="15" customHeight="1">
      <c r="B43" s="243">
        <f>AB17</f>
        <v>14</v>
      </c>
      <c r="C43" s="244">
        <f>AC17</f>
        <v>0.245</v>
      </c>
      <c r="D43" s="274" t="str">
        <f t="shared" ref="D43" si="595">IF(E42=0,"",D42/E42)</f>
        <v/>
      </c>
      <c r="E43" s="29"/>
      <c r="F43" s="275">
        <f t="shared" ref="F43" si="596">IF(G42=0,"",F42/G42)</f>
        <v>0.3902439024390244</v>
      </c>
      <c r="G43" s="30">
        <v>0</v>
      </c>
      <c r="H43" s="274" t="str">
        <f t="shared" ref="H43" si="597">IF(I42=0,"",H42/I42)</f>
        <v/>
      </c>
      <c r="I43" s="29"/>
      <c r="J43" s="275">
        <f t="shared" ref="J43" si="598">IF(K42=0,"",J42/K42)</f>
        <v>0.41025641025641024</v>
      </c>
      <c r="K43" s="30">
        <v>0</v>
      </c>
      <c r="L43" s="274" t="str">
        <f t="shared" ref="L43" si="599">IF(M42=0,"",L42/M42)</f>
        <v/>
      </c>
      <c r="M43" s="29"/>
      <c r="N43" s="275" t="str">
        <f t="shared" ref="N43" si="600">IF(O42=0,"",N42/O42)</f>
        <v/>
      </c>
      <c r="O43" s="30"/>
      <c r="P43" s="274" t="str">
        <f t="shared" ref="P43" si="601">IF(Q42=0,"",P42/Q42)</f>
        <v/>
      </c>
      <c r="Q43" s="29"/>
      <c r="R43" s="275" t="str">
        <f t="shared" ref="R43" si="602">IF(S42=0,"",R42/S42)</f>
        <v/>
      </c>
      <c r="S43" s="30"/>
      <c r="T43" s="274" t="str">
        <f t="shared" ref="T43" si="603">IF(U42=0,"",T42/U42)</f>
        <v/>
      </c>
      <c r="U43" s="29"/>
      <c r="V43" s="275" t="str">
        <f t="shared" ref="V43" si="604">IF(W42=0,"",V42/W42)</f>
        <v/>
      </c>
      <c r="W43" s="30"/>
      <c r="X43" s="274" t="str">
        <f t="shared" ref="X43" si="605">IF(Y42=0,"",X42/Y42)</f>
        <v/>
      </c>
      <c r="Y43" s="29"/>
      <c r="Z43" s="275">
        <f t="shared" ref="Z43" si="606">IF(AA42=0,"",Z42/AA42)</f>
        <v>0.19230769230769232</v>
      </c>
      <c r="AA43" s="30">
        <v>0</v>
      </c>
      <c r="AB43" s="276"/>
      <c r="AC43" s="256"/>
      <c r="AD43" s="275">
        <f t="shared" ref="AD43" si="607">IF(AE42=0,"",AD42/AE42)</f>
        <v>2.5000000000000001E-2</v>
      </c>
      <c r="AE43" s="30">
        <v>0</v>
      </c>
      <c r="AF43" s="274" t="str">
        <f t="shared" ref="AF43" si="608">IF(AG42=0,"",AF42/AG42)</f>
        <v/>
      </c>
      <c r="AG43" s="29"/>
      <c r="AH43" s="275" t="str">
        <f t="shared" ref="AH43" si="609">IF(AI42=0,"",AH42/AI42)</f>
        <v/>
      </c>
      <c r="AI43" s="30"/>
      <c r="AJ43" s="274" t="str">
        <f t="shared" ref="AJ43" si="610">IF(AK42=0,"",AJ42/AK42)</f>
        <v/>
      </c>
      <c r="AK43" s="29"/>
      <c r="AL43" s="275" t="str">
        <f t="shared" ref="AL43" si="611">IF(AM42=0,"",AL42/AM42)</f>
        <v/>
      </c>
      <c r="AM43" s="30"/>
      <c r="AN43" s="274" t="str">
        <f t="shared" ref="AN43" si="612">IF(AO42=0,"",AN42/AO42)</f>
        <v/>
      </c>
      <c r="AO43" s="29"/>
      <c r="AP43" s="275" t="str">
        <f t="shared" ref="AP43" si="613">IF(AQ42=0,"",AP42/AQ42)</f>
        <v/>
      </c>
      <c r="AQ43" s="30"/>
      <c r="AR43" s="274" t="str">
        <f t="shared" ref="AR43" si="614">IF(AS42=0,"",AR42/AS42)</f>
        <v/>
      </c>
      <c r="AS43" s="29"/>
      <c r="AT43" s="275">
        <f t="shared" ref="AT43" si="615">IF(AU42=0,"",AT42/AU42)</f>
        <v>0.2608695652173913</v>
      </c>
      <c r="AU43" s="30">
        <v>1</v>
      </c>
      <c r="AV43" s="274">
        <f t="shared" ref="AV43" si="616">IF(AW42=0,"",AV42/AW42)</f>
        <v>0.21052631578947367</v>
      </c>
      <c r="AW43" s="29">
        <v>3</v>
      </c>
      <c r="AX43" s="275" t="str">
        <f t="shared" ref="AX43" si="617">IF(AY42=0,"",AX42/AY42)</f>
        <v/>
      </c>
      <c r="AY43" s="30"/>
      <c r="AZ43" s="274" t="str">
        <f t="shared" ref="AZ43" si="618">IF(BA42=0,"",AZ42/BA42)</f>
        <v/>
      </c>
      <c r="BA43" s="29"/>
      <c r="BB43" s="275" t="str">
        <f t="shared" ref="BB43" si="619">IF(BC42=0,"",BB42/BC42)</f>
        <v/>
      </c>
      <c r="BC43" s="30"/>
      <c r="BD43" s="274" t="str">
        <f t="shared" ref="BD43" si="620">IF(BE42=0,"",BD42/BE42)</f>
        <v/>
      </c>
      <c r="BE43" s="29"/>
      <c r="BF43" s="275" t="str">
        <f t="shared" ref="BF43" si="621">IF(BG42=0,"",BF42/BG42)</f>
        <v/>
      </c>
      <c r="BG43" s="30"/>
      <c r="BH43" s="274" t="str">
        <f t="shared" ref="BH43" si="622">IF(BI42=0,"",BH42/BI42)</f>
        <v/>
      </c>
      <c r="BI43" s="29"/>
      <c r="BJ43" s="275">
        <f t="shared" ref="BJ43" si="623">IF(BK42=0,"",BJ42/BK42)</f>
        <v>0.16666666666666666</v>
      </c>
      <c r="BK43" s="30">
        <v>0</v>
      </c>
      <c r="BL43" s="274" t="str">
        <f t="shared" ref="BL43" si="624">IF(BM42=0,"",BL42/BM42)</f>
        <v/>
      </c>
      <c r="BM43" s="29"/>
      <c r="BN43" s="275" t="str">
        <f t="shared" ref="BN43" si="625">IF(BO42=0,"",BN42/BO42)</f>
        <v/>
      </c>
      <c r="BO43" s="30"/>
      <c r="BP43" s="274" t="str">
        <f t="shared" ref="BP43" si="626">IF(BQ42=0,"",BP42/BQ42)</f>
        <v/>
      </c>
      <c r="BQ43" s="29"/>
      <c r="BR43" s="275" t="str">
        <f t="shared" ref="BR43" si="627">IF(BS42=0,"",BR42/BS42)</f>
        <v/>
      </c>
      <c r="BS43" s="30"/>
      <c r="BT43" s="274" t="str">
        <f t="shared" ref="BT43" si="628">IF(BU42=0,"",BT42/BU42)</f>
        <v/>
      </c>
      <c r="BU43" s="29"/>
      <c r="BV43" s="275" t="str">
        <f t="shared" ref="BV43" si="629">IF(BW42=0,"",BV42/BW42)</f>
        <v/>
      </c>
      <c r="BW43" s="30"/>
      <c r="BX43" s="274">
        <f t="shared" ref="BX43" si="630">IF(BY42=0,"",BX42/BY42)</f>
        <v>0.26530612244897961</v>
      </c>
      <c r="BY43" s="29">
        <v>3</v>
      </c>
      <c r="BZ43" s="275" t="str">
        <f t="shared" ref="BZ43" si="631">IF(CA42=0,"",BZ42/CA42)</f>
        <v/>
      </c>
      <c r="CA43" s="30"/>
      <c r="CB43" s="390" t="str">
        <f t="shared" ref="CB43" si="632">IF(CC42=0,"",CB42/CC42)</f>
        <v/>
      </c>
      <c r="CC43" s="389"/>
      <c r="CD43" s="275">
        <f t="shared" ref="CD43" si="633">IF(CE42=0,"",CD42/CE42)</f>
        <v>0.23333333333333334</v>
      </c>
      <c r="CE43" s="30">
        <v>1</v>
      </c>
      <c r="CF43" s="274" t="str">
        <f t="shared" ref="CF43" si="634">IF(CG42=0,"",CF42/CG42)</f>
        <v/>
      </c>
      <c r="CG43" s="29"/>
      <c r="CH43" s="243">
        <f t="shared" si="109"/>
        <v>14</v>
      </c>
      <c r="CI43" s="244">
        <f>C43</f>
        <v>0.245</v>
      </c>
      <c r="CJ43" s="193"/>
      <c r="CK43" s="185" t="s">
        <v>7</v>
      </c>
      <c r="CL43" s="185"/>
      <c r="CM43" s="185"/>
    </row>
    <row r="44" spans="1:91" ht="15" customHeight="1">
      <c r="A44" s="199">
        <f t="shared" ref="A44" si="635">A42+1</f>
        <v>14</v>
      </c>
      <c r="B44" s="245" t="str">
        <f>AD16</f>
        <v xml:space="preserve">Harold v Noortwijk </v>
      </c>
      <c r="C44" s="245"/>
      <c r="D44" s="51">
        <v>18</v>
      </c>
      <c r="E44" s="51">
        <v>43</v>
      </c>
      <c r="F44" s="29"/>
      <c r="G44" s="29"/>
      <c r="H44" s="51">
        <v>18</v>
      </c>
      <c r="I44" s="51">
        <v>37</v>
      </c>
      <c r="J44" s="29"/>
      <c r="K44" s="29"/>
      <c r="L44" s="51">
        <v>25</v>
      </c>
      <c r="M44" s="51">
        <v>42</v>
      </c>
      <c r="N44" s="29"/>
      <c r="O44" s="29"/>
      <c r="P44" s="51"/>
      <c r="Q44" s="51"/>
      <c r="R44" s="29">
        <v>18</v>
      </c>
      <c r="S44" s="29">
        <v>42</v>
      </c>
      <c r="T44" s="51"/>
      <c r="U44" s="51"/>
      <c r="V44" s="29">
        <v>27</v>
      </c>
      <c r="W44" s="29">
        <v>45</v>
      </c>
      <c r="X44" s="51"/>
      <c r="Y44" s="51"/>
      <c r="Z44" s="29"/>
      <c r="AA44" s="29"/>
      <c r="AB44" s="51">
        <v>13</v>
      </c>
      <c r="AC44" s="51">
        <v>40</v>
      </c>
      <c r="AD44" s="256"/>
      <c r="AE44" s="256"/>
      <c r="AF44" s="51"/>
      <c r="AG44" s="51"/>
      <c r="AH44" s="29">
        <v>16</v>
      </c>
      <c r="AI44" s="29">
        <v>50</v>
      </c>
      <c r="AJ44" s="51"/>
      <c r="AK44" s="51"/>
      <c r="AL44" s="29"/>
      <c r="AM44" s="29"/>
      <c r="AN44" s="51"/>
      <c r="AO44" s="51"/>
      <c r="AP44" s="29"/>
      <c r="AQ44" s="29"/>
      <c r="AR44" s="51"/>
      <c r="AS44" s="51"/>
      <c r="AT44" s="29"/>
      <c r="AU44" s="29"/>
      <c r="AV44" s="51">
        <v>12</v>
      </c>
      <c r="AW44" s="51">
        <v>35</v>
      </c>
      <c r="AX44" s="29"/>
      <c r="AY44" s="29"/>
      <c r="AZ44" s="51"/>
      <c r="BA44" s="51"/>
      <c r="BB44" s="29"/>
      <c r="BC44" s="29"/>
      <c r="BD44" s="51"/>
      <c r="BE44" s="51"/>
      <c r="BF44" s="29"/>
      <c r="BG44" s="29"/>
      <c r="BH44" s="51"/>
      <c r="BI44" s="51"/>
      <c r="BJ44" s="29"/>
      <c r="BK44" s="29"/>
      <c r="BL44" s="51"/>
      <c r="BM44" s="51"/>
      <c r="BN44" s="29"/>
      <c r="BO44" s="29"/>
      <c r="BP44" s="51"/>
      <c r="BQ44" s="51"/>
      <c r="BR44" s="29"/>
      <c r="BS44" s="29"/>
      <c r="BT44" s="51"/>
      <c r="BU44" s="51"/>
      <c r="BV44" s="29">
        <v>13</v>
      </c>
      <c r="BW44" s="29">
        <v>32</v>
      </c>
      <c r="BX44" s="51">
        <v>10</v>
      </c>
      <c r="BY44" s="51">
        <v>57</v>
      </c>
      <c r="BZ44" s="29">
        <v>8</v>
      </c>
      <c r="CA44" s="29">
        <v>60</v>
      </c>
      <c r="CB44" s="391"/>
      <c r="CC44" s="391"/>
      <c r="CD44" s="29">
        <v>16</v>
      </c>
      <c r="CE44" s="29">
        <v>39</v>
      </c>
      <c r="CF44" s="51"/>
      <c r="CG44" s="51"/>
      <c r="CH44" s="245" t="str">
        <f t="shared" si="109"/>
        <v xml:space="preserve">Harold v Noortwijk </v>
      </c>
      <c r="CI44" s="245"/>
      <c r="CJ44" s="185"/>
      <c r="CM44" s="185"/>
    </row>
    <row r="45" spans="1:91" ht="15" customHeight="1">
      <c r="B45" s="247">
        <f>AD17</f>
        <v>10</v>
      </c>
      <c r="C45" s="248">
        <f>AE17</f>
        <v>7.6999999999999999E-2</v>
      </c>
      <c r="D45" s="273">
        <f t="shared" ref="D45" si="636">IF(E44=0,"",D44/E44)</f>
        <v>0.41860465116279072</v>
      </c>
      <c r="E45" s="51">
        <v>3</v>
      </c>
      <c r="F45" s="274" t="str">
        <f t="shared" ref="F45" si="637">IF(G44=0,"",F44/G44)</f>
        <v/>
      </c>
      <c r="G45" s="29"/>
      <c r="H45" s="273">
        <f t="shared" ref="H45" si="638">IF(I44=0,"",H44/I44)</f>
        <v>0.48648648648648651</v>
      </c>
      <c r="I45" s="51">
        <v>3</v>
      </c>
      <c r="J45" s="274" t="str">
        <f t="shared" ref="J45" si="639">IF(K44=0,"",J44/K44)</f>
        <v/>
      </c>
      <c r="K45" s="29"/>
      <c r="L45" s="273">
        <f t="shared" ref="L45" si="640">IF(M44=0,"",L44/M44)</f>
        <v>0.59523809523809523</v>
      </c>
      <c r="M45" s="51">
        <v>3</v>
      </c>
      <c r="N45" s="274" t="str">
        <f t="shared" ref="N45" si="641">IF(O44=0,"",N44/O44)</f>
        <v/>
      </c>
      <c r="O45" s="29"/>
      <c r="P45" s="273" t="str">
        <f t="shared" ref="P45" si="642">IF(Q44=0,"",P44/Q44)</f>
        <v/>
      </c>
      <c r="Q45" s="51"/>
      <c r="R45" s="274">
        <f t="shared" ref="R45" si="643">IF(S44=0,"",R44/S44)</f>
        <v>0.42857142857142855</v>
      </c>
      <c r="S45" s="29">
        <v>3</v>
      </c>
      <c r="T45" s="273" t="str">
        <f t="shared" ref="T45" si="644">IF(U44=0,"",T44/U44)</f>
        <v/>
      </c>
      <c r="U45" s="51"/>
      <c r="V45" s="274">
        <f t="shared" ref="V45" si="645">IF(W44=0,"",V44/W44)</f>
        <v>0.6</v>
      </c>
      <c r="W45" s="29">
        <v>3</v>
      </c>
      <c r="X45" s="273" t="str">
        <f t="shared" ref="X45" si="646">IF(Y44=0,"",X44/Y44)</f>
        <v/>
      </c>
      <c r="Y45" s="51"/>
      <c r="Z45" s="274" t="str">
        <f t="shared" ref="Z45" si="647">IF(AA44=0,"",Z44/AA44)</f>
        <v/>
      </c>
      <c r="AA45" s="29"/>
      <c r="AB45" s="273">
        <f t="shared" ref="AB45" si="648">IF(AC44=0,"",AB44/AC44)</f>
        <v>0.32500000000000001</v>
      </c>
      <c r="AC45" s="51">
        <v>3</v>
      </c>
      <c r="AD45" s="276"/>
      <c r="AE45" s="256"/>
      <c r="AF45" s="273" t="str">
        <f t="shared" ref="AF45" si="649">IF(AG44=0,"",AF44/AG44)</f>
        <v/>
      </c>
      <c r="AG45" s="51"/>
      <c r="AH45" s="274">
        <f t="shared" ref="AH45" si="650">IF(AI44=0,"",AH44/AI44)</f>
        <v>0.32</v>
      </c>
      <c r="AI45" s="29">
        <v>3</v>
      </c>
      <c r="AJ45" s="273" t="str">
        <f t="shared" ref="AJ45" si="651">IF(AK44=0,"",AJ44/AK44)</f>
        <v/>
      </c>
      <c r="AK45" s="51"/>
      <c r="AL45" s="274" t="str">
        <f t="shared" ref="AL45" si="652">IF(AM44=0,"",AL44/AM44)</f>
        <v/>
      </c>
      <c r="AM45" s="29"/>
      <c r="AN45" s="273" t="str">
        <f t="shared" ref="AN45" si="653">IF(AO44=0,"",AN44/AO44)</f>
        <v/>
      </c>
      <c r="AO45" s="51"/>
      <c r="AP45" s="274" t="str">
        <f t="shared" ref="AP45" si="654">IF(AQ44=0,"",AP44/AQ44)</f>
        <v/>
      </c>
      <c r="AQ45" s="29"/>
      <c r="AR45" s="273" t="str">
        <f t="shared" ref="AR45" si="655">IF(AS44=0,"",AR44/AS44)</f>
        <v/>
      </c>
      <c r="AS45" s="51"/>
      <c r="AT45" s="274" t="str">
        <f t="shared" ref="AT45" si="656">IF(AU44=0,"",AT44/AU44)</f>
        <v/>
      </c>
      <c r="AU45" s="29"/>
      <c r="AV45" s="273">
        <f t="shared" ref="AV45" si="657">IF(AW44=0,"",AV44/AW44)</f>
        <v>0.34285714285714286</v>
      </c>
      <c r="AW45" s="51">
        <v>3</v>
      </c>
      <c r="AX45" s="274" t="str">
        <f t="shared" ref="AX45" si="658">IF(AY44=0,"",AX44/AY44)</f>
        <v/>
      </c>
      <c r="AY45" s="29"/>
      <c r="AZ45" s="273" t="str">
        <f t="shared" ref="AZ45" si="659">IF(BA44=0,"",AZ44/BA44)</f>
        <v/>
      </c>
      <c r="BA45" s="51"/>
      <c r="BB45" s="274" t="str">
        <f t="shared" ref="BB45" si="660">IF(BC44=0,"",BB44/BC44)</f>
        <v/>
      </c>
      <c r="BC45" s="29"/>
      <c r="BD45" s="273" t="str">
        <f t="shared" ref="BD45" si="661">IF(BE44=0,"",BD44/BE44)</f>
        <v/>
      </c>
      <c r="BE45" s="51"/>
      <c r="BF45" s="274" t="str">
        <f t="shared" ref="BF45" si="662">IF(BG44=0,"",BF44/BG44)</f>
        <v/>
      </c>
      <c r="BG45" s="29"/>
      <c r="BH45" s="273" t="str">
        <f t="shared" ref="BH45" si="663">IF(BI44=0,"",BH44/BI44)</f>
        <v/>
      </c>
      <c r="BI45" s="51"/>
      <c r="BJ45" s="274" t="str">
        <f t="shared" ref="BJ45" si="664">IF(BK44=0,"",BJ44/BK44)</f>
        <v/>
      </c>
      <c r="BK45" s="29"/>
      <c r="BL45" s="273" t="str">
        <f t="shared" ref="BL45" si="665">IF(BM44=0,"",BL44/BM44)</f>
        <v/>
      </c>
      <c r="BM45" s="51"/>
      <c r="BN45" s="274" t="str">
        <f t="shared" ref="BN45" si="666">IF(BO44=0,"",BN44/BO44)</f>
        <v/>
      </c>
      <c r="BO45" s="29"/>
      <c r="BP45" s="273" t="str">
        <f t="shared" ref="BP45" si="667">IF(BQ44=0,"",BP44/BQ44)</f>
        <v/>
      </c>
      <c r="BQ45" s="51"/>
      <c r="BR45" s="274" t="str">
        <f t="shared" ref="BR45" si="668">IF(BS44=0,"",BR44/BS44)</f>
        <v/>
      </c>
      <c r="BS45" s="29"/>
      <c r="BT45" s="273" t="str">
        <f t="shared" ref="BT45" si="669">IF(BU44=0,"",BT44/BU44)</f>
        <v/>
      </c>
      <c r="BU45" s="51"/>
      <c r="BV45" s="274">
        <f t="shared" ref="BV45" si="670">IF(BW44=0,"",BV44/BW44)</f>
        <v>0.40625</v>
      </c>
      <c r="BW45" s="29">
        <v>3</v>
      </c>
      <c r="BX45" s="273">
        <f t="shared" ref="BX45" si="671">IF(BY44=0,"",BX44/BY44)</f>
        <v>0.17543859649122806</v>
      </c>
      <c r="BY45" s="51">
        <v>2</v>
      </c>
      <c r="BZ45" s="274">
        <f t="shared" ref="BZ45" si="672">IF(CA44=0,"",BZ44/CA44)</f>
        <v>0.13333333333333333</v>
      </c>
      <c r="CA45" s="29">
        <v>1</v>
      </c>
      <c r="CB45" s="392" t="str">
        <f t="shared" ref="CB45" si="673">IF(CC44=0,"",CB44/CC44)</f>
        <v/>
      </c>
      <c r="CC45" s="391"/>
      <c r="CD45" s="274">
        <f t="shared" ref="CD45" si="674">IF(CE44=0,"",CD44/CE44)</f>
        <v>0.41025641025641024</v>
      </c>
      <c r="CE45" s="29">
        <v>3</v>
      </c>
      <c r="CF45" s="273" t="str">
        <f t="shared" ref="CF45" si="675">IF(CG44=0,"",CF44/CG44)</f>
        <v/>
      </c>
      <c r="CG45" s="51"/>
      <c r="CH45" s="247">
        <f t="shared" si="109"/>
        <v>10</v>
      </c>
      <c r="CI45" s="248">
        <f>C45</f>
        <v>7.6999999999999999E-2</v>
      </c>
      <c r="CJ45" s="185"/>
      <c r="CM45" s="185"/>
    </row>
    <row r="46" spans="1:91" ht="15" customHeight="1">
      <c r="A46" s="122">
        <f t="shared" ref="A46" si="676">A44+1</f>
        <v>15</v>
      </c>
      <c r="B46" s="203" t="str">
        <f>AF16</f>
        <v>Jaap vd Sluis</v>
      </c>
      <c r="C46" s="203"/>
      <c r="D46" s="29"/>
      <c r="E46" s="29"/>
      <c r="F46" s="30"/>
      <c r="G46" s="30"/>
      <c r="H46" s="29"/>
      <c r="I46" s="29"/>
      <c r="J46" s="30"/>
      <c r="K46" s="30"/>
      <c r="L46" s="29"/>
      <c r="M46" s="29"/>
      <c r="N46" s="30"/>
      <c r="O46" s="30"/>
      <c r="P46" s="29"/>
      <c r="Q46" s="29"/>
      <c r="R46" s="30"/>
      <c r="S46" s="30"/>
      <c r="T46" s="29"/>
      <c r="U46" s="29"/>
      <c r="V46" s="30"/>
      <c r="W46" s="30"/>
      <c r="X46" s="29"/>
      <c r="Y46" s="29"/>
      <c r="Z46" s="30"/>
      <c r="AA46" s="30"/>
      <c r="AB46" s="29"/>
      <c r="AC46" s="29"/>
      <c r="AD46" s="30"/>
      <c r="AE46" s="30"/>
      <c r="AF46" s="256"/>
      <c r="AG46" s="256"/>
      <c r="AH46" s="30"/>
      <c r="AI46" s="30"/>
      <c r="AJ46" s="29"/>
      <c r="AK46" s="29"/>
      <c r="AL46" s="30"/>
      <c r="AM46" s="30"/>
      <c r="AN46" s="29"/>
      <c r="AO46" s="29"/>
      <c r="AP46" s="30"/>
      <c r="AQ46" s="30"/>
      <c r="AR46" s="29"/>
      <c r="AS46" s="29"/>
      <c r="AT46" s="30"/>
      <c r="AU46" s="30"/>
      <c r="AV46" s="29"/>
      <c r="AW46" s="29"/>
      <c r="AX46" s="30"/>
      <c r="AY46" s="30"/>
      <c r="AZ46" s="29"/>
      <c r="BA46" s="29"/>
      <c r="BB46" s="30"/>
      <c r="BC46" s="30"/>
      <c r="BD46" s="29"/>
      <c r="BE46" s="29"/>
      <c r="BF46" s="30"/>
      <c r="BG46" s="30"/>
      <c r="BH46" s="29"/>
      <c r="BI46" s="29"/>
      <c r="BJ46" s="30"/>
      <c r="BK46" s="30"/>
      <c r="BL46" s="29"/>
      <c r="BM46" s="29"/>
      <c r="BN46" s="30"/>
      <c r="BO46" s="30"/>
      <c r="BP46" s="29"/>
      <c r="BQ46" s="29"/>
      <c r="BR46" s="30"/>
      <c r="BS46" s="30"/>
      <c r="BT46" s="29"/>
      <c r="BU46" s="29"/>
      <c r="BV46" s="30"/>
      <c r="BW46" s="30"/>
      <c r="BX46" s="29"/>
      <c r="BY46" s="29"/>
      <c r="BZ46" s="30"/>
      <c r="CA46" s="30"/>
      <c r="CB46" s="389"/>
      <c r="CC46" s="389"/>
      <c r="CD46" s="30"/>
      <c r="CE46" s="30"/>
      <c r="CF46" s="29"/>
      <c r="CG46" s="29"/>
      <c r="CH46" s="203" t="str">
        <f t="shared" si="109"/>
        <v>Jaap vd Sluis</v>
      </c>
      <c r="CI46" s="203"/>
      <c r="CJ46" s="193"/>
      <c r="CM46" s="185"/>
    </row>
    <row r="47" spans="1:91" ht="15" customHeight="1">
      <c r="B47" s="243">
        <f>AF17</f>
        <v>15</v>
      </c>
      <c r="C47" s="244">
        <f>AG17</f>
        <v>0.28999999999999998</v>
      </c>
      <c r="D47" s="274" t="str">
        <f t="shared" ref="D47" si="677">IF(E46=0,"",D46/E46)</f>
        <v/>
      </c>
      <c r="E47" s="29"/>
      <c r="F47" s="275" t="str">
        <f t="shared" ref="F47" si="678">IF(G46=0,"",F46/G46)</f>
        <v/>
      </c>
      <c r="G47" s="30"/>
      <c r="H47" s="274" t="str">
        <f t="shared" ref="H47" si="679">IF(I46=0,"",H46/I46)</f>
        <v/>
      </c>
      <c r="I47" s="29"/>
      <c r="J47" s="275" t="str">
        <f t="shared" ref="J47" si="680">IF(K46=0,"",J46/K46)</f>
        <v/>
      </c>
      <c r="K47" s="30"/>
      <c r="L47" s="274" t="str">
        <f t="shared" ref="L47" si="681">IF(M46=0,"",L46/M46)</f>
        <v/>
      </c>
      <c r="M47" s="29"/>
      <c r="N47" s="275" t="str">
        <f t="shared" ref="N47" si="682">IF(O46=0,"",N46/O46)</f>
        <v/>
      </c>
      <c r="O47" s="30"/>
      <c r="P47" s="274" t="str">
        <f t="shared" ref="P47" si="683">IF(Q46=0,"",P46/Q46)</f>
        <v/>
      </c>
      <c r="Q47" s="29"/>
      <c r="R47" s="275" t="str">
        <f t="shared" ref="R47" si="684">IF(S46=0,"",R46/S46)</f>
        <v/>
      </c>
      <c r="S47" s="30"/>
      <c r="T47" s="274" t="str">
        <f t="shared" ref="T47" si="685">IF(U46=0,"",T46/U46)</f>
        <v/>
      </c>
      <c r="U47" s="29"/>
      <c r="V47" s="275" t="str">
        <f t="shared" ref="V47" si="686">IF(W46=0,"",V46/W46)</f>
        <v/>
      </c>
      <c r="W47" s="30"/>
      <c r="X47" s="274" t="str">
        <f t="shared" ref="X47" si="687">IF(Y46=0,"",X46/Y46)</f>
        <v/>
      </c>
      <c r="Y47" s="29"/>
      <c r="Z47" s="275" t="str">
        <f t="shared" ref="Z47" si="688">IF(AA46=0,"",Z46/AA46)</f>
        <v/>
      </c>
      <c r="AA47" s="30"/>
      <c r="AB47" s="274" t="str">
        <f t="shared" ref="AB47" si="689">IF(AC46=0,"",AB46/AC46)</f>
        <v/>
      </c>
      <c r="AC47" s="29"/>
      <c r="AD47" s="275" t="str">
        <f t="shared" ref="AD47" si="690">IF(AE46=0,"",AD46/AE46)</f>
        <v/>
      </c>
      <c r="AE47" s="30"/>
      <c r="AF47" s="276"/>
      <c r="AG47" s="256"/>
      <c r="AH47" s="275" t="str">
        <f t="shared" ref="AH47" si="691">IF(AI46=0,"",AH46/AI46)</f>
        <v/>
      </c>
      <c r="AI47" s="30"/>
      <c r="AJ47" s="274" t="str">
        <f t="shared" ref="AJ47" si="692">IF(AK46=0,"",AJ46/AK46)</f>
        <v/>
      </c>
      <c r="AK47" s="29"/>
      <c r="AL47" s="275" t="str">
        <f t="shared" ref="AL47" si="693">IF(AM46=0,"",AL46/AM46)</f>
        <v/>
      </c>
      <c r="AM47" s="30"/>
      <c r="AN47" s="274" t="str">
        <f t="shared" ref="AN47" si="694">IF(AO46=0,"",AN46/AO46)</f>
        <v/>
      </c>
      <c r="AO47" s="29"/>
      <c r="AP47" s="275" t="str">
        <f t="shared" ref="AP47" si="695">IF(AQ46=0,"",AP46/AQ46)</f>
        <v/>
      </c>
      <c r="AQ47" s="30"/>
      <c r="AR47" s="274" t="str">
        <f t="shared" ref="AR47" si="696">IF(AS46=0,"",AR46/AS46)</f>
        <v/>
      </c>
      <c r="AS47" s="29"/>
      <c r="AT47" s="275" t="str">
        <f t="shared" ref="AT47" si="697">IF(AU46=0,"",AT46/AU46)</f>
        <v/>
      </c>
      <c r="AU47" s="30"/>
      <c r="AV47" s="274" t="str">
        <f t="shared" ref="AV47" si="698">IF(AW46=0,"",AV46/AW46)</f>
        <v/>
      </c>
      <c r="AW47" s="29"/>
      <c r="AX47" s="275" t="str">
        <f t="shared" ref="AX47" si="699">IF(AY46=0,"",AX46/AY46)</f>
        <v/>
      </c>
      <c r="AY47" s="30"/>
      <c r="AZ47" s="274" t="str">
        <f t="shared" ref="AZ47" si="700">IF(BA46=0,"",AZ46/BA46)</f>
        <v/>
      </c>
      <c r="BA47" s="29"/>
      <c r="BB47" s="275" t="str">
        <f t="shared" ref="BB47" si="701">IF(BC46=0,"",BB46/BC46)</f>
        <v/>
      </c>
      <c r="BC47" s="30"/>
      <c r="BD47" s="274" t="str">
        <f t="shared" ref="BD47" si="702">IF(BE46=0,"",BD46/BE46)</f>
        <v/>
      </c>
      <c r="BE47" s="29"/>
      <c r="BF47" s="275" t="str">
        <f t="shared" ref="BF47" si="703">IF(BG46=0,"",BF46/BG46)</f>
        <v/>
      </c>
      <c r="BG47" s="30"/>
      <c r="BH47" s="274" t="str">
        <f t="shared" ref="BH47" si="704">IF(BI46=0,"",BH46/BI46)</f>
        <v/>
      </c>
      <c r="BI47" s="29"/>
      <c r="BJ47" s="275" t="str">
        <f t="shared" ref="BJ47" si="705">IF(BK46=0,"",BJ46/BK46)</f>
        <v/>
      </c>
      <c r="BK47" s="30"/>
      <c r="BL47" s="274" t="str">
        <f t="shared" ref="BL47" si="706">IF(BM46=0,"",BL46/BM46)</f>
        <v/>
      </c>
      <c r="BM47" s="29"/>
      <c r="BN47" s="275" t="str">
        <f t="shared" ref="BN47" si="707">IF(BO46=0,"",BN46/BO46)</f>
        <v/>
      </c>
      <c r="BO47" s="30"/>
      <c r="BP47" s="274" t="str">
        <f t="shared" ref="BP47" si="708">IF(BQ46=0,"",BP46/BQ46)</f>
        <v/>
      </c>
      <c r="BQ47" s="29"/>
      <c r="BR47" s="275" t="str">
        <f t="shared" ref="BR47" si="709">IF(BS46=0,"",BR46/BS46)</f>
        <v/>
      </c>
      <c r="BS47" s="30"/>
      <c r="BT47" s="274" t="str">
        <f t="shared" ref="BT47" si="710">IF(BU46=0,"",BT46/BU46)</f>
        <v/>
      </c>
      <c r="BU47" s="29"/>
      <c r="BV47" s="275" t="str">
        <f t="shared" ref="BV47" si="711">IF(BW46=0,"",BV46/BW46)</f>
        <v/>
      </c>
      <c r="BW47" s="30"/>
      <c r="BX47" s="274" t="str">
        <f t="shared" ref="BX47" si="712">IF(BY46=0,"",BX46/BY46)</f>
        <v/>
      </c>
      <c r="BY47" s="29"/>
      <c r="BZ47" s="275" t="str">
        <f t="shared" ref="BZ47" si="713">IF(CA46=0,"",BZ46/CA46)</f>
        <v/>
      </c>
      <c r="CA47" s="30"/>
      <c r="CB47" s="390" t="str">
        <f t="shared" ref="CB47" si="714">IF(CC46=0,"",CB46/CC46)</f>
        <v/>
      </c>
      <c r="CC47" s="389"/>
      <c r="CD47" s="275" t="str">
        <f t="shared" ref="CD47" si="715">IF(CE46=0,"",CD46/CE46)</f>
        <v/>
      </c>
      <c r="CE47" s="30"/>
      <c r="CF47" s="274" t="str">
        <f t="shared" ref="CF47" si="716">IF(CG46=0,"",CF46/CG46)</f>
        <v/>
      </c>
      <c r="CG47" s="29"/>
      <c r="CH47" s="243">
        <f t="shared" si="109"/>
        <v>15</v>
      </c>
      <c r="CI47" s="244">
        <f>C47</f>
        <v>0.28999999999999998</v>
      </c>
      <c r="CJ47" s="193"/>
      <c r="CM47" s="185"/>
    </row>
    <row r="48" spans="1:91" ht="15" customHeight="1">
      <c r="A48" s="199">
        <f t="shared" ref="A48" si="717">A46+1</f>
        <v>16</v>
      </c>
      <c r="B48" s="245" t="str">
        <f>AH16</f>
        <v xml:space="preserve">Joop Vermeulen </v>
      </c>
      <c r="C48" s="245"/>
      <c r="D48" s="51"/>
      <c r="E48" s="51"/>
      <c r="F48" s="29"/>
      <c r="G48" s="29"/>
      <c r="H48" s="51"/>
      <c r="I48" s="51"/>
      <c r="J48" s="29"/>
      <c r="K48" s="29"/>
      <c r="L48" s="51"/>
      <c r="M48" s="51"/>
      <c r="N48" s="29"/>
      <c r="O48" s="29"/>
      <c r="P48" s="51"/>
      <c r="Q48" s="51"/>
      <c r="R48" s="29"/>
      <c r="S48" s="29"/>
      <c r="T48" s="51"/>
      <c r="U48" s="51"/>
      <c r="V48" s="29">
        <v>31</v>
      </c>
      <c r="W48" s="29">
        <v>45</v>
      </c>
      <c r="X48" s="51"/>
      <c r="Y48" s="51"/>
      <c r="Z48" s="29"/>
      <c r="AA48" s="29"/>
      <c r="AB48" s="51"/>
      <c r="AC48" s="51"/>
      <c r="AD48" s="29">
        <v>3</v>
      </c>
      <c r="AE48" s="29">
        <v>50</v>
      </c>
      <c r="AF48" s="51"/>
      <c r="AG48" s="51"/>
      <c r="AH48" s="256"/>
      <c r="AI48" s="256"/>
      <c r="AJ48" s="51">
        <v>16</v>
      </c>
      <c r="AK48" s="51">
        <v>33</v>
      </c>
      <c r="AL48" s="29"/>
      <c r="AM48" s="29"/>
      <c r="AN48" s="51"/>
      <c r="AO48" s="51"/>
      <c r="AP48" s="29"/>
      <c r="AQ48" s="29"/>
      <c r="AR48" s="51"/>
      <c r="AS48" s="51"/>
      <c r="AT48" s="29"/>
      <c r="AU48" s="29"/>
      <c r="AV48" s="51">
        <v>15</v>
      </c>
      <c r="AW48" s="51">
        <v>34</v>
      </c>
      <c r="AX48" s="29"/>
      <c r="AY48" s="29"/>
      <c r="AZ48" s="51"/>
      <c r="BA48" s="51"/>
      <c r="BB48" s="29"/>
      <c r="BC48" s="29"/>
      <c r="BD48" s="51"/>
      <c r="BE48" s="51"/>
      <c r="BF48" s="29"/>
      <c r="BG48" s="29"/>
      <c r="BH48" s="51"/>
      <c r="BI48" s="51"/>
      <c r="BJ48" s="29"/>
      <c r="BK48" s="29"/>
      <c r="BL48" s="51"/>
      <c r="BM48" s="51"/>
      <c r="BN48" s="29"/>
      <c r="BO48" s="29"/>
      <c r="BP48" s="51">
        <v>47</v>
      </c>
      <c r="BQ48" s="51">
        <v>56</v>
      </c>
      <c r="BR48" s="29"/>
      <c r="BS48" s="29"/>
      <c r="BT48" s="51"/>
      <c r="BU48" s="51"/>
      <c r="BV48" s="29"/>
      <c r="BW48" s="29"/>
      <c r="BX48" s="51">
        <v>13</v>
      </c>
      <c r="BY48" s="51">
        <v>47</v>
      </c>
      <c r="BZ48" s="29">
        <v>10</v>
      </c>
      <c r="CA48" s="29">
        <v>38</v>
      </c>
      <c r="CB48" s="391"/>
      <c r="CC48" s="391"/>
      <c r="CD48" s="29"/>
      <c r="CE48" s="29"/>
      <c r="CF48" s="51"/>
      <c r="CG48" s="51"/>
      <c r="CH48" s="245" t="str">
        <f t="shared" si="109"/>
        <v xml:space="preserve">Joop Vermeulen </v>
      </c>
      <c r="CI48" s="245"/>
      <c r="CJ48" s="185"/>
      <c r="CM48" s="185"/>
    </row>
    <row r="49" spans="1:91" ht="15" customHeight="1">
      <c r="B49" s="247">
        <f>AH17</f>
        <v>16</v>
      </c>
      <c r="C49" s="248">
        <f>AI17</f>
        <v>0.317</v>
      </c>
      <c r="D49" s="273" t="str">
        <f t="shared" ref="D49" si="718">IF(E48=0,"",D48/E48)</f>
        <v/>
      </c>
      <c r="E49" s="51"/>
      <c r="F49" s="274" t="str">
        <f t="shared" ref="F49" si="719">IF(G48=0,"",F48/G48)</f>
        <v/>
      </c>
      <c r="G49" s="29"/>
      <c r="H49" s="273" t="str">
        <f t="shared" ref="H49" si="720">IF(I48=0,"",H48/I48)</f>
        <v/>
      </c>
      <c r="I49" s="51"/>
      <c r="J49" s="274" t="str">
        <f t="shared" ref="J49" si="721">IF(K48=0,"",J48/K48)</f>
        <v/>
      </c>
      <c r="K49" s="29"/>
      <c r="L49" s="273" t="str">
        <f t="shared" ref="L49" si="722">IF(M48=0,"",L48/M48)</f>
        <v/>
      </c>
      <c r="M49" s="51"/>
      <c r="N49" s="274" t="str">
        <f t="shared" ref="N49" si="723">IF(O48=0,"",N48/O48)</f>
        <v/>
      </c>
      <c r="O49" s="29"/>
      <c r="P49" s="273" t="str">
        <f t="shared" ref="P49" si="724">IF(Q48=0,"",P48/Q48)</f>
        <v/>
      </c>
      <c r="Q49" s="51"/>
      <c r="R49" s="274" t="str">
        <f t="shared" ref="R49" si="725">IF(S48=0,"",R48/S48)</f>
        <v/>
      </c>
      <c r="S49" s="29"/>
      <c r="T49" s="273" t="str">
        <f t="shared" ref="T49" si="726">IF(U48=0,"",T48/U48)</f>
        <v/>
      </c>
      <c r="U49" s="51"/>
      <c r="V49" s="274">
        <f t="shared" ref="V49" si="727">IF(W48=0,"",V48/W48)</f>
        <v>0.68888888888888888</v>
      </c>
      <c r="W49" s="29">
        <v>3</v>
      </c>
      <c r="X49" s="273" t="str">
        <f t="shared" ref="X49" si="728">IF(Y48=0,"",X48/Y48)</f>
        <v/>
      </c>
      <c r="Y49" s="51"/>
      <c r="Z49" s="274" t="str">
        <f t="shared" ref="Z49" si="729">IF(AA48=0,"",Z48/AA48)</f>
        <v/>
      </c>
      <c r="AA49" s="29"/>
      <c r="AB49" s="273" t="str">
        <f t="shared" ref="AB49" si="730">IF(AC48=0,"",AB48/AC48)</f>
        <v/>
      </c>
      <c r="AC49" s="51"/>
      <c r="AD49" s="274">
        <f t="shared" ref="AD49" si="731">IF(AE48=0,"",AD48/AE48)</f>
        <v>0.06</v>
      </c>
      <c r="AE49" s="29">
        <v>0</v>
      </c>
      <c r="AF49" s="273" t="str">
        <f t="shared" ref="AF49" si="732">IF(AG48=0,"",AF48/AG48)</f>
        <v/>
      </c>
      <c r="AG49" s="51"/>
      <c r="AH49" s="276"/>
      <c r="AI49" s="256"/>
      <c r="AJ49" s="273">
        <f t="shared" ref="AJ49" si="733">IF(AK48=0,"",AJ48/AK48)</f>
        <v>0.48484848484848486</v>
      </c>
      <c r="AK49" s="51">
        <v>1</v>
      </c>
      <c r="AL49" s="274" t="str">
        <f t="shared" ref="AL49" si="734">IF(AM48=0,"",AL48/AM48)</f>
        <v/>
      </c>
      <c r="AM49" s="29"/>
      <c r="AN49" s="273" t="str">
        <f t="shared" ref="AN49" si="735">IF(AO48=0,"",AN48/AO48)</f>
        <v/>
      </c>
      <c r="AO49" s="51"/>
      <c r="AP49" s="274" t="str">
        <f t="shared" ref="AP49" si="736">IF(AQ48=0,"",AP48/AQ48)</f>
        <v/>
      </c>
      <c r="AQ49" s="29"/>
      <c r="AR49" s="273" t="str">
        <f t="shared" ref="AR49" si="737">IF(AS48=0,"",AR48/AS48)</f>
        <v/>
      </c>
      <c r="AS49" s="51"/>
      <c r="AT49" s="274" t="str">
        <f t="shared" ref="AT49" si="738">IF(AU48=0,"",AT48/AU48)</f>
        <v/>
      </c>
      <c r="AU49" s="29"/>
      <c r="AV49" s="273">
        <f t="shared" ref="AV49" si="739">IF(AW48=0,"",AV48/AW48)</f>
        <v>0.44117647058823528</v>
      </c>
      <c r="AW49" s="51">
        <v>3</v>
      </c>
      <c r="AX49" s="274" t="str">
        <f t="shared" ref="AX49" si="740">IF(AY48=0,"",AX48/AY48)</f>
        <v/>
      </c>
      <c r="AY49" s="29"/>
      <c r="AZ49" s="273" t="str">
        <f t="shared" ref="AZ49" si="741">IF(BA48=0,"",AZ48/BA48)</f>
        <v/>
      </c>
      <c r="BA49" s="51"/>
      <c r="BB49" s="274" t="str">
        <f t="shared" ref="BB49" si="742">IF(BC48=0,"",BB48/BC48)</f>
        <v/>
      </c>
      <c r="BC49" s="29"/>
      <c r="BD49" s="273" t="str">
        <f t="shared" ref="BD49" si="743">IF(BE48=0,"",BD48/BE48)</f>
        <v/>
      </c>
      <c r="BE49" s="51"/>
      <c r="BF49" s="274" t="str">
        <f t="shared" ref="BF49" si="744">IF(BG48=0,"",BF48/BG48)</f>
        <v/>
      </c>
      <c r="BG49" s="29"/>
      <c r="BH49" s="273" t="str">
        <f t="shared" ref="BH49" si="745">IF(BI48=0,"",BH48/BI48)</f>
        <v/>
      </c>
      <c r="BI49" s="51"/>
      <c r="BJ49" s="274" t="str">
        <f t="shared" ref="BJ49" si="746">IF(BK48=0,"",BJ48/BK48)</f>
        <v/>
      </c>
      <c r="BK49" s="29"/>
      <c r="BL49" s="273" t="str">
        <f t="shared" ref="BL49" si="747">IF(BM48=0,"",BL48/BM48)</f>
        <v/>
      </c>
      <c r="BM49" s="51"/>
      <c r="BN49" s="274" t="str">
        <f t="shared" ref="BN49" si="748">IF(BO48=0,"",BN48/BO48)</f>
        <v/>
      </c>
      <c r="BO49" s="29"/>
      <c r="BP49" s="273">
        <f t="shared" ref="BP49" si="749">IF(BQ48=0,"",BP48/BQ48)</f>
        <v>0.8392857142857143</v>
      </c>
      <c r="BQ49" s="51">
        <v>2</v>
      </c>
      <c r="BR49" s="274" t="str">
        <f t="shared" ref="BR49" si="750">IF(BS48=0,"",BR48/BS48)</f>
        <v/>
      </c>
      <c r="BS49" s="29"/>
      <c r="BT49" s="273" t="str">
        <f t="shared" ref="BT49" si="751">IF(BU48=0,"",BT48/BU48)</f>
        <v/>
      </c>
      <c r="BU49" s="51"/>
      <c r="BV49" s="274" t="str">
        <f t="shared" ref="BV49" si="752">IF(BW48=0,"",BV48/BW48)</f>
        <v/>
      </c>
      <c r="BW49" s="29"/>
      <c r="BX49" s="273">
        <f t="shared" ref="BX49" si="753">IF(BY48=0,"",BX48/BY48)</f>
        <v>0.27659574468085107</v>
      </c>
      <c r="BY49" s="51">
        <v>3</v>
      </c>
      <c r="BZ49" s="274">
        <f t="shared" ref="BZ49" si="754">IF(CA48=0,"",BZ48/CA48)</f>
        <v>0.26315789473684209</v>
      </c>
      <c r="CA49" s="29">
        <v>3</v>
      </c>
      <c r="CB49" s="392" t="str">
        <f t="shared" ref="CB49" si="755">IF(CC48=0,"",CB48/CC48)</f>
        <v/>
      </c>
      <c r="CC49" s="391"/>
      <c r="CD49" s="274" t="str">
        <f t="shared" ref="CD49" si="756">IF(CE48=0,"",CD48/CE48)</f>
        <v/>
      </c>
      <c r="CE49" s="29"/>
      <c r="CF49" s="273" t="str">
        <f t="shared" ref="CF49" si="757">IF(CG48=0,"",CF48/CG48)</f>
        <v/>
      </c>
      <c r="CG49" s="51"/>
      <c r="CH49" s="247">
        <f t="shared" si="109"/>
        <v>16</v>
      </c>
      <c r="CI49" s="248">
        <f>C49</f>
        <v>0.317</v>
      </c>
      <c r="CJ49" s="193"/>
      <c r="CM49" s="185"/>
    </row>
    <row r="50" spans="1:91" ht="15" customHeight="1">
      <c r="A50" s="122">
        <f t="shared" ref="A50:A90" si="758">A48+1</f>
        <v>17</v>
      </c>
      <c r="B50" s="203" t="str">
        <f>AJ16</f>
        <v>Jos v Esschoten</v>
      </c>
      <c r="C50" s="203"/>
      <c r="D50" s="29">
        <v>18</v>
      </c>
      <c r="E50" s="29">
        <v>30</v>
      </c>
      <c r="F50" s="30">
        <v>18</v>
      </c>
      <c r="G50" s="30">
        <v>31</v>
      </c>
      <c r="H50" s="29"/>
      <c r="I50" s="29"/>
      <c r="J50" s="30"/>
      <c r="K50" s="30"/>
      <c r="L50" s="29"/>
      <c r="M50" s="29"/>
      <c r="N50" s="30"/>
      <c r="O50" s="30"/>
      <c r="P50" s="29"/>
      <c r="Q50" s="29"/>
      <c r="R50" s="30"/>
      <c r="S50" s="30"/>
      <c r="T50" s="29"/>
      <c r="U50" s="29"/>
      <c r="V50" s="30"/>
      <c r="W50" s="30"/>
      <c r="X50" s="29"/>
      <c r="Y50" s="29"/>
      <c r="Z50" s="30"/>
      <c r="AA50" s="30"/>
      <c r="AB50" s="29"/>
      <c r="AC50" s="29"/>
      <c r="AD50" s="30"/>
      <c r="AE50" s="30"/>
      <c r="AF50" s="29"/>
      <c r="AG50" s="29"/>
      <c r="AH50" s="30">
        <v>16</v>
      </c>
      <c r="AI50" s="30">
        <v>33</v>
      </c>
      <c r="AJ50" s="256"/>
      <c r="AK50" s="256"/>
      <c r="AL50" s="30"/>
      <c r="AM50" s="30"/>
      <c r="AN50" s="29"/>
      <c r="AO50" s="29"/>
      <c r="AP50" s="30"/>
      <c r="AQ50" s="30"/>
      <c r="AR50" s="29"/>
      <c r="AS50" s="29"/>
      <c r="AT50" s="30"/>
      <c r="AU50" s="30"/>
      <c r="AV50" s="29"/>
      <c r="AW50" s="29"/>
      <c r="AX50" s="30">
        <v>43</v>
      </c>
      <c r="AY50" s="30">
        <v>54</v>
      </c>
      <c r="AZ50" s="29"/>
      <c r="BA50" s="29"/>
      <c r="BB50" s="30"/>
      <c r="BC50" s="30"/>
      <c r="BD50" s="29"/>
      <c r="BE50" s="29"/>
      <c r="BF50" s="30">
        <v>7</v>
      </c>
      <c r="BG50" s="30">
        <v>37</v>
      </c>
      <c r="BH50" s="29"/>
      <c r="BI50" s="29"/>
      <c r="BJ50" s="30"/>
      <c r="BK50" s="30"/>
      <c r="BL50" s="29"/>
      <c r="BM50" s="29"/>
      <c r="BN50" s="30"/>
      <c r="BO50" s="30"/>
      <c r="BP50" s="29"/>
      <c r="BQ50" s="29"/>
      <c r="BR50" s="30"/>
      <c r="BS50" s="30"/>
      <c r="BT50" s="29"/>
      <c r="BU50" s="29"/>
      <c r="BV50" s="30"/>
      <c r="BW50" s="30"/>
      <c r="BX50" s="29"/>
      <c r="BY50" s="29"/>
      <c r="BZ50" s="30"/>
      <c r="CA50" s="30"/>
      <c r="CB50" s="389"/>
      <c r="CC50" s="389"/>
      <c r="CD50" s="30"/>
      <c r="CE50" s="30"/>
      <c r="CF50" s="29"/>
      <c r="CG50" s="29"/>
      <c r="CH50" s="203" t="str">
        <f t="shared" ref="CH50:CH81" si="759">B50</f>
        <v>Jos v Esschoten</v>
      </c>
      <c r="CI50" s="203"/>
      <c r="CJ50" s="185"/>
      <c r="CM50" s="185"/>
    </row>
    <row r="51" spans="1:91" ht="15" customHeight="1">
      <c r="B51" s="243">
        <f>AJ17</f>
        <v>17</v>
      </c>
      <c r="C51" s="244">
        <f>AK17</f>
        <v>0.32700000000000001</v>
      </c>
      <c r="D51" s="274">
        <f t="shared" ref="D51" si="760">IF(E50=0,"",D50/E50)</f>
        <v>0.6</v>
      </c>
      <c r="E51" s="29">
        <v>2</v>
      </c>
      <c r="F51" s="275">
        <f t="shared" ref="F51" si="761">IF(G50=0,"",F50/G50)</f>
        <v>0.58064516129032262</v>
      </c>
      <c r="G51" s="30">
        <v>1</v>
      </c>
      <c r="H51" s="274" t="str">
        <f t="shared" ref="H51" si="762">IF(I50=0,"",H50/I50)</f>
        <v/>
      </c>
      <c r="I51" s="29"/>
      <c r="J51" s="275" t="str">
        <f t="shared" ref="J51" si="763">IF(K50=0,"",J50/K50)</f>
        <v/>
      </c>
      <c r="K51" s="30"/>
      <c r="L51" s="274" t="str">
        <f t="shared" ref="L51" si="764">IF(M50=0,"",L50/M50)</f>
        <v/>
      </c>
      <c r="M51" s="29"/>
      <c r="N51" s="275" t="str">
        <f t="shared" ref="N51" si="765">IF(O50=0,"",N50/O50)</f>
        <v/>
      </c>
      <c r="O51" s="30"/>
      <c r="P51" s="274" t="str">
        <f t="shared" ref="P51" si="766">IF(Q50=0,"",P50/Q50)</f>
        <v/>
      </c>
      <c r="Q51" s="29"/>
      <c r="R51" s="275" t="str">
        <f t="shared" ref="R51" si="767">IF(S50=0,"",R50/S50)</f>
        <v/>
      </c>
      <c r="S51" s="30"/>
      <c r="T51" s="274" t="str">
        <f t="shared" ref="T51" si="768">IF(U50=0,"",T50/U50)</f>
        <v/>
      </c>
      <c r="U51" s="29"/>
      <c r="V51" s="275" t="str">
        <f t="shared" ref="V51" si="769">IF(W50=0,"",V50/W50)</f>
        <v/>
      </c>
      <c r="W51" s="30"/>
      <c r="X51" s="274" t="str">
        <f t="shared" ref="X51" si="770">IF(Y50=0,"",X50/Y50)</f>
        <v/>
      </c>
      <c r="Y51" s="29"/>
      <c r="Z51" s="275" t="str">
        <f t="shared" ref="Z51" si="771">IF(AA50=0,"",Z50/AA50)</f>
        <v/>
      </c>
      <c r="AA51" s="30"/>
      <c r="AB51" s="274" t="str">
        <f t="shared" ref="AB51" si="772">IF(AC50=0,"",AB50/AC50)</f>
        <v/>
      </c>
      <c r="AC51" s="29"/>
      <c r="AD51" s="275" t="str">
        <f t="shared" ref="AD51" si="773">IF(AE50=0,"",AD50/AE50)</f>
        <v/>
      </c>
      <c r="AE51" s="30"/>
      <c r="AF51" s="274" t="str">
        <f t="shared" ref="AF51" si="774">IF(AG50=0,"",AF50/AG50)</f>
        <v/>
      </c>
      <c r="AG51" s="29"/>
      <c r="AH51" s="275">
        <f t="shared" ref="AH51" si="775">IF(AI50=0,"",AH50/AI50)</f>
        <v>0.48484848484848486</v>
      </c>
      <c r="AI51" s="30">
        <v>3</v>
      </c>
      <c r="AJ51" s="276"/>
      <c r="AK51" s="256"/>
      <c r="AL51" s="275" t="str">
        <f t="shared" ref="AL51" si="776">IF(AM50=0,"",AL50/AM50)</f>
        <v/>
      </c>
      <c r="AM51" s="30"/>
      <c r="AN51" s="274" t="str">
        <f t="shared" ref="AN51" si="777">IF(AO50=0,"",AN50/AO50)</f>
        <v/>
      </c>
      <c r="AO51" s="29"/>
      <c r="AP51" s="275" t="str">
        <f t="shared" ref="AP51" si="778">IF(AQ50=0,"",AP50/AQ50)</f>
        <v/>
      </c>
      <c r="AQ51" s="30"/>
      <c r="AR51" s="274" t="str">
        <f t="shared" ref="AR51" si="779">IF(AS50=0,"",AR50/AS50)</f>
        <v/>
      </c>
      <c r="AS51" s="29"/>
      <c r="AT51" s="275" t="str">
        <f t="shared" ref="AT51" si="780">IF(AU50=0,"",AT50/AU50)</f>
        <v/>
      </c>
      <c r="AU51" s="30"/>
      <c r="AV51" s="274" t="str">
        <f t="shared" ref="AV51" si="781">IF(AW50=0,"",AV50/AW50)</f>
        <v/>
      </c>
      <c r="AW51" s="29"/>
      <c r="AX51" s="275">
        <f t="shared" ref="AX51" si="782">IF(AY50=0,"",AX50/AY50)</f>
        <v>0.79629629629629628</v>
      </c>
      <c r="AY51" s="30">
        <v>2</v>
      </c>
      <c r="AZ51" s="274" t="str">
        <f t="shared" ref="AZ51" si="783">IF(BA50=0,"",AZ50/BA50)</f>
        <v/>
      </c>
      <c r="BA51" s="29"/>
      <c r="BB51" s="275" t="str">
        <f t="shared" ref="BB51" si="784">IF(BC50=0,"",BB50/BC50)</f>
        <v/>
      </c>
      <c r="BC51" s="30"/>
      <c r="BD51" s="274" t="str">
        <f t="shared" ref="BD51" si="785">IF(BE50=0,"",BD50/BE50)</f>
        <v/>
      </c>
      <c r="BE51" s="29"/>
      <c r="BF51" s="275">
        <f t="shared" ref="BF51" si="786">IF(BG50=0,"",BF50/BG50)</f>
        <v>0.1891891891891892</v>
      </c>
      <c r="BG51" s="30">
        <v>0</v>
      </c>
      <c r="BH51" s="274" t="str">
        <f t="shared" ref="BH51" si="787">IF(BI50=0,"",BH50/BI50)</f>
        <v/>
      </c>
      <c r="BI51" s="29"/>
      <c r="BJ51" s="275" t="str">
        <f t="shared" ref="BJ51" si="788">IF(BK50=0,"",BJ50/BK50)</f>
        <v/>
      </c>
      <c r="BK51" s="30"/>
      <c r="BL51" s="274" t="str">
        <f t="shared" ref="BL51" si="789">IF(BM50=0,"",BL50/BM50)</f>
        <v/>
      </c>
      <c r="BM51" s="29"/>
      <c r="BN51" s="275" t="str">
        <f t="shared" ref="BN51" si="790">IF(BO50=0,"",BN50/BO50)</f>
        <v/>
      </c>
      <c r="BO51" s="30"/>
      <c r="BP51" s="274" t="str">
        <f t="shared" ref="BP51" si="791">IF(BQ50=0,"",BP50/BQ50)</f>
        <v/>
      </c>
      <c r="BQ51" s="29"/>
      <c r="BR51" s="275" t="str">
        <f t="shared" ref="BR51" si="792">IF(BS50=0,"",BR50/BS50)</f>
        <v/>
      </c>
      <c r="BS51" s="30"/>
      <c r="BT51" s="274" t="str">
        <f t="shared" ref="BT51" si="793">IF(BU50=0,"",BT50/BU50)</f>
        <v/>
      </c>
      <c r="BU51" s="29"/>
      <c r="BV51" s="275" t="str">
        <f t="shared" ref="BV51" si="794">IF(BW50=0,"",BV50/BW50)</f>
        <v/>
      </c>
      <c r="BW51" s="30"/>
      <c r="BX51" s="274" t="str">
        <f t="shared" ref="BX51" si="795">IF(BY50=0,"",BX50/BY50)</f>
        <v/>
      </c>
      <c r="BY51" s="29"/>
      <c r="BZ51" s="275" t="str">
        <f t="shared" ref="BZ51" si="796">IF(CA50=0,"",BZ50/CA50)</f>
        <v/>
      </c>
      <c r="CA51" s="30"/>
      <c r="CB51" s="390" t="str">
        <f t="shared" ref="CB51" si="797">IF(CC50=0,"",CB50/CC50)</f>
        <v/>
      </c>
      <c r="CC51" s="389"/>
      <c r="CD51" s="275" t="str">
        <f t="shared" ref="CD51" si="798">IF(CE50=0,"",CD50/CE50)</f>
        <v/>
      </c>
      <c r="CE51" s="30"/>
      <c r="CF51" s="274" t="str">
        <f t="shared" ref="CF51" si="799">IF(CG50=0,"",CF50/CG50)</f>
        <v/>
      </c>
      <c r="CG51" s="29"/>
      <c r="CH51" s="243">
        <f t="shared" si="759"/>
        <v>17</v>
      </c>
      <c r="CI51" s="244">
        <f>C51</f>
        <v>0.32700000000000001</v>
      </c>
      <c r="CJ51" s="193"/>
      <c r="CM51" s="185"/>
    </row>
    <row r="52" spans="1:91" ht="15" customHeight="1">
      <c r="A52" s="199">
        <f t="shared" ref="A52:A98" si="800">A50+1</f>
        <v>18</v>
      </c>
      <c r="B52" s="245" t="str">
        <f>AL16</f>
        <v>Marcel Boot</v>
      </c>
      <c r="C52" s="245"/>
      <c r="D52" s="51"/>
      <c r="E52" s="51"/>
      <c r="F52" s="29">
        <v>21</v>
      </c>
      <c r="G52" s="29">
        <v>28</v>
      </c>
      <c r="H52" s="51">
        <v>13</v>
      </c>
      <c r="I52" s="51">
        <v>46</v>
      </c>
      <c r="J52" s="29">
        <v>30</v>
      </c>
      <c r="K52" s="29">
        <v>60</v>
      </c>
      <c r="L52" s="51"/>
      <c r="M52" s="51"/>
      <c r="N52" s="29"/>
      <c r="O52" s="29"/>
      <c r="P52" s="51"/>
      <c r="Q52" s="51"/>
      <c r="R52" s="29"/>
      <c r="S52" s="29"/>
      <c r="T52" s="51"/>
      <c r="U52" s="51"/>
      <c r="V52" s="29"/>
      <c r="W52" s="29"/>
      <c r="X52" s="51"/>
      <c r="Y52" s="51"/>
      <c r="Z52" s="29"/>
      <c r="AA52" s="29"/>
      <c r="AB52" s="51"/>
      <c r="AC52" s="51"/>
      <c r="AD52" s="29"/>
      <c r="AE52" s="29"/>
      <c r="AF52" s="51"/>
      <c r="AG52" s="51"/>
      <c r="AH52" s="29"/>
      <c r="AI52" s="29"/>
      <c r="AJ52" s="51"/>
      <c r="AK52" s="51"/>
      <c r="AL52" s="256"/>
      <c r="AM52" s="256"/>
      <c r="AN52" s="51"/>
      <c r="AO52" s="51"/>
      <c r="AP52" s="29"/>
      <c r="AQ52" s="29"/>
      <c r="AR52" s="51"/>
      <c r="AS52" s="51"/>
      <c r="AT52" s="29"/>
      <c r="AU52" s="29"/>
      <c r="AV52" s="51"/>
      <c r="AW52" s="51"/>
      <c r="AX52" s="29"/>
      <c r="AY52" s="29"/>
      <c r="AZ52" s="51">
        <v>20</v>
      </c>
      <c r="BA52" s="51">
        <v>50</v>
      </c>
      <c r="BB52" s="29"/>
      <c r="BC52" s="29"/>
      <c r="BD52" s="51"/>
      <c r="BE52" s="51"/>
      <c r="BF52" s="29">
        <v>5</v>
      </c>
      <c r="BG52" s="29">
        <v>56</v>
      </c>
      <c r="BH52" s="51"/>
      <c r="BI52" s="51"/>
      <c r="BJ52" s="29"/>
      <c r="BK52" s="29"/>
      <c r="BL52" s="51">
        <v>15</v>
      </c>
      <c r="BM52" s="51">
        <v>40</v>
      </c>
      <c r="BN52" s="29"/>
      <c r="BO52" s="29"/>
      <c r="BP52" s="51"/>
      <c r="BQ52" s="51"/>
      <c r="BR52" s="29">
        <v>19</v>
      </c>
      <c r="BS52" s="29">
        <v>39</v>
      </c>
      <c r="BT52" s="51"/>
      <c r="BU52" s="51"/>
      <c r="BV52" s="29">
        <v>13</v>
      </c>
      <c r="BW52" s="29">
        <v>54</v>
      </c>
      <c r="BX52" s="51"/>
      <c r="BY52" s="51"/>
      <c r="BZ52" s="29"/>
      <c r="CA52" s="29"/>
      <c r="CB52" s="391"/>
      <c r="CC52" s="391"/>
      <c r="CD52" s="29"/>
      <c r="CE52" s="29"/>
      <c r="CF52" s="51">
        <v>20</v>
      </c>
      <c r="CG52" s="51">
        <v>43</v>
      </c>
      <c r="CH52" s="245" t="str">
        <f t="shared" si="759"/>
        <v>Marcel Boot</v>
      </c>
      <c r="CI52" s="245"/>
      <c r="CJ52" s="185"/>
      <c r="CM52" s="185"/>
    </row>
    <row r="53" spans="1:91" ht="15" customHeight="1">
      <c r="B53" s="247">
        <f>AL17</f>
        <v>35</v>
      </c>
      <c r="C53" s="248">
        <f>AM17</f>
        <v>0.69399999999999995</v>
      </c>
      <c r="D53" s="273" t="str">
        <f t="shared" ref="D53" si="801">IF(E52=0,"",D52/E52)</f>
        <v/>
      </c>
      <c r="E53" s="51"/>
      <c r="F53" s="274">
        <f t="shared" ref="F53" si="802">IF(G52=0,"",F52/G52)</f>
        <v>0.75</v>
      </c>
      <c r="G53" s="29">
        <v>3</v>
      </c>
      <c r="H53" s="273">
        <f t="shared" ref="H53" si="803">IF(I52=0,"",H52/I52)</f>
        <v>0.28260869565217389</v>
      </c>
      <c r="I53" s="51">
        <v>0</v>
      </c>
      <c r="J53" s="274">
        <f t="shared" ref="J53" si="804">IF(K52=0,"",J52/K52)</f>
        <v>0.5</v>
      </c>
      <c r="K53" s="29">
        <v>1</v>
      </c>
      <c r="L53" s="273" t="str">
        <f t="shared" ref="L53" si="805">IF(M52=0,"",L52/M52)</f>
        <v/>
      </c>
      <c r="M53" s="51"/>
      <c r="N53" s="274" t="str">
        <f t="shared" ref="N53" si="806">IF(O52=0,"",N52/O52)</f>
        <v/>
      </c>
      <c r="O53" s="29"/>
      <c r="P53" s="273" t="str">
        <f t="shared" ref="P53" si="807">IF(Q52=0,"",P52/Q52)</f>
        <v/>
      </c>
      <c r="Q53" s="51"/>
      <c r="R53" s="274" t="str">
        <f t="shared" ref="R53" si="808">IF(S52=0,"",R52/S52)</f>
        <v/>
      </c>
      <c r="S53" s="29"/>
      <c r="T53" s="273" t="str">
        <f t="shared" ref="T53" si="809">IF(U52=0,"",T52/U52)</f>
        <v/>
      </c>
      <c r="U53" s="51"/>
      <c r="V53" s="274" t="str">
        <f t="shared" ref="V53" si="810">IF(W52=0,"",V52/W52)</f>
        <v/>
      </c>
      <c r="W53" s="29"/>
      <c r="X53" s="273" t="str">
        <f t="shared" ref="X53" si="811">IF(Y52=0,"",X52/Y52)</f>
        <v/>
      </c>
      <c r="Y53" s="51"/>
      <c r="Z53" s="274" t="str">
        <f t="shared" ref="Z53" si="812">IF(AA52=0,"",Z52/AA52)</f>
        <v/>
      </c>
      <c r="AA53" s="29"/>
      <c r="AB53" s="273" t="str">
        <f t="shared" ref="AB53" si="813">IF(AC52=0,"",AB52/AC52)</f>
        <v/>
      </c>
      <c r="AC53" s="51"/>
      <c r="AD53" s="274" t="str">
        <f t="shared" ref="AD53" si="814">IF(AE52=0,"",AD52/AE52)</f>
        <v/>
      </c>
      <c r="AE53" s="29"/>
      <c r="AF53" s="273" t="str">
        <f t="shared" ref="AF53" si="815">IF(AG52=0,"",AF52/AG52)</f>
        <v/>
      </c>
      <c r="AG53" s="51"/>
      <c r="AH53" s="274" t="str">
        <f t="shared" ref="AH53" si="816">IF(AI52=0,"",AH52/AI52)</f>
        <v/>
      </c>
      <c r="AI53" s="29"/>
      <c r="AJ53" s="273" t="str">
        <f t="shared" ref="AJ53" si="817">IF(AK52=0,"",AJ52/AK52)</f>
        <v/>
      </c>
      <c r="AK53" s="51"/>
      <c r="AL53" s="276"/>
      <c r="AM53" s="256"/>
      <c r="AN53" s="273" t="str">
        <f t="shared" ref="AN53" si="818">IF(AO52=0,"",AN52/AO52)</f>
        <v/>
      </c>
      <c r="AO53" s="51"/>
      <c r="AP53" s="274" t="str">
        <f t="shared" ref="AP53" si="819">IF(AQ52=0,"",AP52/AQ52)</f>
        <v/>
      </c>
      <c r="AQ53" s="29"/>
      <c r="AR53" s="273" t="str">
        <f t="shared" ref="AR53" si="820">IF(AS52=0,"",AR52/AS52)</f>
        <v/>
      </c>
      <c r="AS53" s="51"/>
      <c r="AT53" s="274" t="str">
        <f t="shared" ref="AT53" si="821">IF(AU52=0,"",AT52/AU52)</f>
        <v/>
      </c>
      <c r="AU53" s="29"/>
      <c r="AV53" s="273" t="str">
        <f t="shared" ref="AV53" si="822">IF(AW52=0,"",AV52/AW52)</f>
        <v/>
      </c>
      <c r="AW53" s="51"/>
      <c r="AX53" s="274" t="str">
        <f t="shared" ref="AX53" si="823">IF(AY52=0,"",AX52/AY52)</f>
        <v/>
      </c>
      <c r="AY53" s="29"/>
      <c r="AZ53" s="273">
        <f t="shared" ref="AZ53" si="824">IF(BA52=0,"",AZ52/BA52)</f>
        <v>0.4</v>
      </c>
      <c r="BA53" s="51">
        <v>0</v>
      </c>
      <c r="BB53" s="274" t="str">
        <f t="shared" ref="BB53" si="825">IF(BC52=0,"",BB52/BC52)</f>
        <v/>
      </c>
      <c r="BC53" s="29"/>
      <c r="BD53" s="273" t="str">
        <f t="shared" ref="BD53" si="826">IF(BE52=0,"",BD52/BE52)</f>
        <v/>
      </c>
      <c r="BE53" s="51"/>
      <c r="BF53" s="274">
        <f t="shared" ref="BF53" si="827">IF(BG52=0,"",BF52/BG52)</f>
        <v>8.9285714285714288E-2</v>
      </c>
      <c r="BG53" s="29">
        <v>0</v>
      </c>
      <c r="BH53" s="273" t="str">
        <f t="shared" ref="BH53" si="828">IF(BI52=0,"",BH52/BI52)</f>
        <v/>
      </c>
      <c r="BI53" s="51"/>
      <c r="BJ53" s="274" t="str">
        <f t="shared" ref="BJ53" si="829">IF(BK52=0,"",BJ52/BK52)</f>
        <v/>
      </c>
      <c r="BK53" s="29"/>
      <c r="BL53" s="273">
        <f t="shared" ref="BL53" si="830">IF(BM52=0,"",BL52/BM52)</f>
        <v>0.375</v>
      </c>
      <c r="BM53" s="51">
        <v>3</v>
      </c>
      <c r="BN53" s="274" t="str">
        <f t="shared" ref="BN53" si="831">IF(BO52=0,"",BN52/BO52)</f>
        <v/>
      </c>
      <c r="BO53" s="29"/>
      <c r="BP53" s="273" t="str">
        <f t="shared" ref="BP53" si="832">IF(BQ52=0,"",BP52/BQ52)</f>
        <v/>
      </c>
      <c r="BQ53" s="51"/>
      <c r="BR53" s="274">
        <f t="shared" ref="BR53" si="833">IF(BS52=0,"",BR52/BS52)</f>
        <v>0.48717948717948717</v>
      </c>
      <c r="BS53" s="29">
        <v>3</v>
      </c>
      <c r="BT53" s="273" t="str">
        <f t="shared" ref="BT53" si="834">IF(BU52=0,"",BT52/BU52)</f>
        <v/>
      </c>
      <c r="BU53" s="51"/>
      <c r="BV53" s="274">
        <f t="shared" ref="BV53" si="835">IF(BW52=0,"",BV52/BW52)</f>
        <v>0.24074074074074073</v>
      </c>
      <c r="BW53" s="29">
        <v>3</v>
      </c>
      <c r="BX53" s="273" t="str">
        <f t="shared" ref="BX53" si="836">IF(BY52=0,"",BX52/BY52)</f>
        <v/>
      </c>
      <c r="BY53" s="51"/>
      <c r="BZ53" s="274" t="str">
        <f t="shared" ref="BZ53" si="837">IF(CA52=0,"",BZ52/CA52)</f>
        <v/>
      </c>
      <c r="CA53" s="29"/>
      <c r="CB53" s="392" t="str">
        <f t="shared" ref="CB53" si="838">IF(CC52=0,"",CB52/CC52)</f>
        <v/>
      </c>
      <c r="CC53" s="391"/>
      <c r="CD53" s="274" t="str">
        <f t="shared" ref="CD53" si="839">IF(CE52=0,"",CD52/CE52)</f>
        <v/>
      </c>
      <c r="CE53" s="29"/>
      <c r="CF53" s="273">
        <f t="shared" ref="CF53" si="840">IF(CG52=0,"",CF52/CG52)</f>
        <v>0.46511627906976744</v>
      </c>
      <c r="CG53" s="51">
        <v>1</v>
      </c>
      <c r="CH53" s="247">
        <f t="shared" si="759"/>
        <v>35</v>
      </c>
      <c r="CI53" s="248">
        <f>C53</f>
        <v>0.69399999999999995</v>
      </c>
      <c r="CJ53" s="193"/>
      <c r="CM53" s="185"/>
    </row>
    <row r="54" spans="1:91" ht="15" customHeight="1">
      <c r="A54" s="122">
        <f t="shared" si="758"/>
        <v>19</v>
      </c>
      <c r="B54" s="203" t="str">
        <f>AN16</f>
        <v>Marcel Burg</v>
      </c>
      <c r="C54" s="203"/>
      <c r="D54" s="29"/>
      <c r="E54" s="29"/>
      <c r="F54" s="30"/>
      <c r="G54" s="30"/>
      <c r="H54" s="29"/>
      <c r="I54" s="29"/>
      <c r="J54" s="30"/>
      <c r="K54" s="30"/>
      <c r="L54" s="29"/>
      <c r="M54" s="29"/>
      <c r="N54" s="30"/>
      <c r="O54" s="30"/>
      <c r="P54" s="29">
        <v>27</v>
      </c>
      <c r="Q54" s="29">
        <v>40</v>
      </c>
      <c r="R54" s="30"/>
      <c r="S54" s="30"/>
      <c r="T54" s="29">
        <v>20</v>
      </c>
      <c r="U54" s="29">
        <v>46</v>
      </c>
      <c r="V54" s="30"/>
      <c r="W54" s="30"/>
      <c r="X54" s="29"/>
      <c r="Y54" s="29"/>
      <c r="Z54" s="30"/>
      <c r="AA54" s="30"/>
      <c r="AB54" s="29"/>
      <c r="AC54" s="29"/>
      <c r="AD54" s="30"/>
      <c r="AE54" s="30"/>
      <c r="AF54" s="29"/>
      <c r="AG54" s="29"/>
      <c r="AH54" s="30"/>
      <c r="AI54" s="30"/>
      <c r="AJ54" s="29"/>
      <c r="AK54" s="29"/>
      <c r="AL54" s="30"/>
      <c r="AM54" s="30"/>
      <c r="AN54" s="256"/>
      <c r="AO54" s="256"/>
      <c r="AP54" s="30"/>
      <c r="AQ54" s="30"/>
      <c r="AR54" s="29"/>
      <c r="AS54" s="29"/>
      <c r="AT54" s="30"/>
      <c r="AU54" s="30"/>
      <c r="AV54" s="29"/>
      <c r="AW54" s="29"/>
      <c r="AX54" s="30"/>
      <c r="AY54" s="30"/>
      <c r="AZ54" s="29"/>
      <c r="BA54" s="29"/>
      <c r="BB54" s="30"/>
      <c r="BC54" s="30"/>
      <c r="BD54" s="29"/>
      <c r="BE54" s="29"/>
      <c r="BF54" s="30"/>
      <c r="BG54" s="30"/>
      <c r="BH54" s="29"/>
      <c r="BI54" s="29"/>
      <c r="BJ54" s="30"/>
      <c r="BK54" s="30"/>
      <c r="BL54" s="29"/>
      <c r="BM54" s="29"/>
      <c r="BN54" s="30"/>
      <c r="BO54" s="30"/>
      <c r="BP54" s="29"/>
      <c r="BQ54" s="29"/>
      <c r="BR54" s="30"/>
      <c r="BS54" s="30"/>
      <c r="BT54" s="29"/>
      <c r="BU54" s="29"/>
      <c r="BV54" s="30"/>
      <c r="BW54" s="30"/>
      <c r="BX54" s="29"/>
      <c r="BY54" s="29"/>
      <c r="BZ54" s="30"/>
      <c r="CA54" s="30"/>
      <c r="CB54" s="389"/>
      <c r="CC54" s="389"/>
      <c r="CD54" s="30"/>
      <c r="CE54" s="30"/>
      <c r="CF54" s="29"/>
      <c r="CG54" s="29"/>
      <c r="CH54" s="203" t="str">
        <f t="shared" si="759"/>
        <v>Marcel Burg</v>
      </c>
      <c r="CI54" s="203"/>
      <c r="CJ54" s="185"/>
      <c r="CM54" s="185"/>
    </row>
    <row r="55" spans="1:91" ht="15" customHeight="1">
      <c r="B55" s="243">
        <f>AN17</f>
        <v>14</v>
      </c>
      <c r="C55" s="244">
        <f>AO17</f>
        <v>0.248</v>
      </c>
      <c r="D55" s="274" t="str">
        <f t="shared" ref="D55" si="841">IF(E54=0,"",D54/E54)</f>
        <v/>
      </c>
      <c r="E55" s="29"/>
      <c r="F55" s="275" t="str">
        <f t="shared" ref="F55" si="842">IF(G54=0,"",F54/G54)</f>
        <v/>
      </c>
      <c r="G55" s="30"/>
      <c r="H55" s="274" t="str">
        <f t="shared" ref="H55" si="843">IF(I54=0,"",H54/I54)</f>
        <v/>
      </c>
      <c r="I55" s="29"/>
      <c r="J55" s="275" t="str">
        <f t="shared" ref="J55" si="844">IF(K54=0,"",J54/K54)</f>
        <v/>
      </c>
      <c r="K55" s="30"/>
      <c r="L55" s="274" t="str">
        <f t="shared" ref="L55" si="845">IF(M54=0,"",L54/M54)</f>
        <v/>
      </c>
      <c r="M55" s="29"/>
      <c r="N55" s="275" t="str">
        <f t="shared" ref="N55" si="846">IF(O54=0,"",N54/O54)</f>
        <v/>
      </c>
      <c r="O55" s="30"/>
      <c r="P55" s="274">
        <f t="shared" ref="P55" si="847">IF(Q54=0,"",P54/Q54)</f>
        <v>0.67500000000000004</v>
      </c>
      <c r="Q55" s="29">
        <v>3</v>
      </c>
      <c r="R55" s="275" t="str">
        <f t="shared" ref="R55" si="848">IF(S54=0,"",R54/S54)</f>
        <v/>
      </c>
      <c r="S55" s="30"/>
      <c r="T55" s="274">
        <f t="shared" ref="T55" si="849">IF(U54=0,"",T54/U54)</f>
        <v>0.43478260869565216</v>
      </c>
      <c r="U55" s="29">
        <v>0</v>
      </c>
      <c r="V55" s="275" t="str">
        <f t="shared" ref="V55" si="850">IF(W54=0,"",V54/W54)</f>
        <v/>
      </c>
      <c r="W55" s="30"/>
      <c r="X55" s="274" t="str">
        <f t="shared" ref="X55" si="851">IF(Y54=0,"",X54/Y54)</f>
        <v/>
      </c>
      <c r="Y55" s="29"/>
      <c r="Z55" s="275" t="str">
        <f t="shared" ref="Z55" si="852">IF(AA54=0,"",Z54/AA54)</f>
        <v/>
      </c>
      <c r="AA55" s="30"/>
      <c r="AB55" s="274" t="str">
        <f t="shared" ref="AB55" si="853">IF(AC54=0,"",AB54/AC54)</f>
        <v/>
      </c>
      <c r="AC55" s="29"/>
      <c r="AD55" s="275" t="str">
        <f t="shared" ref="AD55" si="854">IF(AE54=0,"",AD54/AE54)</f>
        <v/>
      </c>
      <c r="AE55" s="30"/>
      <c r="AF55" s="274" t="str">
        <f t="shared" ref="AF55" si="855">IF(AG54=0,"",AF54/AG54)</f>
        <v/>
      </c>
      <c r="AG55" s="29"/>
      <c r="AH55" s="275" t="str">
        <f t="shared" ref="AH55" si="856">IF(AI54=0,"",AH54/AI54)</f>
        <v/>
      </c>
      <c r="AI55" s="30"/>
      <c r="AJ55" s="274" t="str">
        <f t="shared" ref="AJ55" si="857">IF(AK54=0,"",AJ54/AK54)</f>
        <v/>
      </c>
      <c r="AK55" s="29"/>
      <c r="AL55" s="275" t="str">
        <f t="shared" ref="AL55" si="858">IF(AM54=0,"",AL54/AM54)</f>
        <v/>
      </c>
      <c r="AM55" s="30"/>
      <c r="AN55" s="276"/>
      <c r="AO55" s="256"/>
      <c r="AP55" s="275" t="str">
        <f t="shared" ref="AP55" si="859">IF(AQ54=0,"",AP54/AQ54)</f>
        <v/>
      </c>
      <c r="AQ55" s="30"/>
      <c r="AR55" s="274" t="str">
        <f t="shared" ref="AR55" si="860">IF(AS54=0,"",AR54/AS54)</f>
        <v/>
      </c>
      <c r="AS55" s="29"/>
      <c r="AT55" s="275" t="str">
        <f t="shared" ref="AT55" si="861">IF(AU54=0,"",AT54/AU54)</f>
        <v/>
      </c>
      <c r="AU55" s="30"/>
      <c r="AV55" s="274" t="str">
        <f t="shared" ref="AV55" si="862">IF(AW54=0,"",AV54/AW54)</f>
        <v/>
      </c>
      <c r="AW55" s="29"/>
      <c r="AX55" s="275" t="str">
        <f t="shared" ref="AX55" si="863">IF(AY54=0,"",AX54/AY54)</f>
        <v/>
      </c>
      <c r="AY55" s="30"/>
      <c r="AZ55" s="274" t="str">
        <f t="shared" ref="AZ55" si="864">IF(BA54=0,"",AZ54/BA54)</f>
        <v/>
      </c>
      <c r="BA55" s="29"/>
      <c r="BB55" s="275" t="str">
        <f t="shared" ref="BB55" si="865">IF(BC54=0,"",BB54/BC54)</f>
        <v/>
      </c>
      <c r="BC55" s="30"/>
      <c r="BD55" s="274" t="str">
        <f t="shared" ref="BD55" si="866">IF(BE54=0,"",BD54/BE54)</f>
        <v/>
      </c>
      <c r="BE55" s="29"/>
      <c r="BF55" s="275" t="str">
        <f t="shared" ref="BF55" si="867">IF(BG54=0,"",BF54/BG54)</f>
        <v/>
      </c>
      <c r="BG55" s="30"/>
      <c r="BH55" s="274" t="str">
        <f t="shared" ref="BH55" si="868">IF(BI54=0,"",BH54/BI54)</f>
        <v/>
      </c>
      <c r="BI55" s="29"/>
      <c r="BJ55" s="275" t="str">
        <f t="shared" ref="BJ55" si="869">IF(BK54=0,"",BJ54/BK54)</f>
        <v/>
      </c>
      <c r="BK55" s="30"/>
      <c r="BL55" s="274" t="str">
        <f t="shared" ref="BL55" si="870">IF(BM54=0,"",BL54/BM54)</f>
        <v/>
      </c>
      <c r="BM55" s="29"/>
      <c r="BN55" s="275" t="str">
        <f t="shared" ref="BN55" si="871">IF(BO54=0,"",BN54/BO54)</f>
        <v/>
      </c>
      <c r="BO55" s="30"/>
      <c r="BP55" s="274" t="str">
        <f t="shared" ref="BP55" si="872">IF(BQ54=0,"",BP54/BQ54)</f>
        <v/>
      </c>
      <c r="BQ55" s="29"/>
      <c r="BR55" s="275" t="str">
        <f t="shared" ref="BR55" si="873">IF(BS54=0,"",BR54/BS54)</f>
        <v/>
      </c>
      <c r="BS55" s="30"/>
      <c r="BT55" s="274" t="str">
        <f t="shared" ref="BT55" si="874">IF(BU54=0,"",BT54/BU54)</f>
        <v/>
      </c>
      <c r="BU55" s="29"/>
      <c r="BV55" s="275" t="str">
        <f t="shared" ref="BV55" si="875">IF(BW54=0,"",BV54/BW54)</f>
        <v/>
      </c>
      <c r="BW55" s="30"/>
      <c r="BX55" s="274" t="str">
        <f t="shared" ref="BX55" si="876">IF(BY54=0,"",BX54/BY54)</f>
        <v/>
      </c>
      <c r="BY55" s="29"/>
      <c r="BZ55" s="275" t="str">
        <f t="shared" ref="BZ55" si="877">IF(CA54=0,"",BZ54/CA54)</f>
        <v/>
      </c>
      <c r="CA55" s="30"/>
      <c r="CB55" s="390" t="str">
        <f t="shared" ref="CB55" si="878">IF(CC54=0,"",CB54/CC54)</f>
        <v/>
      </c>
      <c r="CC55" s="389"/>
      <c r="CD55" s="275" t="str">
        <f t="shared" ref="CD55" si="879">IF(CE54=0,"",CD54/CE54)</f>
        <v/>
      </c>
      <c r="CE55" s="30"/>
      <c r="CF55" s="274" t="str">
        <f t="shared" ref="CF55" si="880">IF(CG54=0,"",CF54/CG54)</f>
        <v/>
      </c>
      <c r="CG55" s="29"/>
      <c r="CH55" s="243">
        <f t="shared" si="759"/>
        <v>14</v>
      </c>
      <c r="CI55" s="244">
        <f>C55</f>
        <v>0.248</v>
      </c>
      <c r="CJ55" s="193"/>
      <c r="CM55" s="185"/>
    </row>
    <row r="56" spans="1:91" ht="15" customHeight="1">
      <c r="A56" s="199">
        <f t="shared" si="800"/>
        <v>20</v>
      </c>
      <c r="B56" s="245" t="str">
        <f>AP16</f>
        <v>Marcel Mast</v>
      </c>
      <c r="C56" s="245"/>
      <c r="D56" s="51"/>
      <c r="E56" s="51"/>
      <c r="F56" s="29"/>
      <c r="G56" s="29"/>
      <c r="H56" s="51"/>
      <c r="I56" s="51"/>
      <c r="J56" s="29"/>
      <c r="K56" s="29"/>
      <c r="L56" s="51"/>
      <c r="M56" s="51"/>
      <c r="N56" s="29"/>
      <c r="O56" s="29"/>
      <c r="P56" s="51"/>
      <c r="Q56" s="51"/>
      <c r="R56" s="29"/>
      <c r="S56" s="29"/>
      <c r="T56" s="51"/>
      <c r="U56" s="51"/>
      <c r="V56" s="29"/>
      <c r="W56" s="29"/>
      <c r="X56" s="51"/>
      <c r="Y56" s="51"/>
      <c r="Z56" s="29"/>
      <c r="AA56" s="29"/>
      <c r="AB56" s="51"/>
      <c r="AC56" s="51"/>
      <c r="AD56" s="29"/>
      <c r="AE56" s="29"/>
      <c r="AF56" s="51"/>
      <c r="AG56" s="51"/>
      <c r="AH56" s="29"/>
      <c r="AI56" s="29"/>
      <c r="AJ56" s="51"/>
      <c r="AK56" s="51"/>
      <c r="AL56" s="29"/>
      <c r="AM56" s="29"/>
      <c r="AN56" s="51"/>
      <c r="AO56" s="51"/>
      <c r="AP56" s="256"/>
      <c r="AQ56" s="256"/>
      <c r="AR56" s="51"/>
      <c r="AS56" s="51"/>
      <c r="AT56" s="29"/>
      <c r="AU56" s="29"/>
      <c r="AV56" s="51"/>
      <c r="AW56" s="51"/>
      <c r="AX56" s="29"/>
      <c r="AY56" s="29"/>
      <c r="AZ56" s="51"/>
      <c r="BA56" s="51"/>
      <c r="BB56" s="29"/>
      <c r="BC56" s="29"/>
      <c r="BD56" s="51"/>
      <c r="BE56" s="51"/>
      <c r="BF56" s="29"/>
      <c r="BG56" s="29"/>
      <c r="BH56" s="51"/>
      <c r="BI56" s="51"/>
      <c r="BJ56" s="29"/>
      <c r="BK56" s="29"/>
      <c r="BL56" s="51"/>
      <c r="BM56" s="51"/>
      <c r="BN56" s="29"/>
      <c r="BO56" s="29"/>
      <c r="BP56" s="51"/>
      <c r="BQ56" s="51"/>
      <c r="BR56" s="29"/>
      <c r="BS56" s="29"/>
      <c r="BT56" s="51"/>
      <c r="BU56" s="51"/>
      <c r="BV56" s="29"/>
      <c r="BW56" s="29"/>
      <c r="BX56" s="51"/>
      <c r="BY56" s="51"/>
      <c r="BZ56" s="29"/>
      <c r="CA56" s="29"/>
      <c r="CB56" s="391"/>
      <c r="CC56" s="391"/>
      <c r="CD56" s="29"/>
      <c r="CE56" s="29"/>
      <c r="CF56" s="51"/>
      <c r="CG56" s="51"/>
      <c r="CH56" s="245" t="str">
        <f t="shared" si="759"/>
        <v>Marcel Mast</v>
      </c>
      <c r="CI56" s="245"/>
      <c r="CJ56" s="185"/>
      <c r="CM56" s="185"/>
    </row>
    <row r="57" spans="1:91" ht="15" customHeight="1">
      <c r="B57" s="247">
        <f>AP17</f>
        <v>14</v>
      </c>
      <c r="C57" s="248">
        <f>AQ17</f>
        <v>0.23599999999999999</v>
      </c>
      <c r="D57" s="273" t="str">
        <f t="shared" ref="D57" si="881">IF(E56=0,"",D56/E56)</f>
        <v/>
      </c>
      <c r="E57" s="51"/>
      <c r="F57" s="274" t="str">
        <f t="shared" ref="F57" si="882">IF(G56=0,"",F56/G56)</f>
        <v/>
      </c>
      <c r="G57" s="29"/>
      <c r="H57" s="273" t="str">
        <f t="shared" ref="H57" si="883">IF(I56=0,"",H56/I56)</f>
        <v/>
      </c>
      <c r="I57" s="51"/>
      <c r="J57" s="274" t="str">
        <f t="shared" ref="J57" si="884">IF(K56=0,"",J56/K56)</f>
        <v/>
      </c>
      <c r="K57" s="29"/>
      <c r="L57" s="273" t="str">
        <f t="shared" ref="L57" si="885">IF(M56=0,"",L56/M56)</f>
        <v/>
      </c>
      <c r="M57" s="51"/>
      <c r="N57" s="274" t="str">
        <f t="shared" ref="N57" si="886">IF(O56=0,"",N56/O56)</f>
        <v/>
      </c>
      <c r="O57" s="29"/>
      <c r="P57" s="273" t="str">
        <f t="shared" ref="P57" si="887">IF(Q56=0,"",P56/Q56)</f>
        <v/>
      </c>
      <c r="Q57" s="51"/>
      <c r="R57" s="274" t="str">
        <f t="shared" ref="R57" si="888">IF(S56=0,"",R56/S56)</f>
        <v/>
      </c>
      <c r="S57" s="29"/>
      <c r="T57" s="273" t="str">
        <f t="shared" ref="T57" si="889">IF(U56=0,"",T56/U56)</f>
        <v/>
      </c>
      <c r="U57" s="51"/>
      <c r="V57" s="274" t="str">
        <f t="shared" ref="V57" si="890">IF(W56=0,"",V56/W56)</f>
        <v/>
      </c>
      <c r="W57" s="29"/>
      <c r="X57" s="273" t="str">
        <f t="shared" ref="X57" si="891">IF(Y56=0,"",X56/Y56)</f>
        <v/>
      </c>
      <c r="Y57" s="51"/>
      <c r="Z57" s="274" t="str">
        <f t="shared" ref="Z57" si="892">IF(AA56=0,"",Z56/AA56)</f>
        <v/>
      </c>
      <c r="AA57" s="29"/>
      <c r="AB57" s="273" t="str">
        <f t="shared" ref="AB57" si="893">IF(AC56=0,"",AB56/AC56)</f>
        <v/>
      </c>
      <c r="AC57" s="51"/>
      <c r="AD57" s="274" t="str">
        <f t="shared" ref="AD57" si="894">IF(AE56=0,"",AD56/AE56)</f>
        <v/>
      </c>
      <c r="AE57" s="29"/>
      <c r="AF57" s="273" t="str">
        <f t="shared" ref="AF57" si="895">IF(AG56=0,"",AF56/AG56)</f>
        <v/>
      </c>
      <c r="AG57" s="51"/>
      <c r="AH57" s="274" t="str">
        <f t="shared" ref="AH57" si="896">IF(AI56=0,"",AH56/AI56)</f>
        <v/>
      </c>
      <c r="AI57" s="29"/>
      <c r="AJ57" s="273" t="str">
        <f t="shared" ref="AJ57" si="897">IF(AK56=0,"",AJ56/AK56)</f>
        <v/>
      </c>
      <c r="AK57" s="51"/>
      <c r="AL57" s="274" t="str">
        <f t="shared" ref="AL57" si="898">IF(AM56=0,"",AL56/AM56)</f>
        <v/>
      </c>
      <c r="AM57" s="29"/>
      <c r="AN57" s="273" t="str">
        <f t="shared" ref="AN57" si="899">IF(AO56=0,"",AN56/AO56)</f>
        <v/>
      </c>
      <c r="AO57" s="51"/>
      <c r="AP57" s="276"/>
      <c r="AQ57" s="256"/>
      <c r="AR57" s="273" t="str">
        <f t="shared" ref="AR57" si="900">IF(AS56=0,"",AR56/AS56)</f>
        <v/>
      </c>
      <c r="AS57" s="51"/>
      <c r="AT57" s="274" t="str">
        <f t="shared" ref="AT57" si="901">IF(AU56=0,"",AT56/AU56)</f>
        <v/>
      </c>
      <c r="AU57" s="29"/>
      <c r="AV57" s="273" t="str">
        <f t="shared" ref="AV57" si="902">IF(AW56=0,"",AV56/AW56)</f>
        <v/>
      </c>
      <c r="AW57" s="51"/>
      <c r="AX57" s="274" t="str">
        <f t="shared" ref="AX57" si="903">IF(AY56=0,"",AX56/AY56)</f>
        <v/>
      </c>
      <c r="AY57" s="29"/>
      <c r="AZ57" s="273" t="str">
        <f t="shared" ref="AZ57" si="904">IF(BA56=0,"",AZ56/BA56)</f>
        <v/>
      </c>
      <c r="BA57" s="51"/>
      <c r="BB57" s="274" t="str">
        <f t="shared" ref="BB57" si="905">IF(BC56=0,"",BB56/BC56)</f>
        <v/>
      </c>
      <c r="BC57" s="29"/>
      <c r="BD57" s="273" t="str">
        <f t="shared" ref="BD57" si="906">IF(BE56=0,"",BD56/BE56)</f>
        <v/>
      </c>
      <c r="BE57" s="51"/>
      <c r="BF57" s="274" t="str">
        <f t="shared" ref="BF57" si="907">IF(BG56=0,"",BF56/BG56)</f>
        <v/>
      </c>
      <c r="BG57" s="29"/>
      <c r="BH57" s="273" t="str">
        <f t="shared" ref="BH57" si="908">IF(BI56=0,"",BH56/BI56)</f>
        <v/>
      </c>
      <c r="BI57" s="51"/>
      <c r="BJ57" s="274" t="str">
        <f t="shared" ref="BJ57" si="909">IF(BK56=0,"",BJ56/BK56)</f>
        <v/>
      </c>
      <c r="BK57" s="29"/>
      <c r="BL57" s="273" t="str">
        <f t="shared" ref="BL57" si="910">IF(BM56=0,"",BL56/BM56)</f>
        <v/>
      </c>
      <c r="BM57" s="51"/>
      <c r="BN57" s="274" t="str">
        <f t="shared" ref="BN57" si="911">IF(BO56=0,"",BN56/BO56)</f>
        <v/>
      </c>
      <c r="BO57" s="29"/>
      <c r="BP57" s="273" t="str">
        <f t="shared" ref="BP57" si="912">IF(BQ56=0,"",BP56/BQ56)</f>
        <v/>
      </c>
      <c r="BQ57" s="51"/>
      <c r="BR57" s="274" t="str">
        <f t="shared" ref="BR57" si="913">IF(BS56=0,"",BR56/BS56)</f>
        <v/>
      </c>
      <c r="BS57" s="29"/>
      <c r="BT57" s="273" t="str">
        <f t="shared" ref="BT57" si="914">IF(BU56=0,"",BT56/BU56)</f>
        <v/>
      </c>
      <c r="BU57" s="51"/>
      <c r="BV57" s="274" t="str">
        <f t="shared" ref="BV57" si="915">IF(BW56=0,"",BV56/BW56)</f>
        <v/>
      </c>
      <c r="BW57" s="29"/>
      <c r="BX57" s="273" t="str">
        <f t="shared" ref="BX57" si="916">IF(BY56=0,"",BX56/BY56)</f>
        <v/>
      </c>
      <c r="BY57" s="51"/>
      <c r="BZ57" s="274" t="str">
        <f t="shared" ref="BZ57" si="917">IF(CA56=0,"",BZ56/CA56)</f>
        <v/>
      </c>
      <c r="CA57" s="29"/>
      <c r="CB57" s="392" t="str">
        <f t="shared" ref="CB57" si="918">IF(CC56=0,"",CB56/CC56)</f>
        <v/>
      </c>
      <c r="CC57" s="391"/>
      <c r="CD57" s="274" t="str">
        <f t="shared" ref="CD57" si="919">IF(CE56=0,"",CD56/CE56)</f>
        <v/>
      </c>
      <c r="CE57" s="29"/>
      <c r="CF57" s="273" t="str">
        <f t="shared" ref="CF57" si="920">IF(CG56=0,"",CF56/CG56)</f>
        <v/>
      </c>
      <c r="CG57" s="51"/>
      <c r="CH57" s="247">
        <f t="shared" si="759"/>
        <v>14</v>
      </c>
      <c r="CI57" s="248">
        <f>C57</f>
        <v>0.23599999999999999</v>
      </c>
      <c r="CJ57" s="193"/>
      <c r="CK57" s="185" t="s">
        <v>7</v>
      </c>
      <c r="CL57" s="185"/>
      <c r="CM57" s="185"/>
    </row>
    <row r="58" spans="1:91" ht="15" customHeight="1">
      <c r="A58" s="122">
        <f t="shared" si="758"/>
        <v>21</v>
      </c>
      <c r="B58" s="203" t="str">
        <f>AR16</f>
        <v>Marcel den Os</v>
      </c>
      <c r="C58" s="203"/>
      <c r="D58" s="29"/>
      <c r="E58" s="29"/>
      <c r="F58" s="30"/>
      <c r="G58" s="30"/>
      <c r="H58" s="29"/>
      <c r="I58" s="29"/>
      <c r="J58" s="30"/>
      <c r="K58" s="30"/>
      <c r="L58" s="29"/>
      <c r="M58" s="29"/>
      <c r="N58" s="30"/>
      <c r="O58" s="30"/>
      <c r="P58" s="29"/>
      <c r="Q58" s="29"/>
      <c r="R58" s="30"/>
      <c r="S58" s="30"/>
      <c r="T58" s="29"/>
      <c r="U58" s="29"/>
      <c r="V58" s="30"/>
      <c r="W58" s="30"/>
      <c r="X58" s="29"/>
      <c r="Y58" s="29"/>
      <c r="Z58" s="30"/>
      <c r="AA58" s="30"/>
      <c r="AB58" s="29"/>
      <c r="AC58" s="29"/>
      <c r="AD58" s="30"/>
      <c r="AE58" s="30"/>
      <c r="AF58" s="29"/>
      <c r="AG58" s="29"/>
      <c r="AH58" s="30"/>
      <c r="AI58" s="30"/>
      <c r="AJ58" s="29"/>
      <c r="AK58" s="29"/>
      <c r="AL58" s="30"/>
      <c r="AM58" s="30"/>
      <c r="AN58" s="29"/>
      <c r="AO58" s="29"/>
      <c r="AP58" s="30"/>
      <c r="AQ58" s="30"/>
      <c r="AR58" s="256"/>
      <c r="AS58" s="256"/>
      <c r="AT58" s="30"/>
      <c r="AU58" s="30"/>
      <c r="AV58" s="29"/>
      <c r="AW58" s="29"/>
      <c r="AX58" s="30"/>
      <c r="AY58" s="30"/>
      <c r="AZ58" s="29"/>
      <c r="BA58" s="29"/>
      <c r="BB58" s="30"/>
      <c r="BC58" s="30"/>
      <c r="BD58" s="29"/>
      <c r="BE58" s="29"/>
      <c r="BF58" s="30"/>
      <c r="BG58" s="30"/>
      <c r="BH58" s="29"/>
      <c r="BI58" s="29"/>
      <c r="BJ58" s="30"/>
      <c r="BK58" s="30"/>
      <c r="BL58" s="29"/>
      <c r="BM58" s="29"/>
      <c r="BN58" s="30"/>
      <c r="BO58" s="30"/>
      <c r="BP58" s="29"/>
      <c r="BQ58" s="29"/>
      <c r="BR58" s="30"/>
      <c r="BS58" s="30"/>
      <c r="BT58" s="29"/>
      <c r="BU58" s="29"/>
      <c r="BV58" s="30"/>
      <c r="BW58" s="30"/>
      <c r="BX58" s="29"/>
      <c r="BY58" s="29"/>
      <c r="BZ58" s="30"/>
      <c r="CA58" s="30"/>
      <c r="CB58" s="389"/>
      <c r="CC58" s="389"/>
      <c r="CD58" s="30"/>
      <c r="CE58" s="30"/>
      <c r="CF58" s="29"/>
      <c r="CG58" s="29"/>
      <c r="CH58" s="203" t="str">
        <f t="shared" si="759"/>
        <v>Marcel den Os</v>
      </c>
      <c r="CI58" s="203"/>
      <c r="CJ58" s="185"/>
      <c r="CK58" s="185" t="s">
        <v>9</v>
      </c>
      <c r="CL58" s="185" t="s">
        <v>10</v>
      </c>
      <c r="CM58" s="185"/>
    </row>
    <row r="59" spans="1:91" ht="15" customHeight="1">
      <c r="B59" s="243">
        <f>AR17</f>
        <v>23</v>
      </c>
      <c r="C59" s="244">
        <f>AS17</f>
        <v>0.46600000000000003</v>
      </c>
      <c r="D59" s="274" t="str">
        <f t="shared" ref="D59" si="921">IF(E58=0,"",D58/E58)</f>
        <v/>
      </c>
      <c r="E59" s="29"/>
      <c r="F59" s="275" t="str">
        <f t="shared" ref="F59" si="922">IF(G58=0,"",F58/G58)</f>
        <v/>
      </c>
      <c r="G59" s="30"/>
      <c r="H59" s="274" t="str">
        <f t="shared" ref="H59" si="923">IF(I58=0,"",H58/I58)</f>
        <v/>
      </c>
      <c r="I59" s="29"/>
      <c r="J59" s="275" t="str">
        <f t="shared" ref="J59" si="924">IF(K58=0,"",J58/K58)</f>
        <v/>
      </c>
      <c r="K59" s="30"/>
      <c r="L59" s="274" t="str">
        <f t="shared" ref="L59" si="925">IF(M58=0,"",L58/M58)</f>
        <v/>
      </c>
      <c r="M59" s="29"/>
      <c r="N59" s="275" t="str">
        <f t="shared" ref="N59" si="926">IF(O58=0,"",N58/O58)</f>
        <v/>
      </c>
      <c r="O59" s="30"/>
      <c r="P59" s="274" t="str">
        <f t="shared" ref="P59" si="927">IF(Q58=0,"",P58/Q58)</f>
        <v/>
      </c>
      <c r="Q59" s="29"/>
      <c r="R59" s="275" t="str">
        <f t="shared" ref="R59" si="928">IF(S58=0,"",R58/S58)</f>
        <v/>
      </c>
      <c r="S59" s="30"/>
      <c r="T59" s="274" t="str">
        <f t="shared" ref="T59" si="929">IF(U58=0,"",T58/U58)</f>
        <v/>
      </c>
      <c r="U59" s="29"/>
      <c r="V59" s="275" t="str">
        <f t="shared" ref="V59" si="930">IF(W58=0,"",V58/W58)</f>
        <v/>
      </c>
      <c r="W59" s="30"/>
      <c r="X59" s="274" t="str">
        <f t="shared" ref="X59" si="931">IF(Y58=0,"",X58/Y58)</f>
        <v/>
      </c>
      <c r="Y59" s="29"/>
      <c r="Z59" s="275" t="str">
        <f t="shared" ref="Z59" si="932">IF(AA58=0,"",Z58/AA58)</f>
        <v/>
      </c>
      <c r="AA59" s="30"/>
      <c r="AB59" s="274" t="str">
        <f t="shared" ref="AB59" si="933">IF(AC58=0,"",AB58/AC58)</f>
        <v/>
      </c>
      <c r="AC59" s="29"/>
      <c r="AD59" s="275" t="str">
        <f t="shared" ref="AD59" si="934">IF(AE58=0,"",AD58/AE58)</f>
        <v/>
      </c>
      <c r="AE59" s="30"/>
      <c r="AF59" s="274" t="str">
        <f t="shared" ref="AF59" si="935">IF(AG58=0,"",AF58/AG58)</f>
        <v/>
      </c>
      <c r="AG59" s="29"/>
      <c r="AH59" s="275" t="str">
        <f t="shared" ref="AH59" si="936">IF(AI58=0,"",AH58/AI58)</f>
        <v/>
      </c>
      <c r="AI59" s="30"/>
      <c r="AJ59" s="274" t="str">
        <f t="shared" ref="AJ59" si="937">IF(AK58=0,"",AJ58/AK58)</f>
        <v/>
      </c>
      <c r="AK59" s="29"/>
      <c r="AL59" s="275" t="str">
        <f t="shared" ref="AL59" si="938">IF(AM58=0,"",AL58/AM58)</f>
        <v/>
      </c>
      <c r="AM59" s="30"/>
      <c r="AN59" s="274" t="str">
        <f t="shared" ref="AN59" si="939">IF(AO58=0,"",AN58/AO58)</f>
        <v/>
      </c>
      <c r="AO59" s="29"/>
      <c r="AP59" s="275" t="str">
        <f t="shared" ref="AP59" si="940">IF(AQ58=0,"",AP58/AQ58)</f>
        <v/>
      </c>
      <c r="AQ59" s="30"/>
      <c r="AR59" s="276"/>
      <c r="AS59" s="256"/>
      <c r="AT59" s="275" t="str">
        <f t="shared" ref="AT59" si="941">IF(AU58=0,"",AT58/AU58)</f>
        <v/>
      </c>
      <c r="AU59" s="30"/>
      <c r="AV59" s="274" t="str">
        <f t="shared" ref="AV59" si="942">IF(AW58=0,"",AV58/AW58)</f>
        <v/>
      </c>
      <c r="AW59" s="29"/>
      <c r="AX59" s="275" t="str">
        <f t="shared" ref="AX59" si="943">IF(AY58=0,"",AX58/AY58)</f>
        <v/>
      </c>
      <c r="AY59" s="30"/>
      <c r="AZ59" s="274" t="str">
        <f t="shared" ref="AZ59" si="944">IF(BA58=0,"",AZ58/BA58)</f>
        <v/>
      </c>
      <c r="BA59" s="29"/>
      <c r="BB59" s="275" t="str">
        <f t="shared" ref="BB59" si="945">IF(BC58=0,"",BB58/BC58)</f>
        <v/>
      </c>
      <c r="BC59" s="30"/>
      <c r="BD59" s="274" t="str">
        <f t="shared" ref="BD59" si="946">IF(BE58=0,"",BD58/BE58)</f>
        <v/>
      </c>
      <c r="BE59" s="29"/>
      <c r="BF59" s="275" t="str">
        <f t="shared" ref="BF59" si="947">IF(BG58=0,"",BF58/BG58)</f>
        <v/>
      </c>
      <c r="BG59" s="30"/>
      <c r="BH59" s="274" t="str">
        <f t="shared" ref="BH59" si="948">IF(BI58=0,"",BH58/BI58)</f>
        <v/>
      </c>
      <c r="BI59" s="29"/>
      <c r="BJ59" s="275" t="str">
        <f t="shared" ref="BJ59" si="949">IF(BK58=0,"",BJ58/BK58)</f>
        <v/>
      </c>
      <c r="BK59" s="30"/>
      <c r="BL59" s="274" t="str">
        <f t="shared" ref="BL59" si="950">IF(BM58=0,"",BL58/BM58)</f>
        <v/>
      </c>
      <c r="BM59" s="29"/>
      <c r="BN59" s="275" t="str">
        <f t="shared" ref="BN59" si="951">IF(BO58=0,"",BN58/BO58)</f>
        <v/>
      </c>
      <c r="BO59" s="30"/>
      <c r="BP59" s="274" t="str">
        <f t="shared" ref="BP59" si="952">IF(BQ58=0,"",BP58/BQ58)</f>
        <v/>
      </c>
      <c r="BQ59" s="29"/>
      <c r="BR59" s="275" t="str">
        <f t="shared" ref="BR59" si="953">IF(BS58=0,"",BR58/BS58)</f>
        <v/>
      </c>
      <c r="BS59" s="30"/>
      <c r="BT59" s="274" t="str">
        <f t="shared" ref="BT59" si="954">IF(BU58=0,"",BT58/BU58)</f>
        <v/>
      </c>
      <c r="BU59" s="29"/>
      <c r="BV59" s="275" t="str">
        <f t="shared" ref="BV59" si="955">IF(BW58=0,"",BV58/BW58)</f>
        <v/>
      </c>
      <c r="BW59" s="30"/>
      <c r="BX59" s="274" t="str">
        <f t="shared" ref="BX59" si="956">IF(BY58=0,"",BX58/BY58)</f>
        <v/>
      </c>
      <c r="BY59" s="29"/>
      <c r="BZ59" s="275" t="str">
        <f t="shared" ref="BZ59" si="957">IF(CA58=0,"",BZ58/CA58)</f>
        <v/>
      </c>
      <c r="CA59" s="30"/>
      <c r="CB59" s="390" t="str">
        <f t="shared" ref="CB59" si="958">IF(CC58=0,"",CB58/CC58)</f>
        <v/>
      </c>
      <c r="CC59" s="389"/>
      <c r="CD59" s="275" t="str">
        <f t="shared" ref="CD59" si="959">IF(CE58=0,"",CD58/CE58)</f>
        <v/>
      </c>
      <c r="CE59" s="30"/>
      <c r="CF59" s="274" t="str">
        <f t="shared" ref="CF59" si="960">IF(CG58=0,"",CF58/CG58)</f>
        <v/>
      </c>
      <c r="CG59" s="29"/>
      <c r="CH59" s="243">
        <f t="shared" si="759"/>
        <v>23</v>
      </c>
      <c r="CI59" s="244">
        <f>C59</f>
        <v>0.46600000000000003</v>
      </c>
      <c r="CJ59" s="193"/>
      <c r="CK59" s="234" t="s">
        <v>12</v>
      </c>
      <c r="CL59" s="234">
        <v>10</v>
      </c>
      <c r="CM59" s="185"/>
    </row>
    <row r="60" spans="1:91" ht="15" customHeight="1">
      <c r="A60" s="199">
        <f t="shared" si="800"/>
        <v>22</v>
      </c>
      <c r="B60" s="245" t="str">
        <f>AT16</f>
        <v>Marco Hessing</v>
      </c>
      <c r="C60" s="245"/>
      <c r="D60" s="51"/>
      <c r="E60" s="51"/>
      <c r="F60" s="29"/>
      <c r="G60" s="29"/>
      <c r="H60" s="51"/>
      <c r="I60" s="51"/>
      <c r="J60" s="29">
        <v>27</v>
      </c>
      <c r="K60" s="29">
        <v>33</v>
      </c>
      <c r="L60" s="51"/>
      <c r="M60" s="51"/>
      <c r="N60" s="29"/>
      <c r="O60" s="29"/>
      <c r="P60" s="51"/>
      <c r="Q60" s="51"/>
      <c r="R60" s="29">
        <v>18</v>
      </c>
      <c r="S60" s="29">
        <v>59</v>
      </c>
      <c r="T60" s="51"/>
      <c r="U60" s="51"/>
      <c r="V60" s="29"/>
      <c r="W60" s="29"/>
      <c r="X60" s="51"/>
      <c r="Y60" s="51"/>
      <c r="Z60" s="29">
        <v>11</v>
      </c>
      <c r="AA60" s="29">
        <v>48</v>
      </c>
      <c r="AB60" s="51">
        <v>13</v>
      </c>
      <c r="AC60" s="51">
        <v>46</v>
      </c>
      <c r="AD60" s="29"/>
      <c r="AE60" s="29"/>
      <c r="AF60" s="51"/>
      <c r="AG60" s="51"/>
      <c r="AH60" s="29"/>
      <c r="AI60" s="29"/>
      <c r="AJ60" s="51"/>
      <c r="AK60" s="51"/>
      <c r="AL60" s="29"/>
      <c r="AM60" s="29"/>
      <c r="AN60" s="51"/>
      <c r="AO60" s="51"/>
      <c r="AP60" s="29"/>
      <c r="AQ60" s="29"/>
      <c r="AR60" s="51"/>
      <c r="AS60" s="51"/>
      <c r="AT60" s="256"/>
      <c r="AU60" s="256"/>
      <c r="AV60" s="51"/>
      <c r="AW60" s="51"/>
      <c r="AX60" s="29"/>
      <c r="AY60" s="29"/>
      <c r="AZ60" s="51"/>
      <c r="BA60" s="51"/>
      <c r="BB60" s="29"/>
      <c r="BC60" s="29"/>
      <c r="BD60" s="51"/>
      <c r="BE60" s="51"/>
      <c r="BF60" s="29"/>
      <c r="BG60" s="29"/>
      <c r="BH60" s="51"/>
      <c r="BI60" s="51"/>
      <c r="BJ60" s="29">
        <v>14</v>
      </c>
      <c r="BK60" s="29">
        <v>50</v>
      </c>
      <c r="BL60" s="51"/>
      <c r="BM60" s="51"/>
      <c r="BN60" s="29"/>
      <c r="BO60" s="29"/>
      <c r="BP60" s="51"/>
      <c r="BQ60" s="51"/>
      <c r="BR60" s="29">
        <v>18</v>
      </c>
      <c r="BS60" s="29">
        <v>46</v>
      </c>
      <c r="BT60" s="51"/>
      <c r="BU60" s="51"/>
      <c r="BV60" s="29">
        <v>11</v>
      </c>
      <c r="BW60" s="29">
        <v>47</v>
      </c>
      <c r="BX60" s="51"/>
      <c r="BY60" s="51"/>
      <c r="BZ60" s="29"/>
      <c r="CA60" s="29"/>
      <c r="CB60" s="391"/>
      <c r="CC60" s="391"/>
      <c r="CD60" s="29"/>
      <c r="CE60" s="29"/>
      <c r="CF60" s="51"/>
      <c r="CG60" s="51"/>
      <c r="CH60" s="245" t="str">
        <f t="shared" si="759"/>
        <v>Marco Hessing</v>
      </c>
      <c r="CI60" s="245"/>
      <c r="CJ60" s="193"/>
      <c r="CK60" s="234">
        <v>0.2</v>
      </c>
      <c r="CL60" s="234">
        <v>12</v>
      </c>
      <c r="CM60" s="185"/>
    </row>
    <row r="61" spans="1:91" ht="15" customHeight="1">
      <c r="B61" s="247">
        <f>AT17</f>
        <v>13</v>
      </c>
      <c r="C61" s="248">
        <f>AU17</f>
        <v>0.22700000000000001</v>
      </c>
      <c r="D61" s="273" t="str">
        <f t="shared" ref="D61" si="961">IF(E60=0,"",D60/E60)</f>
        <v/>
      </c>
      <c r="E61" s="51"/>
      <c r="F61" s="274" t="str">
        <f t="shared" ref="F61" si="962">IF(G60=0,"",F60/G60)</f>
        <v/>
      </c>
      <c r="G61" s="29"/>
      <c r="H61" s="273" t="str">
        <f t="shared" ref="H61" si="963">IF(I60=0,"",H60/I60)</f>
        <v/>
      </c>
      <c r="I61" s="51"/>
      <c r="J61" s="274">
        <f t="shared" ref="J61" si="964">IF(K60=0,"",J60/K60)</f>
        <v>0.81818181818181823</v>
      </c>
      <c r="K61" s="29">
        <v>3</v>
      </c>
      <c r="L61" s="273" t="str">
        <f t="shared" ref="L61" si="965">IF(M60=0,"",L60/M60)</f>
        <v/>
      </c>
      <c r="M61" s="51"/>
      <c r="N61" s="274" t="str">
        <f t="shared" ref="N61" si="966">IF(O60=0,"",N60/O60)</f>
        <v/>
      </c>
      <c r="O61" s="29"/>
      <c r="P61" s="273" t="str">
        <f t="shared" ref="P61" si="967">IF(Q60=0,"",P60/Q60)</f>
        <v/>
      </c>
      <c r="Q61" s="51"/>
      <c r="R61" s="274">
        <f t="shared" ref="R61" si="968">IF(S60=0,"",R60/S60)</f>
        <v>0.30508474576271188</v>
      </c>
      <c r="S61" s="29">
        <v>2</v>
      </c>
      <c r="T61" s="273" t="str">
        <f t="shared" ref="T61" si="969">IF(U60=0,"",T60/U60)</f>
        <v/>
      </c>
      <c r="U61" s="51"/>
      <c r="V61" s="274" t="str">
        <f t="shared" ref="V61" si="970">IF(W60=0,"",V60/W60)</f>
        <v/>
      </c>
      <c r="W61" s="29"/>
      <c r="X61" s="273" t="str">
        <f t="shared" ref="X61" si="971">IF(Y60=0,"",X60/Y60)</f>
        <v/>
      </c>
      <c r="Y61" s="51"/>
      <c r="Z61" s="274">
        <f t="shared" ref="Z61" si="972">IF(AA60=0,"",Z60/AA60)</f>
        <v>0.22916666666666666</v>
      </c>
      <c r="AA61" s="29">
        <v>1</v>
      </c>
      <c r="AB61" s="273">
        <f t="shared" ref="AB61" si="973">IF(AC60=0,"",AB60/AC60)</f>
        <v>0.28260869565217389</v>
      </c>
      <c r="AC61" s="51">
        <v>3</v>
      </c>
      <c r="AD61" s="274" t="str">
        <f t="shared" ref="AD61" si="974">IF(AE60=0,"",AD60/AE60)</f>
        <v/>
      </c>
      <c r="AE61" s="29"/>
      <c r="AF61" s="273" t="str">
        <f t="shared" ref="AF61" si="975">IF(AG60=0,"",AF60/AG60)</f>
        <v/>
      </c>
      <c r="AG61" s="51"/>
      <c r="AH61" s="274" t="str">
        <f t="shared" ref="AH61" si="976">IF(AI60=0,"",AH60/AI60)</f>
        <v/>
      </c>
      <c r="AI61" s="29"/>
      <c r="AJ61" s="273" t="str">
        <f t="shared" ref="AJ61" si="977">IF(AK60=0,"",AJ60/AK60)</f>
        <v/>
      </c>
      <c r="AK61" s="51"/>
      <c r="AL61" s="274" t="str">
        <f t="shared" ref="AL61" si="978">IF(AM60=0,"",AL60/AM60)</f>
        <v/>
      </c>
      <c r="AM61" s="29"/>
      <c r="AN61" s="273" t="str">
        <f t="shared" ref="AN61" si="979">IF(AO60=0,"",AN60/AO60)</f>
        <v/>
      </c>
      <c r="AO61" s="51"/>
      <c r="AP61" s="274" t="str">
        <f t="shared" ref="AP61" si="980">IF(AQ60=0,"",AP60/AQ60)</f>
        <v/>
      </c>
      <c r="AQ61" s="29"/>
      <c r="AR61" s="273" t="str">
        <f t="shared" ref="AR61" si="981">IF(AS60=0,"",AR60/AS60)</f>
        <v/>
      </c>
      <c r="AS61" s="51"/>
      <c r="AT61" s="276" t="str">
        <f t="shared" ref="AT61" si="982">IF(AU60=0,"",AT60/AU60)</f>
        <v/>
      </c>
      <c r="AU61" s="256"/>
      <c r="AV61" s="273" t="str">
        <f t="shared" ref="AV61" si="983">IF(AW60=0,"",AV60/AW60)</f>
        <v/>
      </c>
      <c r="AW61" s="51"/>
      <c r="AX61" s="274" t="str">
        <f t="shared" ref="AX61" si="984">IF(AY60=0,"",AX60/AY60)</f>
        <v/>
      </c>
      <c r="AY61" s="29"/>
      <c r="AZ61" s="273" t="str">
        <f t="shared" ref="AZ61" si="985">IF(BA60=0,"",AZ60/BA60)</f>
        <v/>
      </c>
      <c r="BA61" s="51"/>
      <c r="BB61" s="274" t="str">
        <f t="shared" ref="BB61" si="986">IF(BC60=0,"",BB60/BC60)</f>
        <v/>
      </c>
      <c r="BC61" s="29"/>
      <c r="BD61" s="273" t="str">
        <f t="shared" ref="BD61" si="987">IF(BE60=0,"",BD60/BE60)</f>
        <v/>
      </c>
      <c r="BE61" s="51"/>
      <c r="BF61" s="274" t="str">
        <f t="shared" ref="BF61" si="988">IF(BG60=0,"",BF60/BG60)</f>
        <v/>
      </c>
      <c r="BG61" s="29"/>
      <c r="BH61" s="273" t="str">
        <f t="shared" ref="BH61" si="989">IF(BI60=0,"",BH60/BI60)</f>
        <v/>
      </c>
      <c r="BI61" s="51"/>
      <c r="BJ61" s="274">
        <f t="shared" ref="BJ61" si="990">IF(BK60=0,"",BJ60/BK60)</f>
        <v>0.28000000000000003</v>
      </c>
      <c r="BK61" s="29">
        <v>3</v>
      </c>
      <c r="BL61" s="273" t="str">
        <f t="shared" ref="BL61" si="991">IF(BM60=0,"",BL60/BM60)</f>
        <v/>
      </c>
      <c r="BM61" s="51"/>
      <c r="BN61" s="274" t="str">
        <f t="shared" ref="BN61" si="992">IF(BO60=0,"",BN60/BO60)</f>
        <v/>
      </c>
      <c r="BO61" s="29"/>
      <c r="BP61" s="273" t="str">
        <f t="shared" ref="BP61" si="993">IF(BQ60=0,"",BP60/BQ60)</f>
        <v/>
      </c>
      <c r="BQ61" s="51"/>
      <c r="BR61" s="274">
        <f t="shared" ref="BR61" si="994">IF(BS60=0,"",BR60/BS60)</f>
        <v>0.39130434782608697</v>
      </c>
      <c r="BS61" s="29">
        <v>3</v>
      </c>
      <c r="BT61" s="273" t="str">
        <f t="shared" ref="BT61" si="995">IF(BU60=0,"",BT60/BU60)</f>
        <v/>
      </c>
      <c r="BU61" s="51"/>
      <c r="BV61" s="274">
        <f t="shared" ref="BV61" si="996">IF(BW60=0,"",BV60/BW60)</f>
        <v>0.23404255319148937</v>
      </c>
      <c r="BW61" s="29">
        <v>1</v>
      </c>
      <c r="BX61" s="273" t="str">
        <f t="shared" ref="BX61" si="997">IF(BY60=0,"",BX60/BY60)</f>
        <v/>
      </c>
      <c r="BY61" s="51"/>
      <c r="BZ61" s="274" t="str">
        <f t="shared" ref="BZ61" si="998">IF(CA60=0,"",BZ60/CA60)</f>
        <v/>
      </c>
      <c r="CA61" s="29"/>
      <c r="CB61" s="392" t="str">
        <f t="shared" ref="CB61" si="999">IF(CC60=0,"",CB60/CC60)</f>
        <v/>
      </c>
      <c r="CC61" s="391"/>
      <c r="CD61" s="274" t="str">
        <f t="shared" ref="CD61" si="1000">IF(CE60=0,"",CD60/CE60)</f>
        <v/>
      </c>
      <c r="CE61" s="29"/>
      <c r="CF61" s="273" t="str">
        <f t="shared" ref="CF61" si="1001">IF(CG60=0,"",CF60/CG60)</f>
        <v/>
      </c>
      <c r="CG61" s="51"/>
      <c r="CH61" s="247">
        <f t="shared" si="759"/>
        <v>13</v>
      </c>
      <c r="CI61" s="248">
        <f>C61</f>
        <v>0.22700000000000001</v>
      </c>
      <c r="CJ61" s="193"/>
      <c r="CK61" s="246">
        <v>0.21</v>
      </c>
      <c r="CL61" s="246">
        <v>13</v>
      </c>
      <c r="CM61" s="185"/>
    </row>
    <row r="62" spans="1:91" ht="15" customHeight="1">
      <c r="A62" s="122">
        <f t="shared" si="758"/>
        <v>23</v>
      </c>
      <c r="B62" s="203" t="str">
        <f>AV16</f>
        <v xml:space="preserve">Micha v Wingeren </v>
      </c>
      <c r="C62" s="203"/>
      <c r="D62" s="29"/>
      <c r="E62" s="29"/>
      <c r="F62" s="30"/>
      <c r="G62" s="30"/>
      <c r="H62" s="29">
        <v>19</v>
      </c>
      <c r="I62" s="29">
        <v>37</v>
      </c>
      <c r="J62" s="30"/>
      <c r="K62" s="30"/>
      <c r="L62" s="29">
        <v>25</v>
      </c>
      <c r="M62" s="29">
        <v>40</v>
      </c>
      <c r="N62" s="30"/>
      <c r="O62" s="30"/>
      <c r="P62" s="29">
        <v>16</v>
      </c>
      <c r="Q62" s="29">
        <v>58</v>
      </c>
      <c r="R62" s="30"/>
      <c r="S62" s="30"/>
      <c r="T62" s="29">
        <v>25</v>
      </c>
      <c r="U62" s="29">
        <v>41</v>
      </c>
      <c r="V62" s="30">
        <v>19</v>
      </c>
      <c r="W62" s="30">
        <v>37</v>
      </c>
      <c r="X62" s="29">
        <v>15</v>
      </c>
      <c r="Y62" s="29">
        <v>24</v>
      </c>
      <c r="Z62" s="30">
        <v>6</v>
      </c>
      <c r="AA62" s="30">
        <v>28</v>
      </c>
      <c r="AB62" s="29">
        <v>10</v>
      </c>
      <c r="AC62" s="29">
        <v>57</v>
      </c>
      <c r="AD62" s="30">
        <v>4</v>
      </c>
      <c r="AE62" s="30">
        <v>35</v>
      </c>
      <c r="AF62" s="29"/>
      <c r="AG62" s="29"/>
      <c r="AH62" s="30">
        <v>3</v>
      </c>
      <c r="AI62" s="30">
        <v>34</v>
      </c>
      <c r="AJ62" s="29"/>
      <c r="AK62" s="29"/>
      <c r="AL62" s="30"/>
      <c r="AM62" s="30"/>
      <c r="AN62" s="29"/>
      <c r="AO62" s="29"/>
      <c r="AP62" s="30"/>
      <c r="AQ62" s="30"/>
      <c r="AR62" s="29"/>
      <c r="AS62" s="29"/>
      <c r="AT62" s="30"/>
      <c r="AU62" s="30"/>
      <c r="AV62" s="256"/>
      <c r="AW62" s="256"/>
      <c r="AX62" s="30"/>
      <c r="AY62" s="30"/>
      <c r="AZ62" s="29"/>
      <c r="BA62" s="29"/>
      <c r="BB62" s="30">
        <v>10</v>
      </c>
      <c r="BC62" s="30">
        <v>36</v>
      </c>
      <c r="BD62" s="29"/>
      <c r="BE62" s="29"/>
      <c r="BF62" s="30"/>
      <c r="BG62" s="30"/>
      <c r="BH62" s="29"/>
      <c r="BI62" s="29"/>
      <c r="BJ62" s="30"/>
      <c r="BK62" s="30"/>
      <c r="BL62" s="29"/>
      <c r="BM62" s="29"/>
      <c r="BN62" s="30"/>
      <c r="BO62" s="30"/>
      <c r="BP62" s="29"/>
      <c r="BQ62" s="29"/>
      <c r="BR62" s="30"/>
      <c r="BS62" s="30"/>
      <c r="BT62" s="29"/>
      <c r="BU62" s="29"/>
      <c r="BV62" s="30">
        <v>8</v>
      </c>
      <c r="BW62" s="30">
        <v>37</v>
      </c>
      <c r="BX62" s="29"/>
      <c r="BY62" s="29"/>
      <c r="BZ62" s="30"/>
      <c r="CA62" s="30"/>
      <c r="CB62" s="389"/>
      <c r="CC62" s="389"/>
      <c r="CD62" s="30">
        <v>16</v>
      </c>
      <c r="CE62" s="30">
        <v>52</v>
      </c>
      <c r="CF62" s="29">
        <v>19</v>
      </c>
      <c r="CG62" s="29">
        <v>49</v>
      </c>
      <c r="CH62" s="203" t="str">
        <f t="shared" si="759"/>
        <v xml:space="preserve">Micha v Wingeren </v>
      </c>
      <c r="CI62" s="203"/>
      <c r="CJ62" s="185"/>
      <c r="CK62" s="246">
        <v>0.23</v>
      </c>
      <c r="CL62" s="246">
        <v>14</v>
      </c>
      <c r="CM62" s="185"/>
    </row>
    <row r="63" spans="1:91" ht="15" customHeight="1">
      <c r="B63" s="243">
        <f>AV17</f>
        <v>15</v>
      </c>
      <c r="C63" s="244">
        <f>AW17</f>
        <v>0.26400000000000001</v>
      </c>
      <c r="D63" s="274" t="str">
        <f t="shared" ref="D63" si="1002">IF(E62=0,"",D62/E62)</f>
        <v/>
      </c>
      <c r="E63" s="29"/>
      <c r="F63" s="275" t="str">
        <f t="shared" ref="F63" si="1003">IF(G62=0,"",F62/G62)</f>
        <v/>
      </c>
      <c r="G63" s="30"/>
      <c r="H63" s="274">
        <f t="shared" ref="H63" si="1004">IF(I62=0,"",H62/I62)</f>
        <v>0.51351351351351349</v>
      </c>
      <c r="I63" s="29">
        <v>3</v>
      </c>
      <c r="J63" s="275" t="str">
        <f t="shared" ref="J63" si="1005">IF(K62=0,"",J62/K62)</f>
        <v/>
      </c>
      <c r="K63" s="30"/>
      <c r="L63" s="274">
        <f t="shared" ref="L63" si="1006">IF(M62=0,"",L62/M62)</f>
        <v>0.625</v>
      </c>
      <c r="M63" s="29">
        <v>3</v>
      </c>
      <c r="N63" s="275" t="str">
        <f t="shared" ref="N63" si="1007">IF(O62=0,"",N62/O62)</f>
        <v/>
      </c>
      <c r="O63" s="30"/>
      <c r="P63" s="274">
        <f t="shared" ref="P63" si="1008">IF(Q62=0,"",P62/Q62)</f>
        <v>0.27586206896551724</v>
      </c>
      <c r="Q63" s="29">
        <v>0</v>
      </c>
      <c r="R63" s="275" t="str">
        <f t="shared" ref="R63" si="1009">IF(S62=0,"",R62/S62)</f>
        <v/>
      </c>
      <c r="S63" s="30"/>
      <c r="T63" s="274">
        <f t="shared" ref="T63" si="1010">IF(U62=0,"",T62/U62)</f>
        <v>0.6097560975609756</v>
      </c>
      <c r="U63" s="29">
        <v>3</v>
      </c>
      <c r="V63" s="275">
        <f t="shared" ref="V63" si="1011">IF(W62=0,"",V62/W62)</f>
        <v>0.51351351351351349</v>
      </c>
      <c r="W63" s="30">
        <v>0</v>
      </c>
      <c r="X63" s="274">
        <f t="shared" ref="X63" si="1012">IF(Y62=0,"",X62/Y62)</f>
        <v>0.625</v>
      </c>
      <c r="Y63" s="29">
        <v>3</v>
      </c>
      <c r="Z63" s="275">
        <f t="shared" ref="Z63" si="1013">IF(AA62=0,"",Z62/AA62)</f>
        <v>0.21428571428571427</v>
      </c>
      <c r="AA63" s="30">
        <v>1</v>
      </c>
      <c r="AB63" s="274">
        <f t="shared" ref="AB63" si="1014">IF(AC62=0,"",AB62/AC62)</f>
        <v>0.17543859649122806</v>
      </c>
      <c r="AC63" s="29">
        <v>0</v>
      </c>
      <c r="AD63" s="275">
        <f t="shared" ref="AD63" si="1015">IF(AE62=0,"",AD62/AE62)</f>
        <v>0.11428571428571428</v>
      </c>
      <c r="AE63" s="30">
        <v>1</v>
      </c>
      <c r="AF63" s="274" t="str">
        <f t="shared" ref="AF63" si="1016">IF(AG62=0,"",AF62/AG62)</f>
        <v/>
      </c>
      <c r="AG63" s="29"/>
      <c r="AH63" s="275">
        <f t="shared" ref="AH63" si="1017">IF(AI62=0,"",AH62/AI62)</f>
        <v>8.8235294117647065E-2</v>
      </c>
      <c r="AI63" s="30">
        <v>0</v>
      </c>
      <c r="AJ63" s="274" t="str">
        <f t="shared" ref="AJ63" si="1018">IF(AK62=0,"",AJ62/AK62)</f>
        <v/>
      </c>
      <c r="AK63" s="29"/>
      <c r="AL63" s="275" t="str">
        <f t="shared" ref="AL63" si="1019">IF(AM62=0,"",AL62/AM62)</f>
        <v/>
      </c>
      <c r="AM63" s="30"/>
      <c r="AN63" s="274" t="str">
        <f t="shared" ref="AN63" si="1020">IF(AO62=0,"",AN62/AO62)</f>
        <v/>
      </c>
      <c r="AO63" s="29"/>
      <c r="AP63" s="275" t="str">
        <f t="shared" ref="AP63" si="1021">IF(AQ62=0,"",AP62/AQ62)</f>
        <v/>
      </c>
      <c r="AQ63" s="30"/>
      <c r="AR63" s="274" t="str">
        <f t="shared" ref="AR63" si="1022">IF(AS62=0,"",AR62/AS62)</f>
        <v/>
      </c>
      <c r="AS63" s="29"/>
      <c r="AT63" s="275" t="str">
        <f t="shared" ref="AT63" si="1023">IF(AU62=0,"",AT62/AU62)</f>
        <v/>
      </c>
      <c r="AU63" s="30"/>
      <c r="AV63" s="276"/>
      <c r="AW63" s="256"/>
      <c r="AX63" s="275" t="str">
        <f t="shared" ref="AX63" si="1024">IF(AY62=0,"",AX62/AY62)</f>
        <v/>
      </c>
      <c r="AY63" s="30"/>
      <c r="AZ63" s="274" t="str">
        <f t="shared" ref="AZ63" si="1025">IF(BA62=0,"",AZ62/BA62)</f>
        <v/>
      </c>
      <c r="BA63" s="29"/>
      <c r="BB63" s="275">
        <f t="shared" ref="BB63" si="1026">IF(BC62=0,"",BB62/BC62)</f>
        <v>0.27777777777777779</v>
      </c>
      <c r="BC63" s="30">
        <v>1</v>
      </c>
      <c r="BD63" s="274" t="str">
        <f t="shared" ref="BD63" si="1027">IF(BE62=0,"",BD62/BE62)</f>
        <v/>
      </c>
      <c r="BE63" s="29"/>
      <c r="BF63" s="275" t="str">
        <f t="shared" ref="BF63" si="1028">IF(BG62=0,"",BF62/BG62)</f>
        <v/>
      </c>
      <c r="BG63" s="30"/>
      <c r="BH63" s="274" t="str">
        <f t="shared" ref="BH63" si="1029">IF(BI62=0,"",BH62/BI62)</f>
        <v/>
      </c>
      <c r="BI63" s="29"/>
      <c r="BJ63" s="275" t="str">
        <f t="shared" ref="BJ63" si="1030">IF(BK62=0,"",BJ62/BK62)</f>
        <v/>
      </c>
      <c r="BK63" s="30"/>
      <c r="BL63" s="274" t="str">
        <f t="shared" ref="BL63" si="1031">IF(BM62=0,"",BL62/BM62)</f>
        <v/>
      </c>
      <c r="BM63" s="29"/>
      <c r="BN63" s="275" t="str">
        <f t="shared" ref="BN63" si="1032">IF(BO62=0,"",BN62/BO62)</f>
        <v/>
      </c>
      <c r="BO63" s="30"/>
      <c r="BP63" s="274" t="str">
        <f t="shared" ref="BP63" si="1033">IF(BQ62=0,"",BP62/BQ62)</f>
        <v/>
      </c>
      <c r="BQ63" s="29"/>
      <c r="BR63" s="275" t="str">
        <f t="shared" ref="BR63" si="1034">IF(BS62=0,"",BR62/BS62)</f>
        <v/>
      </c>
      <c r="BS63" s="30"/>
      <c r="BT63" s="274" t="str">
        <f t="shared" ref="BT63" si="1035">IF(BU62=0,"",BT62/BU62)</f>
        <v/>
      </c>
      <c r="BU63" s="29"/>
      <c r="BV63" s="275">
        <f t="shared" ref="BV63" si="1036">IF(BW62=0,"",BV62/BW62)</f>
        <v>0.21621621621621623</v>
      </c>
      <c r="BW63" s="30">
        <v>1</v>
      </c>
      <c r="BX63" s="274" t="str">
        <f t="shared" ref="BX63" si="1037">IF(BY62=0,"",BX62/BY62)</f>
        <v/>
      </c>
      <c r="BY63" s="29"/>
      <c r="BZ63" s="275" t="str">
        <f t="shared" ref="BZ63" si="1038">IF(CA62=0,"",BZ62/CA62)</f>
        <v/>
      </c>
      <c r="CA63" s="30"/>
      <c r="CB63" s="390" t="str">
        <f t="shared" ref="CB63" si="1039">IF(CC62=0,"",CB62/CC62)</f>
        <v/>
      </c>
      <c r="CC63" s="389"/>
      <c r="CD63" s="275">
        <f t="shared" ref="CD63" si="1040">IF(CE62=0,"",CD62/CE62)</f>
        <v>0.30769230769230771</v>
      </c>
      <c r="CE63" s="30">
        <v>3</v>
      </c>
      <c r="CF63" s="274">
        <f t="shared" ref="CF63" si="1041">IF(CG62=0,"",CF62/CG62)</f>
        <v>0.38775510204081631</v>
      </c>
      <c r="CG63" s="29">
        <v>3</v>
      </c>
      <c r="CH63" s="243">
        <f t="shared" si="759"/>
        <v>15</v>
      </c>
      <c r="CI63" s="244">
        <f>C63</f>
        <v>0.26400000000000001</v>
      </c>
      <c r="CJ63" s="193"/>
      <c r="CK63" s="246">
        <v>0.25</v>
      </c>
      <c r="CL63" s="234">
        <v>15</v>
      </c>
      <c r="CM63" s="185"/>
    </row>
    <row r="64" spans="1:91" ht="15" customHeight="1">
      <c r="A64" s="199">
        <f t="shared" si="800"/>
        <v>24</v>
      </c>
      <c r="B64" s="245" t="str">
        <f>AX16</f>
        <v>Mo Smink</v>
      </c>
      <c r="C64" s="245"/>
      <c r="D64" s="51"/>
      <c r="E64" s="51"/>
      <c r="F64" s="29">
        <v>16</v>
      </c>
      <c r="G64" s="29">
        <v>40</v>
      </c>
      <c r="H64" s="51"/>
      <c r="I64" s="51"/>
      <c r="J64" s="29">
        <v>31</v>
      </c>
      <c r="K64" s="29">
        <v>47</v>
      </c>
      <c r="L64" s="51"/>
      <c r="M64" s="51"/>
      <c r="N64" s="29"/>
      <c r="O64" s="29"/>
      <c r="P64" s="51"/>
      <c r="Q64" s="51"/>
      <c r="R64" s="29"/>
      <c r="S64" s="29"/>
      <c r="T64" s="51"/>
      <c r="U64" s="51"/>
      <c r="V64" s="29">
        <v>27</v>
      </c>
      <c r="W64" s="29">
        <v>45</v>
      </c>
      <c r="X64" s="51"/>
      <c r="Y64" s="51"/>
      <c r="Z64" s="29"/>
      <c r="AA64" s="29"/>
      <c r="AB64" s="51"/>
      <c r="AC64" s="51"/>
      <c r="AD64" s="29"/>
      <c r="AE64" s="29"/>
      <c r="AF64" s="51"/>
      <c r="AG64" s="51"/>
      <c r="AH64" s="29"/>
      <c r="AI64" s="29"/>
      <c r="AJ64" s="51">
        <v>14</v>
      </c>
      <c r="AK64" s="51">
        <v>54</v>
      </c>
      <c r="AL64" s="29"/>
      <c r="AM64" s="29"/>
      <c r="AN64" s="51"/>
      <c r="AO64" s="51"/>
      <c r="AP64" s="29"/>
      <c r="AQ64" s="29"/>
      <c r="AR64" s="51"/>
      <c r="AS64" s="51"/>
      <c r="AT64" s="29"/>
      <c r="AU64" s="29"/>
      <c r="AV64" s="51"/>
      <c r="AW64" s="51"/>
      <c r="AX64" s="256"/>
      <c r="AY64" s="256"/>
      <c r="AZ64" s="51"/>
      <c r="BA64" s="51"/>
      <c r="BB64" s="29"/>
      <c r="BC64" s="29"/>
      <c r="BD64" s="51"/>
      <c r="BE64" s="51"/>
      <c r="BF64" s="29"/>
      <c r="BG64" s="29"/>
      <c r="BH64" s="51"/>
      <c r="BI64" s="51"/>
      <c r="BJ64" s="29"/>
      <c r="BK64" s="29"/>
      <c r="BL64" s="51"/>
      <c r="BM64" s="51"/>
      <c r="BN64" s="29"/>
      <c r="BO64" s="29"/>
      <c r="BP64" s="51"/>
      <c r="BQ64" s="51"/>
      <c r="BR64" s="29"/>
      <c r="BS64" s="29"/>
      <c r="BT64" s="51"/>
      <c r="BU64" s="51"/>
      <c r="BV64" s="29"/>
      <c r="BW64" s="29"/>
      <c r="BX64" s="51">
        <v>9</v>
      </c>
      <c r="BY64" s="51">
        <v>60</v>
      </c>
      <c r="BZ64" s="29"/>
      <c r="CA64" s="29"/>
      <c r="CB64" s="391"/>
      <c r="CC64" s="391"/>
      <c r="CD64" s="29">
        <v>7</v>
      </c>
      <c r="CE64" s="29">
        <v>37</v>
      </c>
      <c r="CF64" s="51">
        <v>17</v>
      </c>
      <c r="CG64" s="51">
        <v>53</v>
      </c>
      <c r="CH64" s="245" t="str">
        <f t="shared" si="759"/>
        <v>Mo Smink</v>
      </c>
      <c r="CI64" s="245"/>
      <c r="CJ64" s="185"/>
      <c r="CK64" s="246">
        <v>0.3</v>
      </c>
      <c r="CL64" s="234">
        <v>16</v>
      </c>
      <c r="CM64" s="185"/>
    </row>
    <row r="65" spans="1:91" ht="15" customHeight="1">
      <c r="B65" s="247">
        <f>AX17</f>
        <v>43</v>
      </c>
      <c r="C65" s="248">
        <f>AY17</f>
        <v>0.879</v>
      </c>
      <c r="D65" s="273" t="str">
        <f t="shared" ref="D65" si="1042">IF(E64=0,"",D64/E64)</f>
        <v/>
      </c>
      <c r="E65" s="51"/>
      <c r="F65" s="274">
        <f t="shared" ref="F65" si="1043">IF(G64=0,"",F64/G64)</f>
        <v>0.4</v>
      </c>
      <c r="G65" s="29">
        <v>0</v>
      </c>
      <c r="H65" s="273" t="str">
        <f t="shared" ref="H65" si="1044">IF(I64=0,"",H64/I64)</f>
        <v/>
      </c>
      <c r="I65" s="51"/>
      <c r="J65" s="274">
        <f t="shared" ref="J65" si="1045">IF(K64=0,"",J64/K64)</f>
        <v>0.65957446808510634</v>
      </c>
      <c r="K65" s="29">
        <v>3</v>
      </c>
      <c r="L65" s="273" t="str">
        <f t="shared" ref="L65" si="1046">IF(M64=0,"",L64/M64)</f>
        <v/>
      </c>
      <c r="M65" s="51"/>
      <c r="N65" s="274" t="str">
        <f t="shared" ref="N65" si="1047">IF(O64=0,"",N64/O64)</f>
        <v/>
      </c>
      <c r="O65" s="29"/>
      <c r="P65" s="273" t="str">
        <f t="shared" ref="P65" si="1048">IF(Q64=0,"",P64/Q64)</f>
        <v/>
      </c>
      <c r="Q65" s="51"/>
      <c r="R65" s="274" t="str">
        <f t="shared" ref="R65" si="1049">IF(S64=0,"",R64/S64)</f>
        <v/>
      </c>
      <c r="S65" s="29"/>
      <c r="T65" s="273" t="str">
        <f t="shared" ref="T65" si="1050">IF(U64=0,"",T64/U64)</f>
        <v/>
      </c>
      <c r="U65" s="51"/>
      <c r="V65" s="274">
        <f t="shared" ref="V65" si="1051">IF(W64=0,"",V64/W64)</f>
        <v>0.6</v>
      </c>
      <c r="W65" s="29">
        <v>3</v>
      </c>
      <c r="X65" s="273" t="str">
        <f t="shared" ref="X65" si="1052">IF(Y64=0,"",X64/Y64)</f>
        <v/>
      </c>
      <c r="Y65" s="51"/>
      <c r="Z65" s="274" t="str">
        <f t="shared" ref="Z65" si="1053">IF(AA64=0,"",Z64/AA64)</f>
        <v/>
      </c>
      <c r="AA65" s="29"/>
      <c r="AB65" s="273" t="str">
        <f t="shared" ref="AB65" si="1054">IF(AC64=0,"",AB64/AC64)</f>
        <v/>
      </c>
      <c r="AC65" s="51"/>
      <c r="AD65" s="274" t="str">
        <f t="shared" ref="AD65" si="1055">IF(AE64=0,"",AD64/AE64)</f>
        <v/>
      </c>
      <c r="AE65" s="29"/>
      <c r="AF65" s="273" t="str">
        <f t="shared" ref="AF65" si="1056">IF(AG64=0,"",AF64/AG64)</f>
        <v/>
      </c>
      <c r="AG65" s="51"/>
      <c r="AH65" s="274" t="str">
        <f t="shared" ref="AH65" si="1057">IF(AI64=0,"",AH64/AI64)</f>
        <v/>
      </c>
      <c r="AI65" s="29"/>
      <c r="AJ65" s="273">
        <f t="shared" ref="AJ65" si="1058">IF(AK64=0,"",AJ64/AK64)</f>
        <v>0.25925925925925924</v>
      </c>
      <c r="AK65" s="51">
        <v>0</v>
      </c>
      <c r="AL65" s="274" t="str">
        <f t="shared" ref="AL65" si="1059">IF(AM64=0,"",AL64/AM64)</f>
        <v/>
      </c>
      <c r="AM65" s="29"/>
      <c r="AN65" s="273" t="str">
        <f t="shared" ref="AN65" si="1060">IF(AO64=0,"",AN64/AO64)</f>
        <v/>
      </c>
      <c r="AO65" s="51"/>
      <c r="AP65" s="274" t="str">
        <f t="shared" ref="AP65" si="1061">IF(AQ64=0,"",AP64/AQ64)</f>
        <v/>
      </c>
      <c r="AQ65" s="29"/>
      <c r="AR65" s="273" t="str">
        <f t="shared" ref="AR65" si="1062">IF(AS64=0,"",AR64/AS64)</f>
        <v/>
      </c>
      <c r="AS65" s="51"/>
      <c r="AT65" s="274" t="str">
        <f t="shared" ref="AT65" si="1063">IF(AU64=0,"",AT64/AU64)</f>
        <v/>
      </c>
      <c r="AU65" s="29"/>
      <c r="AV65" s="273" t="str">
        <f t="shared" ref="AV65" si="1064">IF(AW64=0,"",AV64/AW64)</f>
        <v/>
      </c>
      <c r="AW65" s="51"/>
      <c r="AX65" s="276"/>
      <c r="AY65" s="256"/>
      <c r="AZ65" s="273" t="str">
        <f t="shared" ref="AZ65" si="1065">IF(BA64=0,"",AZ64/BA64)</f>
        <v/>
      </c>
      <c r="BA65" s="51"/>
      <c r="BB65" s="274" t="str">
        <f t="shared" ref="BB65" si="1066">IF(BC64=0,"",BB64/BC64)</f>
        <v/>
      </c>
      <c r="BC65" s="29"/>
      <c r="BD65" s="273" t="str">
        <f t="shared" ref="BD65" si="1067">IF(BE64=0,"",BD64/BE64)</f>
        <v/>
      </c>
      <c r="BE65" s="51"/>
      <c r="BF65" s="274" t="str">
        <f t="shared" ref="BF65" si="1068">IF(BG64=0,"",BF64/BG64)</f>
        <v/>
      </c>
      <c r="BG65" s="29"/>
      <c r="BH65" s="273" t="str">
        <f t="shared" ref="BH65" si="1069">IF(BI64=0,"",BH64/BI64)</f>
        <v/>
      </c>
      <c r="BI65" s="51"/>
      <c r="BJ65" s="274" t="str">
        <f t="shared" ref="BJ65" si="1070">IF(BK64=0,"",BJ64/BK64)</f>
        <v/>
      </c>
      <c r="BK65" s="29"/>
      <c r="BL65" s="273" t="str">
        <f t="shared" ref="BL65" si="1071">IF(BM64=0,"",BL64/BM64)</f>
        <v/>
      </c>
      <c r="BM65" s="51"/>
      <c r="BN65" s="274" t="str">
        <f t="shared" ref="BN65" si="1072">IF(BO64=0,"",BN64/BO64)</f>
        <v/>
      </c>
      <c r="BO65" s="29"/>
      <c r="BP65" s="273" t="str">
        <f t="shared" ref="BP65" si="1073">IF(BQ64=0,"",BP64/BQ64)</f>
        <v/>
      </c>
      <c r="BQ65" s="51"/>
      <c r="BR65" s="274" t="str">
        <f t="shared" ref="BR65" si="1074">IF(BS64=0,"",BR64/BS64)</f>
        <v/>
      </c>
      <c r="BS65" s="29"/>
      <c r="BT65" s="273" t="str">
        <f t="shared" ref="BT65" si="1075">IF(BU64=0,"",BT64/BU64)</f>
        <v/>
      </c>
      <c r="BU65" s="51"/>
      <c r="BV65" s="274" t="str">
        <f t="shared" ref="BV65" si="1076">IF(BW64=0,"",BV64/BW64)</f>
        <v/>
      </c>
      <c r="BW65" s="29"/>
      <c r="BX65" s="273">
        <f t="shared" ref="BX65" si="1077">IF(BY64=0,"",BX64/BY64)</f>
        <v>0.15</v>
      </c>
      <c r="BY65" s="51">
        <v>1</v>
      </c>
      <c r="BZ65" s="274" t="str">
        <f t="shared" ref="BZ65" si="1078">IF(CA64=0,"",BZ64/CA64)</f>
        <v/>
      </c>
      <c r="CA65" s="29"/>
      <c r="CB65" s="392" t="str">
        <f t="shared" ref="CB65" si="1079">IF(CC64=0,"",CB64/CC64)</f>
        <v/>
      </c>
      <c r="CC65" s="391"/>
      <c r="CD65" s="274">
        <f t="shared" ref="CD65" si="1080">IF(CE64=0,"",CD64/CE64)</f>
        <v>0.1891891891891892</v>
      </c>
      <c r="CE65" s="29">
        <v>0</v>
      </c>
      <c r="CF65" s="273">
        <f t="shared" ref="CF65" si="1081">IF(CG64=0,"",CF64/CG64)</f>
        <v>0.32075471698113206</v>
      </c>
      <c r="CG65" s="51">
        <v>0</v>
      </c>
      <c r="CH65" s="247">
        <f t="shared" si="759"/>
        <v>43</v>
      </c>
      <c r="CI65" s="248">
        <f>C65</f>
        <v>0.879</v>
      </c>
      <c r="CJ65" s="193"/>
      <c r="CK65" s="246">
        <v>0.32</v>
      </c>
      <c r="CL65" s="234">
        <v>17</v>
      </c>
      <c r="CM65" s="185"/>
    </row>
    <row r="66" spans="1:91" ht="15" customHeight="1">
      <c r="A66" s="122">
        <f t="shared" si="758"/>
        <v>25</v>
      </c>
      <c r="B66" s="203" t="str">
        <f>AZ16</f>
        <v xml:space="preserve">Paterick Martijn </v>
      </c>
      <c r="C66" s="203"/>
      <c r="D66" s="29"/>
      <c r="E66" s="29"/>
      <c r="F66" s="30"/>
      <c r="G66" s="30"/>
      <c r="H66" s="29"/>
      <c r="I66" s="29"/>
      <c r="J66" s="30">
        <v>27</v>
      </c>
      <c r="K66" s="30">
        <v>45</v>
      </c>
      <c r="L66" s="29"/>
      <c r="M66" s="29"/>
      <c r="N66" s="30">
        <v>26</v>
      </c>
      <c r="O66" s="30">
        <v>50</v>
      </c>
      <c r="P66" s="29"/>
      <c r="Q66" s="29"/>
      <c r="R66" s="30"/>
      <c r="S66" s="30"/>
      <c r="T66" s="29"/>
      <c r="U66" s="29"/>
      <c r="V66" s="30"/>
      <c r="W66" s="30"/>
      <c r="X66" s="29"/>
      <c r="Y66" s="29"/>
      <c r="Z66" s="30">
        <v>14</v>
      </c>
      <c r="AA66" s="30">
        <v>48</v>
      </c>
      <c r="AB66" s="29"/>
      <c r="AC66" s="29"/>
      <c r="AD66" s="30"/>
      <c r="AE66" s="30"/>
      <c r="AF66" s="29"/>
      <c r="AG66" s="29"/>
      <c r="AH66" s="30"/>
      <c r="AI66" s="30"/>
      <c r="AJ66" s="29"/>
      <c r="AK66" s="29"/>
      <c r="AL66" s="30">
        <v>41</v>
      </c>
      <c r="AM66" s="30">
        <v>50</v>
      </c>
      <c r="AN66" s="29"/>
      <c r="AO66" s="29"/>
      <c r="AP66" s="30"/>
      <c r="AQ66" s="30"/>
      <c r="AR66" s="29"/>
      <c r="AS66" s="29"/>
      <c r="AT66" s="30"/>
      <c r="AU66" s="30"/>
      <c r="AV66" s="29"/>
      <c r="AW66" s="29"/>
      <c r="AX66" s="30"/>
      <c r="AY66" s="30"/>
      <c r="AZ66" s="256"/>
      <c r="BA66" s="256"/>
      <c r="BB66" s="30"/>
      <c r="BC66" s="30"/>
      <c r="BD66" s="29"/>
      <c r="BE66" s="29"/>
      <c r="BF66" s="30"/>
      <c r="BG66" s="30"/>
      <c r="BH66" s="29"/>
      <c r="BI66" s="29"/>
      <c r="BJ66" s="30"/>
      <c r="BK66" s="30"/>
      <c r="BL66" s="29"/>
      <c r="BM66" s="29"/>
      <c r="BN66" s="30"/>
      <c r="BO66" s="30"/>
      <c r="BP66" s="29"/>
      <c r="BQ66" s="29"/>
      <c r="BR66" s="30"/>
      <c r="BS66" s="30"/>
      <c r="BT66" s="29"/>
      <c r="BU66" s="29"/>
      <c r="BV66" s="30">
        <v>14</v>
      </c>
      <c r="BW66" s="30">
        <v>55</v>
      </c>
      <c r="BX66" s="29">
        <v>8</v>
      </c>
      <c r="BY66" s="29">
        <v>42</v>
      </c>
      <c r="BZ66" s="30"/>
      <c r="CA66" s="30"/>
      <c r="CB66" s="389"/>
      <c r="CC66" s="389"/>
      <c r="CD66" s="30"/>
      <c r="CE66" s="30"/>
      <c r="CF66" s="29">
        <v>19</v>
      </c>
      <c r="CG66" s="29">
        <v>42</v>
      </c>
      <c r="CH66" s="203" t="str">
        <f t="shared" si="759"/>
        <v xml:space="preserve">Paterick Martijn </v>
      </c>
      <c r="CI66" s="203"/>
      <c r="CJ66" s="185"/>
      <c r="CK66" s="246">
        <v>0.34</v>
      </c>
      <c r="CL66" s="234">
        <v>18</v>
      </c>
      <c r="CM66" s="185"/>
    </row>
    <row r="67" spans="1:91" ht="15" customHeight="1">
      <c r="B67" s="243">
        <f>AZ17</f>
        <v>22</v>
      </c>
      <c r="C67" s="244">
        <f>BA17</f>
        <v>0.42599999999999999</v>
      </c>
      <c r="D67" s="274" t="str">
        <f t="shared" ref="D67" si="1082">IF(E66=0,"",D66/E66)</f>
        <v/>
      </c>
      <c r="E67" s="29"/>
      <c r="F67" s="275" t="str">
        <f t="shared" ref="F67" si="1083">IF(G66=0,"",F66/G66)</f>
        <v/>
      </c>
      <c r="G67" s="30"/>
      <c r="H67" s="274" t="str">
        <f t="shared" ref="H67" si="1084">IF(I66=0,"",H66/I66)</f>
        <v/>
      </c>
      <c r="I67" s="29"/>
      <c r="J67" s="275">
        <f t="shared" ref="J67" si="1085">IF(K66=0,"",J66/K66)</f>
        <v>0.6</v>
      </c>
      <c r="K67" s="30">
        <v>3</v>
      </c>
      <c r="L67" s="274" t="str">
        <f t="shared" ref="L67" si="1086">IF(M66=0,"",L66/M66)</f>
        <v/>
      </c>
      <c r="M67" s="29"/>
      <c r="N67" s="275">
        <f t="shared" ref="N67" si="1087">IF(O66=0,"",N66/O66)</f>
        <v>0.52</v>
      </c>
      <c r="O67" s="30">
        <v>0</v>
      </c>
      <c r="P67" s="274" t="str">
        <f t="shared" ref="P67" si="1088">IF(Q66=0,"",P66/Q66)</f>
        <v/>
      </c>
      <c r="Q67" s="29"/>
      <c r="R67" s="275" t="str">
        <f t="shared" ref="R67" si="1089">IF(S66=0,"",R66/S66)</f>
        <v/>
      </c>
      <c r="S67" s="30"/>
      <c r="T67" s="274" t="str">
        <f t="shared" ref="T67" si="1090">IF(U66=0,"",T66/U66)</f>
        <v/>
      </c>
      <c r="U67" s="29"/>
      <c r="V67" s="275" t="str">
        <f t="shared" ref="V67" si="1091">IF(W66=0,"",V66/W66)</f>
        <v/>
      </c>
      <c r="W67" s="30"/>
      <c r="X67" s="274" t="str">
        <f t="shared" ref="X67" si="1092">IF(Y66=0,"",X66/Y66)</f>
        <v/>
      </c>
      <c r="Y67" s="29"/>
      <c r="Z67" s="275">
        <f t="shared" ref="Z67" si="1093">IF(AA66=0,"",Z66/AA66)</f>
        <v>0.29166666666666669</v>
      </c>
      <c r="AA67" s="30">
        <v>3</v>
      </c>
      <c r="AB67" s="274" t="str">
        <f t="shared" ref="AB67" si="1094">IF(AC66=0,"",AB66/AC66)</f>
        <v/>
      </c>
      <c r="AC67" s="29"/>
      <c r="AD67" s="275" t="str">
        <f t="shared" ref="AD67" si="1095">IF(AE66=0,"",AD66/AE66)</f>
        <v/>
      </c>
      <c r="AE67" s="30"/>
      <c r="AF67" s="274" t="str">
        <f t="shared" ref="AF67" si="1096">IF(AG66=0,"",AF66/AG66)</f>
        <v/>
      </c>
      <c r="AG67" s="29"/>
      <c r="AH67" s="275" t="str">
        <f t="shared" ref="AH67" si="1097">IF(AI66=0,"",AH66/AI66)</f>
        <v/>
      </c>
      <c r="AI67" s="30"/>
      <c r="AJ67" s="274" t="str">
        <f t="shared" ref="AJ67" si="1098">IF(AK66=0,"",AJ66/AK66)</f>
        <v/>
      </c>
      <c r="AK67" s="29"/>
      <c r="AL67" s="275">
        <f t="shared" ref="AL67" si="1099">IF(AM66=0,"",AL66/AM66)</f>
        <v>0.82</v>
      </c>
      <c r="AM67" s="30">
        <v>3</v>
      </c>
      <c r="AN67" s="274" t="str">
        <f t="shared" ref="AN67" si="1100">IF(AO66=0,"",AN66/AO66)</f>
        <v/>
      </c>
      <c r="AO67" s="29"/>
      <c r="AP67" s="275" t="str">
        <f t="shared" ref="AP67" si="1101">IF(AQ66=0,"",AP66/AQ66)</f>
        <v/>
      </c>
      <c r="AQ67" s="30"/>
      <c r="AR67" s="274" t="str">
        <f t="shared" ref="AR67" si="1102">IF(AS66=0,"",AR66/AS66)</f>
        <v/>
      </c>
      <c r="AS67" s="29"/>
      <c r="AT67" s="275" t="str">
        <f t="shared" ref="AT67" si="1103">IF(AU66=0,"",AT66/AU66)</f>
        <v/>
      </c>
      <c r="AU67" s="30"/>
      <c r="AV67" s="274" t="str">
        <f t="shared" ref="AV67" si="1104">IF(AW66=0,"",AV66/AW66)</f>
        <v/>
      </c>
      <c r="AW67" s="29"/>
      <c r="AX67" s="275" t="str">
        <f t="shared" ref="AX67" si="1105">IF(AY66=0,"",AX66/AY66)</f>
        <v/>
      </c>
      <c r="AY67" s="30"/>
      <c r="AZ67" s="276"/>
      <c r="BA67" s="256"/>
      <c r="BB67" s="275" t="str">
        <f t="shared" ref="BB67" si="1106">IF(BC66=0,"",BB66/BC66)</f>
        <v/>
      </c>
      <c r="BC67" s="30"/>
      <c r="BD67" s="274" t="str">
        <f t="shared" ref="BD67" si="1107">IF(BE66=0,"",BD66/BE66)</f>
        <v/>
      </c>
      <c r="BE67" s="29"/>
      <c r="BF67" s="275" t="str">
        <f t="shared" ref="BF67" si="1108">IF(BG66=0,"",BF66/BG66)</f>
        <v/>
      </c>
      <c r="BG67" s="30"/>
      <c r="BH67" s="274" t="str">
        <f t="shared" ref="BH67" si="1109">IF(BI66=0,"",BH66/BI66)</f>
        <v/>
      </c>
      <c r="BI67" s="29"/>
      <c r="BJ67" s="275" t="str">
        <f t="shared" ref="BJ67" si="1110">IF(BK66=0,"",BJ66/BK66)</f>
        <v/>
      </c>
      <c r="BK67" s="30"/>
      <c r="BL67" s="274" t="str">
        <f t="shared" ref="BL67" si="1111">IF(BM66=0,"",BL66/BM66)</f>
        <v/>
      </c>
      <c r="BM67" s="29"/>
      <c r="BN67" s="275" t="str">
        <f t="shared" ref="BN67" si="1112">IF(BO66=0,"",BN66/BO66)</f>
        <v/>
      </c>
      <c r="BO67" s="30"/>
      <c r="BP67" s="274" t="str">
        <f t="shared" ref="BP67" si="1113">IF(BQ66=0,"",BP66/BQ66)</f>
        <v/>
      </c>
      <c r="BQ67" s="29"/>
      <c r="BR67" s="275" t="str">
        <f t="shared" ref="BR67" si="1114">IF(BS66=0,"",BR66/BS66)</f>
        <v/>
      </c>
      <c r="BS67" s="30"/>
      <c r="BT67" s="274" t="str">
        <f t="shared" ref="BT67" si="1115">IF(BU66=0,"",BT66/BU66)</f>
        <v/>
      </c>
      <c r="BU67" s="29"/>
      <c r="BV67" s="275">
        <f t="shared" ref="BV67" si="1116">IF(BW66=0,"",BV66/BW66)</f>
        <v>0.25454545454545452</v>
      </c>
      <c r="BW67" s="30">
        <v>2</v>
      </c>
      <c r="BX67" s="274">
        <f t="shared" ref="BX67" si="1117">IF(BY66=0,"",BX66/BY66)</f>
        <v>0.19047619047619047</v>
      </c>
      <c r="BY67" s="29">
        <v>0</v>
      </c>
      <c r="BZ67" s="275" t="str">
        <f t="shared" ref="BZ67" si="1118">IF(CA66=0,"",BZ66/CA66)</f>
        <v/>
      </c>
      <c r="CA67" s="30"/>
      <c r="CB67" s="390" t="str">
        <f t="shared" ref="CB67" si="1119">IF(CC66=0,"",CB66/CC66)</f>
        <v/>
      </c>
      <c r="CC67" s="389"/>
      <c r="CD67" s="275" t="str">
        <f t="shared" ref="CD67" si="1120">IF(CE66=0,"",CD66/CE66)</f>
        <v/>
      </c>
      <c r="CE67" s="30"/>
      <c r="CF67" s="274">
        <f t="shared" ref="CF67" si="1121">IF(CG66=0,"",CF66/CG66)</f>
        <v>0.45238095238095238</v>
      </c>
      <c r="CG67" s="29">
        <v>3</v>
      </c>
      <c r="CH67" s="243">
        <f t="shared" si="759"/>
        <v>22</v>
      </c>
      <c r="CI67" s="244">
        <f>C67</f>
        <v>0.42599999999999999</v>
      </c>
      <c r="CJ67" s="193"/>
      <c r="CK67" s="246">
        <v>0.36</v>
      </c>
      <c r="CL67" s="234">
        <v>19</v>
      </c>
      <c r="CM67" s="185"/>
    </row>
    <row r="68" spans="1:91" ht="15" customHeight="1">
      <c r="A68" s="199">
        <f t="shared" si="800"/>
        <v>26</v>
      </c>
      <c r="B68" s="245" t="str">
        <f>BB16</f>
        <v>Paul Staak</v>
      </c>
      <c r="C68" s="245"/>
      <c r="D68" s="51"/>
      <c r="E68" s="51"/>
      <c r="F68" s="29"/>
      <c r="G68" s="29"/>
      <c r="H68" s="51"/>
      <c r="I68" s="51"/>
      <c r="J68" s="29"/>
      <c r="K68" s="29"/>
      <c r="L68" s="51"/>
      <c r="M68" s="51"/>
      <c r="N68" s="29"/>
      <c r="O68" s="29"/>
      <c r="P68" s="51">
        <v>27</v>
      </c>
      <c r="Q68" s="51">
        <v>39</v>
      </c>
      <c r="R68" s="29"/>
      <c r="S68" s="29"/>
      <c r="T68" s="51"/>
      <c r="U68" s="51"/>
      <c r="V68" s="29"/>
      <c r="W68" s="29"/>
      <c r="X68" s="51"/>
      <c r="Y68" s="51"/>
      <c r="Z68" s="29"/>
      <c r="AA68" s="29"/>
      <c r="AB68" s="51"/>
      <c r="AC68" s="51"/>
      <c r="AD68" s="29"/>
      <c r="AE68" s="29"/>
      <c r="AF68" s="51"/>
      <c r="AG68" s="51"/>
      <c r="AH68" s="29"/>
      <c r="AI68" s="29"/>
      <c r="AJ68" s="51"/>
      <c r="AK68" s="51"/>
      <c r="AL68" s="29"/>
      <c r="AM68" s="29"/>
      <c r="AN68" s="51"/>
      <c r="AO68" s="51"/>
      <c r="AP68" s="29"/>
      <c r="AQ68" s="29"/>
      <c r="AR68" s="51"/>
      <c r="AS68" s="51"/>
      <c r="AT68" s="29"/>
      <c r="AU68" s="29"/>
      <c r="AV68" s="51">
        <v>12</v>
      </c>
      <c r="AW68" s="51">
        <v>36</v>
      </c>
      <c r="AX68" s="29"/>
      <c r="AY68" s="29"/>
      <c r="AZ68" s="51"/>
      <c r="BA68" s="51"/>
      <c r="BB68" s="256"/>
      <c r="BC68" s="256"/>
      <c r="BD68" s="51"/>
      <c r="BE68" s="51"/>
      <c r="BF68" s="29"/>
      <c r="BG68" s="29"/>
      <c r="BH68" s="51"/>
      <c r="BI68" s="51"/>
      <c r="BJ68" s="29"/>
      <c r="BK68" s="29"/>
      <c r="BL68" s="51"/>
      <c r="BM68" s="51"/>
      <c r="BN68" s="29"/>
      <c r="BO68" s="29"/>
      <c r="BP68" s="51"/>
      <c r="BQ68" s="51"/>
      <c r="BR68" s="29"/>
      <c r="BS68" s="29"/>
      <c r="BT68" s="51"/>
      <c r="BU68" s="51"/>
      <c r="BV68" s="29"/>
      <c r="BW68" s="29"/>
      <c r="BX68" s="51">
        <v>10</v>
      </c>
      <c r="BY68" s="51">
        <v>55</v>
      </c>
      <c r="BZ68" s="29"/>
      <c r="CA68" s="29"/>
      <c r="CB68" s="391">
        <v>15</v>
      </c>
      <c r="CC68" s="391">
        <v>32</v>
      </c>
      <c r="CD68" s="29"/>
      <c r="CE68" s="29"/>
      <c r="CF68" s="51"/>
      <c r="CG68" s="51"/>
      <c r="CH68" s="245" t="str">
        <f t="shared" si="759"/>
        <v>Paul Staak</v>
      </c>
      <c r="CI68" s="245"/>
      <c r="CJ68" s="193"/>
      <c r="CK68" s="246">
        <v>0.38</v>
      </c>
      <c r="CL68" s="234">
        <v>20</v>
      </c>
      <c r="CM68" s="185"/>
    </row>
    <row r="69" spans="1:91" ht="15" customHeight="1">
      <c r="B69" s="247">
        <f>BB17</f>
        <v>14</v>
      </c>
      <c r="C69" s="248">
        <f>BC17</f>
        <v>0.23899999999999999</v>
      </c>
      <c r="D69" s="273" t="str">
        <f t="shared" ref="D69" si="1122">IF(E68=0,"",D68/E68)</f>
        <v/>
      </c>
      <c r="E69" s="51"/>
      <c r="F69" s="274" t="str">
        <f t="shared" ref="F69" si="1123">IF(G68=0,"",F68/G68)</f>
        <v/>
      </c>
      <c r="G69" s="29"/>
      <c r="H69" s="273" t="str">
        <f t="shared" ref="H69" si="1124">IF(I68=0,"",H68/I68)</f>
        <v/>
      </c>
      <c r="I69" s="51"/>
      <c r="J69" s="274" t="str">
        <f t="shared" ref="J69" si="1125">IF(K68=0,"",J68/K68)</f>
        <v/>
      </c>
      <c r="K69" s="29"/>
      <c r="L69" s="273" t="str">
        <f t="shared" ref="L69" si="1126">IF(M68=0,"",L68/M68)</f>
        <v/>
      </c>
      <c r="M69" s="51"/>
      <c r="N69" s="274" t="str">
        <f t="shared" ref="N69" si="1127">IF(O68=0,"",N68/O68)</f>
        <v/>
      </c>
      <c r="O69" s="29"/>
      <c r="P69" s="273">
        <f t="shared" ref="P69" si="1128">IF(Q68=0,"",P68/Q68)</f>
        <v>0.69230769230769229</v>
      </c>
      <c r="Q69" s="51">
        <v>3</v>
      </c>
      <c r="R69" s="274" t="str">
        <f t="shared" ref="R69" si="1129">IF(S68=0,"",R68/S68)</f>
        <v/>
      </c>
      <c r="S69" s="29"/>
      <c r="T69" s="273" t="str">
        <f t="shared" ref="T69" si="1130">IF(U68=0,"",T68/U68)</f>
        <v/>
      </c>
      <c r="U69" s="51"/>
      <c r="V69" s="274" t="str">
        <f t="shared" ref="V69" si="1131">IF(W68=0,"",V68/W68)</f>
        <v/>
      </c>
      <c r="W69" s="29"/>
      <c r="X69" s="273" t="str">
        <f t="shared" ref="X69" si="1132">IF(Y68=0,"",X68/Y68)</f>
        <v/>
      </c>
      <c r="Y69" s="51"/>
      <c r="Z69" s="274" t="str">
        <f t="shared" ref="Z69" si="1133">IF(AA68=0,"",Z68/AA68)</f>
        <v/>
      </c>
      <c r="AA69" s="29"/>
      <c r="AB69" s="273" t="str">
        <f t="shared" ref="AB69" si="1134">IF(AC68=0,"",AB68/AC68)</f>
        <v/>
      </c>
      <c r="AC69" s="51"/>
      <c r="AD69" s="274" t="str">
        <f t="shared" ref="AD69" si="1135">IF(AE68=0,"",AD68/AE68)</f>
        <v/>
      </c>
      <c r="AE69" s="29"/>
      <c r="AF69" s="273" t="str">
        <f t="shared" ref="AF69" si="1136">IF(AG68=0,"",AF68/AG68)</f>
        <v/>
      </c>
      <c r="AG69" s="51"/>
      <c r="AH69" s="274" t="str">
        <f t="shared" ref="AH69" si="1137">IF(AI68=0,"",AH68/AI68)</f>
        <v/>
      </c>
      <c r="AI69" s="29"/>
      <c r="AJ69" s="273" t="str">
        <f t="shared" ref="AJ69" si="1138">IF(AK68=0,"",AJ68/AK68)</f>
        <v/>
      </c>
      <c r="AK69" s="51"/>
      <c r="AL69" s="274" t="str">
        <f t="shared" ref="AL69" si="1139">IF(AM68=0,"",AL68/AM68)</f>
        <v/>
      </c>
      <c r="AM69" s="29"/>
      <c r="AN69" s="273" t="str">
        <f t="shared" ref="AN69" si="1140">IF(AO68=0,"",AN68/AO68)</f>
        <v/>
      </c>
      <c r="AO69" s="51"/>
      <c r="AP69" s="274" t="str">
        <f t="shared" ref="AP69" si="1141">IF(AQ68=0,"",AP68/AQ68)</f>
        <v/>
      </c>
      <c r="AQ69" s="29"/>
      <c r="AR69" s="273" t="str">
        <f t="shared" ref="AR69" si="1142">IF(AS68=0,"",AR68/AS68)</f>
        <v/>
      </c>
      <c r="AS69" s="51"/>
      <c r="AT69" s="274" t="str">
        <f t="shared" ref="AT69" si="1143">IF(AU68=0,"",AT68/AU68)</f>
        <v/>
      </c>
      <c r="AU69" s="29"/>
      <c r="AV69" s="273">
        <f t="shared" ref="AV69" si="1144">IF(AW68=0,"",AV68/AW68)</f>
        <v>0.33333333333333331</v>
      </c>
      <c r="AW69" s="51">
        <v>3</v>
      </c>
      <c r="AX69" s="274" t="str">
        <f t="shared" ref="AX69" si="1145">IF(AY68=0,"",AX68/AY68)</f>
        <v/>
      </c>
      <c r="AY69" s="29"/>
      <c r="AZ69" s="273" t="str">
        <f t="shared" ref="AZ69" si="1146">IF(BA68=0,"",AZ68/BA68)</f>
        <v/>
      </c>
      <c r="BA69" s="51"/>
      <c r="BB69" s="276"/>
      <c r="BC69" s="256"/>
      <c r="BD69" s="273" t="str">
        <f t="shared" ref="BD69" si="1147">IF(BE68=0,"",BD68/BE68)</f>
        <v/>
      </c>
      <c r="BE69" s="51"/>
      <c r="BF69" s="274" t="str">
        <f t="shared" ref="BF69" si="1148">IF(BG68=0,"",BF68/BG68)</f>
        <v/>
      </c>
      <c r="BG69" s="29"/>
      <c r="BH69" s="273" t="str">
        <f t="shared" ref="BH69" si="1149">IF(BI68=0,"",BH68/BI68)</f>
        <v/>
      </c>
      <c r="BI69" s="51"/>
      <c r="BJ69" s="274" t="str">
        <f t="shared" ref="BJ69" si="1150">IF(BK68=0,"",BJ68/BK68)</f>
        <v/>
      </c>
      <c r="BK69" s="29"/>
      <c r="BL69" s="273" t="str">
        <f t="shared" ref="BL69" si="1151">IF(BM68=0,"",BL68/BM68)</f>
        <v/>
      </c>
      <c r="BM69" s="51"/>
      <c r="BN69" s="274" t="str">
        <f t="shared" ref="BN69" si="1152">IF(BO68=0,"",BN68/BO68)</f>
        <v/>
      </c>
      <c r="BO69" s="29"/>
      <c r="BP69" s="273" t="str">
        <f t="shared" ref="BP69" si="1153">IF(BQ68=0,"",BP68/BQ68)</f>
        <v/>
      </c>
      <c r="BQ69" s="51"/>
      <c r="BR69" s="274" t="str">
        <f t="shared" ref="BR69" si="1154">IF(BS68=0,"",BR68/BS68)</f>
        <v/>
      </c>
      <c r="BS69" s="29"/>
      <c r="BT69" s="273" t="str">
        <f t="shared" ref="BT69" si="1155">IF(BU68=0,"",BT68/BU68)</f>
        <v/>
      </c>
      <c r="BU69" s="51"/>
      <c r="BV69" s="274" t="str">
        <f t="shared" ref="BV69" si="1156">IF(BW68=0,"",BV68/BW68)</f>
        <v/>
      </c>
      <c r="BW69" s="29"/>
      <c r="BX69" s="273">
        <f t="shared" ref="BX69" si="1157">IF(BY68=0,"",BX68/BY68)</f>
        <v>0.18181818181818182</v>
      </c>
      <c r="BY69" s="51">
        <v>2</v>
      </c>
      <c r="BZ69" s="274" t="str">
        <f t="shared" ref="BZ69" si="1158">IF(CA68=0,"",BZ68/CA68)</f>
        <v/>
      </c>
      <c r="CA69" s="29"/>
      <c r="CB69" s="392">
        <f t="shared" ref="CB69" si="1159">IF(CC68=0,"",CB68/CC68)</f>
        <v>0.46875</v>
      </c>
      <c r="CC69" s="391">
        <v>3</v>
      </c>
      <c r="CD69" s="274" t="str">
        <f t="shared" ref="CD69" si="1160">IF(CE68=0,"",CD68/CE68)</f>
        <v/>
      </c>
      <c r="CE69" s="29"/>
      <c r="CF69" s="273" t="str">
        <f t="shared" ref="CF69" si="1161">IF(CG68=0,"",CF68/CG68)</f>
        <v/>
      </c>
      <c r="CG69" s="51"/>
      <c r="CH69" s="247">
        <f t="shared" si="759"/>
        <v>14</v>
      </c>
      <c r="CI69" s="248">
        <f>C69</f>
        <v>0.23899999999999999</v>
      </c>
      <c r="CJ69" s="193"/>
      <c r="CK69" s="246">
        <v>0.4</v>
      </c>
      <c r="CL69" s="234">
        <v>21</v>
      </c>
      <c r="CM69" s="185"/>
    </row>
    <row r="70" spans="1:91" ht="15" customHeight="1">
      <c r="A70" s="122">
        <f t="shared" si="758"/>
        <v>27</v>
      </c>
      <c r="B70" s="203" t="str">
        <f>BD16</f>
        <v>Peet Graafland</v>
      </c>
      <c r="C70" s="203"/>
      <c r="D70" s="29"/>
      <c r="E70" s="29"/>
      <c r="F70" s="30">
        <v>23</v>
      </c>
      <c r="G70" s="30">
        <v>45</v>
      </c>
      <c r="H70" s="29"/>
      <c r="I70" s="29"/>
      <c r="J70" s="30"/>
      <c r="K70" s="30"/>
      <c r="L70" s="29">
        <v>25</v>
      </c>
      <c r="M70" s="29">
        <v>52</v>
      </c>
      <c r="N70" s="30"/>
      <c r="O70" s="30"/>
      <c r="P70" s="29"/>
      <c r="Q70" s="29"/>
      <c r="R70" s="30">
        <v>16</v>
      </c>
      <c r="S70" s="30">
        <v>50</v>
      </c>
      <c r="T70" s="29"/>
      <c r="U70" s="29"/>
      <c r="V70" s="30">
        <v>23</v>
      </c>
      <c r="W70" s="30">
        <v>60</v>
      </c>
      <c r="X70" s="29">
        <v>19</v>
      </c>
      <c r="Y70" s="29">
        <v>56</v>
      </c>
      <c r="Z70" s="30">
        <v>12</v>
      </c>
      <c r="AA70" s="30">
        <v>44</v>
      </c>
      <c r="AB70" s="29"/>
      <c r="AC70" s="29"/>
      <c r="AD70" s="30"/>
      <c r="AE70" s="30"/>
      <c r="AF70" s="29"/>
      <c r="AG70" s="29"/>
      <c r="AH70" s="30"/>
      <c r="AI70" s="30"/>
      <c r="AJ70" s="29"/>
      <c r="AK70" s="29"/>
      <c r="AL70" s="30"/>
      <c r="AM70" s="30"/>
      <c r="AN70" s="29"/>
      <c r="AO70" s="29"/>
      <c r="AP70" s="30"/>
      <c r="AQ70" s="30"/>
      <c r="AR70" s="29"/>
      <c r="AS70" s="29"/>
      <c r="AT70" s="30"/>
      <c r="AU70" s="30"/>
      <c r="AV70" s="29"/>
      <c r="AW70" s="29"/>
      <c r="AX70" s="30"/>
      <c r="AY70" s="30"/>
      <c r="AZ70" s="29"/>
      <c r="BA70" s="29"/>
      <c r="BB70" s="30"/>
      <c r="BC70" s="30"/>
      <c r="BD70" s="256"/>
      <c r="BE70" s="256"/>
      <c r="BF70" s="30"/>
      <c r="BG70" s="30"/>
      <c r="BH70" s="29"/>
      <c r="BI70" s="29"/>
      <c r="BJ70" s="30"/>
      <c r="BK70" s="30"/>
      <c r="BL70" s="29"/>
      <c r="BM70" s="29"/>
      <c r="BN70" s="30"/>
      <c r="BO70" s="30"/>
      <c r="BP70" s="29"/>
      <c r="BQ70" s="29"/>
      <c r="BR70" s="30"/>
      <c r="BS70" s="30"/>
      <c r="BT70" s="29">
        <v>13</v>
      </c>
      <c r="BU70" s="29">
        <v>60</v>
      </c>
      <c r="BV70" s="30">
        <v>8</v>
      </c>
      <c r="BW70" s="30">
        <v>60</v>
      </c>
      <c r="BX70" s="29"/>
      <c r="BY70" s="29"/>
      <c r="BZ70" s="30">
        <v>8</v>
      </c>
      <c r="CA70" s="30">
        <v>52</v>
      </c>
      <c r="CB70" s="389">
        <v>15</v>
      </c>
      <c r="CC70" s="389">
        <v>28</v>
      </c>
      <c r="CD70" s="30"/>
      <c r="CE70" s="30"/>
      <c r="CF70" s="29">
        <v>21</v>
      </c>
      <c r="CG70" s="29">
        <v>51</v>
      </c>
      <c r="CH70" s="203" t="str">
        <f t="shared" si="759"/>
        <v>Peet Graafland</v>
      </c>
      <c r="CI70" s="203"/>
      <c r="CJ70" s="185"/>
      <c r="CK70" s="246">
        <v>0.42</v>
      </c>
      <c r="CL70" s="234">
        <v>22</v>
      </c>
      <c r="CM70" s="185"/>
    </row>
    <row r="71" spans="1:91" ht="15" customHeight="1">
      <c r="B71" s="243">
        <f>BD17</f>
        <v>15</v>
      </c>
      <c r="C71" s="244">
        <f>BE17</f>
        <v>0.26200000000000001</v>
      </c>
      <c r="D71" s="274" t="str">
        <f t="shared" ref="D71" si="1162">IF(E70=0,"",D70/E70)</f>
        <v/>
      </c>
      <c r="E71" s="29"/>
      <c r="F71" s="275">
        <f t="shared" ref="F71" si="1163">IF(G70=0,"",F70/G70)</f>
        <v>0.51111111111111107</v>
      </c>
      <c r="G71" s="30">
        <v>3</v>
      </c>
      <c r="H71" s="274" t="str">
        <f t="shared" ref="H71" si="1164">IF(I70=0,"",H70/I70)</f>
        <v/>
      </c>
      <c r="I71" s="29"/>
      <c r="J71" s="275" t="str">
        <f t="shared" ref="J71" si="1165">IF(K70=0,"",J70/K70)</f>
        <v/>
      </c>
      <c r="K71" s="30"/>
      <c r="L71" s="274">
        <f t="shared" ref="L71" si="1166">IF(M70=0,"",L70/M70)</f>
        <v>0.48076923076923078</v>
      </c>
      <c r="M71" s="29">
        <v>2</v>
      </c>
      <c r="N71" s="275" t="str">
        <f t="shared" ref="N71" si="1167">IF(O70=0,"",N70/O70)</f>
        <v/>
      </c>
      <c r="O71" s="30"/>
      <c r="P71" s="274" t="str">
        <f t="shared" ref="P71" si="1168">IF(Q70=0,"",P70/Q70)</f>
        <v/>
      </c>
      <c r="Q71" s="29"/>
      <c r="R71" s="275">
        <f t="shared" ref="R71" si="1169">IF(S70=0,"",R70/S70)</f>
        <v>0.32</v>
      </c>
      <c r="S71" s="30">
        <v>3</v>
      </c>
      <c r="T71" s="274" t="str">
        <f t="shared" ref="T71" si="1170">IF(U70=0,"",T70/U70)</f>
        <v/>
      </c>
      <c r="U71" s="29"/>
      <c r="V71" s="275">
        <f t="shared" ref="V71" si="1171">IF(W70=0,"",V70/W70)</f>
        <v>0.38333333333333336</v>
      </c>
      <c r="W71" s="30">
        <v>1</v>
      </c>
      <c r="X71" s="274">
        <f t="shared" ref="X71" si="1172">IF(Y70=0,"",X70/Y70)</f>
        <v>0.3392857142857143</v>
      </c>
      <c r="Y71" s="29">
        <v>2</v>
      </c>
      <c r="Z71" s="275">
        <f t="shared" ref="Z71" si="1173">IF(AA70=0,"",Z70/AA70)</f>
        <v>0.27272727272727271</v>
      </c>
      <c r="AA71" s="30">
        <v>3</v>
      </c>
      <c r="AB71" s="274" t="str">
        <f t="shared" ref="AB71" si="1174">IF(AC70=0,"",AB70/AC70)</f>
        <v/>
      </c>
      <c r="AC71" s="29"/>
      <c r="AD71" s="275" t="str">
        <f t="shared" ref="AD71" si="1175">IF(AE70=0,"",AD70/AE70)</f>
        <v/>
      </c>
      <c r="AE71" s="30"/>
      <c r="AF71" s="274" t="str">
        <f t="shared" ref="AF71" si="1176">IF(AG70=0,"",AF70/AG70)</f>
        <v/>
      </c>
      <c r="AG71" s="29"/>
      <c r="AH71" s="275" t="str">
        <f t="shared" ref="AH71" si="1177">IF(AI70=0,"",AH70/AI70)</f>
        <v/>
      </c>
      <c r="AI71" s="30"/>
      <c r="AJ71" s="274" t="str">
        <f t="shared" ref="AJ71" si="1178">IF(AK70=0,"",AJ70/AK70)</f>
        <v/>
      </c>
      <c r="AK71" s="29"/>
      <c r="AL71" s="275" t="str">
        <f t="shared" ref="AL71" si="1179">IF(AM70=0,"",AL70/AM70)</f>
        <v/>
      </c>
      <c r="AM71" s="30"/>
      <c r="AN71" s="274" t="str">
        <f t="shared" ref="AN71" si="1180">IF(AO70=0,"",AN70/AO70)</f>
        <v/>
      </c>
      <c r="AO71" s="29"/>
      <c r="AP71" s="275" t="str">
        <f t="shared" ref="AP71" si="1181">IF(AQ70=0,"",AP70/AQ70)</f>
        <v/>
      </c>
      <c r="AQ71" s="30"/>
      <c r="AR71" s="274" t="str">
        <f t="shared" ref="AR71" si="1182">IF(AS70=0,"",AR70/AS70)</f>
        <v/>
      </c>
      <c r="AS71" s="29"/>
      <c r="AT71" s="275" t="str">
        <f t="shared" ref="AT71" si="1183">IF(AU70=0,"",AT70/AU70)</f>
        <v/>
      </c>
      <c r="AU71" s="30"/>
      <c r="AV71" s="274" t="str">
        <f t="shared" ref="AV71" si="1184">IF(AW70=0,"",AV70/AW70)</f>
        <v/>
      </c>
      <c r="AW71" s="29"/>
      <c r="AX71" s="275" t="str">
        <f t="shared" ref="AX71" si="1185">IF(AY70=0,"",AX70/AY70)</f>
        <v/>
      </c>
      <c r="AY71" s="30"/>
      <c r="AZ71" s="274" t="str">
        <f t="shared" ref="AZ71" si="1186">IF(BA70=0,"",AZ70/BA70)</f>
        <v/>
      </c>
      <c r="BA71" s="29"/>
      <c r="BB71" s="275" t="str">
        <f t="shared" ref="BB71" si="1187">IF(BC70=0,"",BB70/BC70)</f>
        <v/>
      </c>
      <c r="BC71" s="30"/>
      <c r="BD71" s="276"/>
      <c r="BE71" s="256"/>
      <c r="BF71" s="275" t="str">
        <f t="shared" ref="BF71" si="1188">IF(BG70=0,"",BF70/BG70)</f>
        <v/>
      </c>
      <c r="BG71" s="30"/>
      <c r="BH71" s="274" t="str">
        <f t="shared" ref="BH71" si="1189">IF(BI70=0,"",BH70/BI70)</f>
        <v/>
      </c>
      <c r="BI71" s="29"/>
      <c r="BJ71" s="275" t="str">
        <f t="shared" ref="BJ71" si="1190">IF(BK70=0,"",BJ70/BK70)</f>
        <v/>
      </c>
      <c r="BK71" s="30"/>
      <c r="BL71" s="274" t="str">
        <f t="shared" ref="BL71" si="1191">IF(BM70=0,"",BL70/BM70)</f>
        <v/>
      </c>
      <c r="BM71" s="29"/>
      <c r="BN71" s="275" t="str">
        <f t="shared" ref="BN71" si="1192">IF(BO70=0,"",BN70/BO70)</f>
        <v/>
      </c>
      <c r="BO71" s="30"/>
      <c r="BP71" s="274" t="str">
        <f t="shared" ref="BP71" si="1193">IF(BQ70=0,"",BP70/BQ70)</f>
        <v/>
      </c>
      <c r="BQ71" s="29"/>
      <c r="BR71" s="275" t="str">
        <f t="shared" ref="BR71" si="1194">IF(BS70=0,"",BR70/BS70)</f>
        <v/>
      </c>
      <c r="BS71" s="30"/>
      <c r="BT71" s="274">
        <f t="shared" ref="BT71" si="1195">IF(BU70=0,"",BT70/BU70)</f>
        <v>0.21666666666666667</v>
      </c>
      <c r="BU71" s="29">
        <v>0</v>
      </c>
      <c r="BV71" s="275">
        <f t="shared" ref="BV71" si="1196">IF(BW70=0,"",BV70/BW70)</f>
        <v>0.13333333333333333</v>
      </c>
      <c r="BW71" s="30">
        <v>0</v>
      </c>
      <c r="BX71" s="274" t="str">
        <f t="shared" ref="BX71" si="1197">IF(BY70=0,"",BX70/BY70)</f>
        <v/>
      </c>
      <c r="BY71" s="29"/>
      <c r="BZ71" s="275">
        <f t="shared" ref="BZ71" si="1198">IF(CA70=0,"",BZ70/CA70)</f>
        <v>0.15384615384615385</v>
      </c>
      <c r="CA71" s="30">
        <v>0</v>
      </c>
      <c r="CB71" s="390">
        <f t="shared" ref="CB71" si="1199">IF(CC70=0,"",CB70/CC70)</f>
        <v>0.5357142857142857</v>
      </c>
      <c r="CC71" s="389">
        <v>3</v>
      </c>
      <c r="CD71" s="275" t="str">
        <f t="shared" ref="CD71" si="1200">IF(CE70=0,"",CD70/CE70)</f>
        <v/>
      </c>
      <c r="CE71" s="30"/>
      <c r="CF71" s="274">
        <f t="shared" ref="CF71" si="1201">IF(CG70=0,"",CF70/CG70)</f>
        <v>0.41176470588235292</v>
      </c>
      <c r="CG71" s="29">
        <v>3</v>
      </c>
      <c r="CH71" s="243">
        <f t="shared" si="759"/>
        <v>15</v>
      </c>
      <c r="CI71" s="244">
        <f>C71</f>
        <v>0.26200000000000001</v>
      </c>
      <c r="CJ71" s="193"/>
      <c r="CK71" s="246">
        <v>0.44</v>
      </c>
      <c r="CL71" s="234">
        <v>23</v>
      </c>
      <c r="CM71" s="185"/>
    </row>
    <row r="72" spans="1:91" ht="15" customHeight="1">
      <c r="A72" s="199">
        <f t="shared" si="800"/>
        <v>28</v>
      </c>
      <c r="B72" s="245" t="str">
        <f>BF16</f>
        <v xml:space="preserve">Peet Hagman </v>
      </c>
      <c r="C72" s="245"/>
      <c r="D72" s="51"/>
      <c r="E72" s="51"/>
      <c r="F72" s="29"/>
      <c r="G72" s="29"/>
      <c r="H72" s="51"/>
      <c r="I72" s="51"/>
      <c r="J72" s="29">
        <v>31</v>
      </c>
      <c r="K72" s="29">
        <v>54</v>
      </c>
      <c r="L72" s="51"/>
      <c r="M72" s="51"/>
      <c r="N72" s="29"/>
      <c r="O72" s="29"/>
      <c r="P72" s="51">
        <v>31</v>
      </c>
      <c r="Q72" s="51">
        <v>47</v>
      </c>
      <c r="R72" s="29"/>
      <c r="S72" s="29"/>
      <c r="T72" s="51"/>
      <c r="U72" s="51"/>
      <c r="V72" s="29"/>
      <c r="W72" s="29"/>
      <c r="X72" s="51">
        <v>14</v>
      </c>
      <c r="Y72" s="51">
        <v>60</v>
      </c>
      <c r="Z72" s="29">
        <v>6</v>
      </c>
      <c r="AA72" s="29">
        <v>34</v>
      </c>
      <c r="AB72" s="51"/>
      <c r="AC72" s="51"/>
      <c r="AD72" s="29"/>
      <c r="AE72" s="29"/>
      <c r="AF72" s="51"/>
      <c r="AG72" s="51"/>
      <c r="AH72" s="29"/>
      <c r="AI72" s="29"/>
      <c r="AJ72" s="51">
        <v>17</v>
      </c>
      <c r="AK72" s="51">
        <v>37</v>
      </c>
      <c r="AL72" s="29">
        <v>41</v>
      </c>
      <c r="AM72" s="29">
        <v>56</v>
      </c>
      <c r="AN72" s="51"/>
      <c r="AO72" s="51"/>
      <c r="AP72" s="29"/>
      <c r="AQ72" s="29"/>
      <c r="AR72" s="51"/>
      <c r="AS72" s="51"/>
      <c r="AT72" s="29"/>
      <c r="AU72" s="29"/>
      <c r="AV72" s="51"/>
      <c r="AW72" s="51"/>
      <c r="AX72" s="29"/>
      <c r="AY72" s="29"/>
      <c r="AZ72" s="51"/>
      <c r="BA72" s="51"/>
      <c r="BB72" s="29"/>
      <c r="BC72" s="29"/>
      <c r="BD72" s="51"/>
      <c r="BE72" s="51"/>
      <c r="BF72" s="256"/>
      <c r="BG72" s="256"/>
      <c r="BH72" s="51"/>
      <c r="BI72" s="51"/>
      <c r="BJ72" s="29"/>
      <c r="BK72" s="29"/>
      <c r="BL72" s="51">
        <v>12</v>
      </c>
      <c r="BM72" s="51">
        <v>49</v>
      </c>
      <c r="BN72" s="29">
        <v>27</v>
      </c>
      <c r="BO72" s="29">
        <v>48</v>
      </c>
      <c r="BP72" s="51"/>
      <c r="BQ72" s="51"/>
      <c r="BR72" s="29">
        <v>13</v>
      </c>
      <c r="BS72" s="29">
        <v>60</v>
      </c>
      <c r="BT72" s="51"/>
      <c r="BU72" s="51"/>
      <c r="BV72" s="29"/>
      <c r="BW72" s="29"/>
      <c r="BX72" s="51"/>
      <c r="BY72" s="51"/>
      <c r="BZ72" s="29"/>
      <c r="CA72" s="29"/>
      <c r="CB72" s="391">
        <v>15</v>
      </c>
      <c r="CC72" s="391">
        <v>44</v>
      </c>
      <c r="CD72" s="29"/>
      <c r="CE72" s="29"/>
      <c r="CF72" s="51"/>
      <c r="CG72" s="51"/>
      <c r="CH72" s="245" t="str">
        <f t="shared" si="759"/>
        <v xml:space="preserve">Peet Hagman </v>
      </c>
      <c r="CI72" s="245"/>
      <c r="CJ72" s="185"/>
      <c r="CK72" s="246">
        <v>0.48</v>
      </c>
      <c r="CL72" s="234">
        <v>25</v>
      </c>
      <c r="CM72" s="185"/>
    </row>
    <row r="73" spans="1:91" ht="15" customHeight="1">
      <c r="B73" s="247">
        <f>BF17</f>
        <v>12</v>
      </c>
      <c r="C73" s="248">
        <f>BG17</f>
        <v>0.151</v>
      </c>
      <c r="D73" s="273" t="str">
        <f t="shared" ref="D73" si="1202">IF(E72=0,"",D72/E72)</f>
        <v/>
      </c>
      <c r="E73" s="51"/>
      <c r="F73" s="274" t="str">
        <f t="shared" ref="F73" si="1203">IF(G72=0,"",F72/G72)</f>
        <v/>
      </c>
      <c r="G73" s="29"/>
      <c r="H73" s="273" t="str">
        <f t="shared" ref="H73" si="1204">IF(I72=0,"",H72/I72)</f>
        <v/>
      </c>
      <c r="I73" s="51"/>
      <c r="J73" s="274">
        <f t="shared" ref="J73" si="1205">IF(K72=0,"",J72/K72)</f>
        <v>0.57407407407407407</v>
      </c>
      <c r="K73" s="29">
        <v>2</v>
      </c>
      <c r="L73" s="273" t="str">
        <f t="shared" ref="L73" si="1206">IF(M72=0,"",L72/M72)</f>
        <v/>
      </c>
      <c r="M73" s="51"/>
      <c r="N73" s="274" t="str">
        <f t="shared" ref="N73" si="1207">IF(O72=0,"",N72/O72)</f>
        <v/>
      </c>
      <c r="O73" s="29"/>
      <c r="P73" s="273">
        <f t="shared" ref="P73" si="1208">IF(Q72=0,"",P72/Q72)</f>
        <v>0.65957446808510634</v>
      </c>
      <c r="Q73" s="51">
        <v>3</v>
      </c>
      <c r="R73" s="274" t="str">
        <f t="shared" ref="R73" si="1209">IF(S72=0,"",R72/S72)</f>
        <v/>
      </c>
      <c r="S73" s="29"/>
      <c r="T73" s="273" t="str">
        <f t="shared" ref="T73" si="1210">IF(U72=0,"",T72/U72)</f>
        <v/>
      </c>
      <c r="U73" s="51"/>
      <c r="V73" s="274" t="str">
        <f t="shared" ref="V73" si="1211">IF(W72=0,"",V72/W72)</f>
        <v/>
      </c>
      <c r="W73" s="29"/>
      <c r="X73" s="273">
        <f t="shared" ref="X73" si="1212">IF(Y72=0,"",X72/Y72)</f>
        <v>0.23333333333333334</v>
      </c>
      <c r="Y73" s="51">
        <v>0</v>
      </c>
      <c r="Z73" s="274">
        <f t="shared" ref="Z73" si="1213">IF(AA72=0,"",Z72/AA72)</f>
        <v>0.17647058823529413</v>
      </c>
      <c r="AA73" s="29">
        <v>0</v>
      </c>
      <c r="AB73" s="273" t="str">
        <f t="shared" ref="AB73" si="1214">IF(AC72=0,"",AB72/AC72)</f>
        <v/>
      </c>
      <c r="AC73" s="51"/>
      <c r="AD73" s="274" t="str">
        <f t="shared" ref="AD73" si="1215">IF(AE72=0,"",AD72/AE72)</f>
        <v/>
      </c>
      <c r="AE73" s="29"/>
      <c r="AF73" s="273" t="str">
        <f t="shared" ref="AF73" si="1216">IF(AG72=0,"",AF72/AG72)</f>
        <v/>
      </c>
      <c r="AG73" s="51"/>
      <c r="AH73" s="274" t="str">
        <f t="shared" ref="AH73" si="1217">IF(AI72=0,"",AH72/AI72)</f>
        <v/>
      </c>
      <c r="AI73" s="29"/>
      <c r="AJ73" s="273">
        <f t="shared" ref="AJ73" si="1218">IF(AK72=0,"",AJ72/AK72)</f>
        <v>0.45945945945945948</v>
      </c>
      <c r="AK73" s="51">
        <v>3</v>
      </c>
      <c r="AL73" s="274">
        <f t="shared" ref="AL73" si="1219">IF(AM72=0,"",AL72/AM72)</f>
        <v>0.7321428571428571</v>
      </c>
      <c r="AM73" s="29">
        <v>2</v>
      </c>
      <c r="AN73" s="273" t="str">
        <f t="shared" ref="AN73" si="1220">IF(AO72=0,"",AN72/AO72)</f>
        <v/>
      </c>
      <c r="AO73" s="51"/>
      <c r="AP73" s="274" t="str">
        <f t="shared" ref="AP73" si="1221">IF(AQ72=0,"",AP72/AQ72)</f>
        <v/>
      </c>
      <c r="AQ73" s="29"/>
      <c r="AR73" s="273" t="str">
        <f t="shared" ref="AR73" si="1222">IF(AS72=0,"",AR72/AS72)</f>
        <v/>
      </c>
      <c r="AS73" s="51"/>
      <c r="AT73" s="274" t="str">
        <f t="shared" ref="AT73" si="1223">IF(AU72=0,"",AT72/AU72)</f>
        <v/>
      </c>
      <c r="AU73" s="29"/>
      <c r="AV73" s="273" t="str">
        <f t="shared" ref="AV73" si="1224">IF(AW72=0,"",AV72/AW72)</f>
        <v/>
      </c>
      <c r="AW73" s="51"/>
      <c r="AX73" s="274" t="str">
        <f t="shared" ref="AX73" si="1225">IF(AY72=0,"",AX72/AY72)</f>
        <v/>
      </c>
      <c r="AY73" s="29"/>
      <c r="AZ73" s="273" t="str">
        <f t="shared" ref="AZ73" si="1226">IF(BA72=0,"",AZ72/BA72)</f>
        <v/>
      </c>
      <c r="BA73" s="51"/>
      <c r="BB73" s="274" t="str">
        <f t="shared" ref="BB73" si="1227">IF(BC72=0,"",BB72/BC72)</f>
        <v/>
      </c>
      <c r="BC73" s="29"/>
      <c r="BD73" s="273" t="str">
        <f t="shared" ref="BD73" si="1228">IF(BE72=0,"",BD72/BE72)</f>
        <v/>
      </c>
      <c r="BE73" s="51"/>
      <c r="BF73" s="276"/>
      <c r="BG73" s="256"/>
      <c r="BH73" s="273" t="str">
        <f t="shared" ref="BH73" si="1229">IF(BI72=0,"",BH72/BI72)</f>
        <v/>
      </c>
      <c r="BI73" s="51"/>
      <c r="BJ73" s="274" t="str">
        <f t="shared" ref="BJ73" si="1230">IF(BK72=0,"",BJ72/BK72)</f>
        <v/>
      </c>
      <c r="BK73" s="29"/>
      <c r="BL73" s="273">
        <f t="shared" ref="BL73" si="1231">IF(BM72=0,"",BL72/BM72)</f>
        <v>0.24489795918367346</v>
      </c>
      <c r="BM73" s="51">
        <v>0</v>
      </c>
      <c r="BN73" s="274">
        <f t="shared" ref="BN73" si="1232">IF(BO72=0,"",BN72/BO72)</f>
        <v>0.5625</v>
      </c>
      <c r="BO73" s="29">
        <v>3</v>
      </c>
      <c r="BP73" s="273" t="str">
        <f t="shared" ref="BP73" si="1233">IF(BQ72=0,"",BP72/BQ72)</f>
        <v/>
      </c>
      <c r="BQ73" s="51"/>
      <c r="BR73" s="274">
        <f t="shared" ref="BR73" si="1234">IF(BS72=0,"",BR72/BS72)</f>
        <v>0.21666666666666667</v>
      </c>
      <c r="BS73" s="29">
        <v>0</v>
      </c>
      <c r="BT73" s="273" t="str">
        <f t="shared" ref="BT73" si="1235">IF(BU72=0,"",BT72/BU72)</f>
        <v/>
      </c>
      <c r="BU73" s="51"/>
      <c r="BV73" s="274" t="str">
        <f t="shared" ref="BV73" si="1236">IF(BW72=0,"",BV72/BW72)</f>
        <v/>
      </c>
      <c r="BW73" s="29"/>
      <c r="BX73" s="273" t="str">
        <f t="shared" ref="BX73" si="1237">IF(BY72=0,"",BX72/BY72)</f>
        <v/>
      </c>
      <c r="BY73" s="51"/>
      <c r="BZ73" s="274" t="str">
        <f t="shared" ref="BZ73" si="1238">IF(CA72=0,"",BZ72/CA72)</f>
        <v/>
      </c>
      <c r="CA73" s="29"/>
      <c r="CB73" s="392">
        <f t="shared" ref="CB73" si="1239">IF(CC72=0,"",CB72/CC72)</f>
        <v>0.34090909090909088</v>
      </c>
      <c r="CC73" s="391">
        <v>3</v>
      </c>
      <c r="CD73" s="274" t="str">
        <f t="shared" ref="CD73" si="1240">IF(CE72=0,"",CD72/CE72)</f>
        <v/>
      </c>
      <c r="CE73" s="29"/>
      <c r="CF73" s="273" t="str">
        <f t="shared" ref="CF73" si="1241">IF(CG72=0,"",CF72/CG72)</f>
        <v/>
      </c>
      <c r="CG73" s="51"/>
      <c r="CH73" s="247">
        <f t="shared" si="759"/>
        <v>12</v>
      </c>
      <c r="CI73" s="248">
        <f>C73</f>
        <v>0.151</v>
      </c>
      <c r="CJ73" s="185"/>
      <c r="CK73" s="246">
        <v>0.52</v>
      </c>
      <c r="CL73" s="234">
        <v>27</v>
      </c>
      <c r="CM73" s="185"/>
    </row>
    <row r="74" spans="1:91" ht="15" customHeight="1">
      <c r="A74" s="122">
        <f t="shared" si="758"/>
        <v>29</v>
      </c>
      <c r="B74" s="203" t="str">
        <f>BH16</f>
        <v>Peet Mannetje</v>
      </c>
      <c r="C74" s="203"/>
      <c r="D74" s="29"/>
      <c r="E74" s="29"/>
      <c r="F74" s="30"/>
      <c r="G74" s="30"/>
      <c r="H74" s="29"/>
      <c r="I74" s="29"/>
      <c r="J74" s="30"/>
      <c r="K74" s="30"/>
      <c r="L74" s="29"/>
      <c r="M74" s="29"/>
      <c r="N74" s="30"/>
      <c r="O74" s="30"/>
      <c r="P74" s="29"/>
      <c r="Q74" s="29"/>
      <c r="R74" s="30"/>
      <c r="S74" s="30"/>
      <c r="T74" s="29"/>
      <c r="U74" s="29"/>
      <c r="V74" s="30"/>
      <c r="W74" s="30"/>
      <c r="X74" s="29"/>
      <c r="Y74" s="29"/>
      <c r="Z74" s="30"/>
      <c r="AA74" s="30"/>
      <c r="AB74" s="29"/>
      <c r="AC74" s="29"/>
      <c r="AD74" s="30"/>
      <c r="AE74" s="30"/>
      <c r="AF74" s="29"/>
      <c r="AG74" s="29"/>
      <c r="AH74" s="30"/>
      <c r="AI74" s="30"/>
      <c r="AJ74" s="29"/>
      <c r="AK74" s="29"/>
      <c r="AL74" s="30"/>
      <c r="AM74" s="30"/>
      <c r="AN74" s="29"/>
      <c r="AO74" s="29"/>
      <c r="AP74" s="30"/>
      <c r="AQ74" s="30"/>
      <c r="AR74" s="29"/>
      <c r="AS74" s="29"/>
      <c r="AT74" s="30"/>
      <c r="AU74" s="30"/>
      <c r="AV74" s="29"/>
      <c r="AW74" s="29"/>
      <c r="AX74" s="30"/>
      <c r="AY74" s="30"/>
      <c r="AZ74" s="29"/>
      <c r="BA74" s="29"/>
      <c r="BB74" s="30"/>
      <c r="BC74" s="30"/>
      <c r="BD74" s="29"/>
      <c r="BE74" s="29"/>
      <c r="BF74" s="30"/>
      <c r="BG74" s="30"/>
      <c r="BH74" s="256"/>
      <c r="BI74" s="256"/>
      <c r="BJ74" s="30"/>
      <c r="BK74" s="30"/>
      <c r="BL74" s="29"/>
      <c r="BM74" s="29"/>
      <c r="BN74" s="30"/>
      <c r="BO74" s="30"/>
      <c r="BP74" s="29"/>
      <c r="BQ74" s="29"/>
      <c r="BR74" s="30"/>
      <c r="BS74" s="30"/>
      <c r="BT74" s="29"/>
      <c r="BU74" s="29"/>
      <c r="BV74" s="30"/>
      <c r="BW74" s="30"/>
      <c r="BX74" s="29"/>
      <c r="BY74" s="29"/>
      <c r="BZ74" s="30"/>
      <c r="CA74" s="30"/>
      <c r="CB74" s="389"/>
      <c r="CC74" s="389"/>
      <c r="CD74" s="30"/>
      <c r="CE74" s="30"/>
      <c r="CF74" s="29"/>
      <c r="CG74" s="29"/>
      <c r="CH74" s="203" t="str">
        <f t="shared" si="759"/>
        <v>Peet Mannetje</v>
      </c>
      <c r="CI74" s="203"/>
      <c r="CJ74" s="193"/>
      <c r="CK74" s="234">
        <v>0.56000000000000005</v>
      </c>
      <c r="CL74" s="234">
        <v>29</v>
      </c>
      <c r="CM74" s="185"/>
    </row>
    <row r="75" spans="1:91" ht="15" customHeight="1">
      <c r="B75" s="243">
        <f>BH17</f>
        <v>14</v>
      </c>
      <c r="C75" s="244">
        <f>BI17</f>
        <v>0.245</v>
      </c>
      <c r="D75" s="274" t="str">
        <f t="shared" ref="D75" si="1242">IF(E74=0,"",D74/E74)</f>
        <v/>
      </c>
      <c r="E75" s="29"/>
      <c r="F75" s="275" t="str">
        <f t="shared" ref="F75" si="1243">IF(G74=0,"",F74/G74)</f>
        <v/>
      </c>
      <c r="G75" s="30"/>
      <c r="H75" s="274" t="str">
        <f t="shared" ref="H75" si="1244">IF(I74=0,"",H74/I74)</f>
        <v/>
      </c>
      <c r="I75" s="29"/>
      <c r="J75" s="275" t="str">
        <f t="shared" ref="J75" si="1245">IF(K74=0,"",J74/K74)</f>
        <v/>
      </c>
      <c r="K75" s="30"/>
      <c r="L75" s="274" t="str">
        <f t="shared" ref="L75" si="1246">IF(M74=0,"",L74/M74)</f>
        <v/>
      </c>
      <c r="M75" s="29"/>
      <c r="N75" s="275" t="str">
        <f t="shared" ref="N75" si="1247">IF(O74=0,"",N74/O74)</f>
        <v/>
      </c>
      <c r="O75" s="30"/>
      <c r="P75" s="274" t="str">
        <f t="shared" ref="P75" si="1248">IF(Q74=0,"",P74/Q74)</f>
        <v/>
      </c>
      <c r="Q75" s="29"/>
      <c r="R75" s="275" t="str">
        <f t="shared" ref="R75" si="1249">IF(S74=0,"",R74/S74)</f>
        <v/>
      </c>
      <c r="S75" s="30"/>
      <c r="T75" s="274" t="str">
        <f t="shared" ref="T75" si="1250">IF(U74=0,"",T74/U74)</f>
        <v/>
      </c>
      <c r="U75" s="29"/>
      <c r="V75" s="275" t="str">
        <f t="shared" ref="V75" si="1251">IF(W74=0,"",V74/W74)</f>
        <v/>
      </c>
      <c r="W75" s="30"/>
      <c r="X75" s="274" t="str">
        <f t="shared" ref="X75" si="1252">IF(Y74=0,"",X74/Y74)</f>
        <v/>
      </c>
      <c r="Y75" s="29"/>
      <c r="Z75" s="275" t="str">
        <f t="shared" ref="Z75" si="1253">IF(AA74=0,"",Z74/AA74)</f>
        <v/>
      </c>
      <c r="AA75" s="30"/>
      <c r="AB75" s="274" t="str">
        <f t="shared" ref="AB75" si="1254">IF(AC74=0,"",AB74/AC74)</f>
        <v/>
      </c>
      <c r="AC75" s="29"/>
      <c r="AD75" s="275" t="str">
        <f t="shared" ref="AD75" si="1255">IF(AE74=0,"",AD74/AE74)</f>
        <v/>
      </c>
      <c r="AE75" s="30"/>
      <c r="AF75" s="274" t="str">
        <f t="shared" ref="AF75" si="1256">IF(AG74=0,"",AF74/AG74)</f>
        <v/>
      </c>
      <c r="AG75" s="29"/>
      <c r="AH75" s="275" t="str">
        <f t="shared" ref="AH75" si="1257">IF(AI74=0,"",AH74/AI74)</f>
        <v/>
      </c>
      <c r="AI75" s="30"/>
      <c r="AJ75" s="274" t="str">
        <f t="shared" ref="AJ75" si="1258">IF(AK74=0,"",AJ74/AK74)</f>
        <v/>
      </c>
      <c r="AK75" s="29"/>
      <c r="AL75" s="275" t="str">
        <f t="shared" ref="AL75" si="1259">IF(AM74=0,"",AL74/AM74)</f>
        <v/>
      </c>
      <c r="AM75" s="30"/>
      <c r="AN75" s="274" t="str">
        <f t="shared" ref="AN75" si="1260">IF(AO74=0,"",AN74/AO74)</f>
        <v/>
      </c>
      <c r="AO75" s="29"/>
      <c r="AP75" s="275" t="str">
        <f t="shared" ref="AP75" si="1261">IF(AQ74=0,"",AP74/AQ74)</f>
        <v/>
      </c>
      <c r="AQ75" s="30"/>
      <c r="AR75" s="274" t="str">
        <f t="shared" ref="AR75" si="1262">IF(AS74=0,"",AR74/AS74)</f>
        <v/>
      </c>
      <c r="AS75" s="29"/>
      <c r="AT75" s="275" t="str">
        <f t="shared" ref="AT75" si="1263">IF(AU74=0,"",AT74/AU74)</f>
        <v/>
      </c>
      <c r="AU75" s="30"/>
      <c r="AV75" s="274" t="str">
        <f t="shared" ref="AV75" si="1264">IF(AW74=0,"",AV74/AW74)</f>
        <v/>
      </c>
      <c r="AW75" s="29"/>
      <c r="AX75" s="275" t="str">
        <f t="shared" ref="AX75" si="1265">IF(AY74=0,"",AX74/AY74)</f>
        <v/>
      </c>
      <c r="AY75" s="30"/>
      <c r="AZ75" s="274" t="str">
        <f t="shared" ref="AZ75" si="1266">IF(BA74=0,"",AZ74/BA74)</f>
        <v/>
      </c>
      <c r="BA75" s="29"/>
      <c r="BB75" s="274" t="str">
        <f t="shared" ref="BB75:BB77" si="1267">IF(BC74=0,"",BB74/BC74)</f>
        <v/>
      </c>
      <c r="BC75" s="30"/>
      <c r="BD75" s="274" t="str">
        <f t="shared" ref="BD75" si="1268">IF(BE74=0,"",BD74/BE74)</f>
        <v/>
      </c>
      <c r="BE75" s="29"/>
      <c r="BF75" s="275" t="str">
        <f t="shared" ref="BF75" si="1269">IF(BG74=0,"",BF74/BG74)</f>
        <v/>
      </c>
      <c r="BG75" s="30"/>
      <c r="BH75" s="276"/>
      <c r="BI75" s="256"/>
      <c r="BJ75" s="275" t="str">
        <f t="shared" ref="BJ75" si="1270">IF(BK74=0,"",BJ74/BK74)</f>
        <v/>
      </c>
      <c r="BK75" s="30"/>
      <c r="BL75" s="274" t="str">
        <f t="shared" ref="BL75" si="1271">IF(BM74=0,"",BL74/BM74)</f>
        <v/>
      </c>
      <c r="BM75" s="29"/>
      <c r="BN75" s="275" t="str">
        <f t="shared" ref="BN75" si="1272">IF(BO74=0,"",BN74/BO74)</f>
        <v/>
      </c>
      <c r="BO75" s="30"/>
      <c r="BP75" s="274" t="str">
        <f t="shared" ref="BP75" si="1273">IF(BQ74=0,"",BP74/BQ74)</f>
        <v/>
      </c>
      <c r="BQ75" s="29"/>
      <c r="BR75" s="275" t="str">
        <f t="shared" ref="BR75" si="1274">IF(BS74=0,"",BR74/BS74)</f>
        <v/>
      </c>
      <c r="BS75" s="30"/>
      <c r="BT75" s="274" t="str">
        <f t="shared" ref="BT75" si="1275">IF(BU74=0,"",BT74/BU74)</f>
        <v/>
      </c>
      <c r="BU75" s="29"/>
      <c r="BV75" s="275" t="str">
        <f t="shared" ref="BV75" si="1276">IF(BW74=0,"",BV74/BW74)</f>
        <v/>
      </c>
      <c r="BW75" s="30"/>
      <c r="BX75" s="274" t="str">
        <f t="shared" ref="BX75" si="1277">IF(BY74=0,"",BX74/BY74)</f>
        <v/>
      </c>
      <c r="BY75" s="29"/>
      <c r="BZ75" s="275" t="str">
        <f t="shared" ref="BZ75" si="1278">IF(CA74=0,"",BZ74/CA74)</f>
        <v/>
      </c>
      <c r="CA75" s="30"/>
      <c r="CB75" s="390" t="str">
        <f t="shared" ref="CB75" si="1279">IF(CC74=0,"",CB74/CC74)</f>
        <v/>
      </c>
      <c r="CC75" s="389"/>
      <c r="CD75" s="275" t="str">
        <f t="shared" ref="CD75" si="1280">IF(CE74=0,"",CD74/CE74)</f>
        <v/>
      </c>
      <c r="CE75" s="30"/>
      <c r="CF75" s="274" t="str">
        <f t="shared" ref="CF75" si="1281">IF(CG74=0,"",CF74/CG74)</f>
        <v/>
      </c>
      <c r="CG75" s="29"/>
      <c r="CH75" s="243">
        <f t="shared" si="759"/>
        <v>14</v>
      </c>
      <c r="CI75" s="244">
        <f>C75</f>
        <v>0.245</v>
      </c>
      <c r="CJ75" s="193"/>
      <c r="CK75" s="234">
        <v>0.6</v>
      </c>
      <c r="CL75" s="234">
        <v>31</v>
      </c>
      <c r="CM75" s="185"/>
    </row>
    <row r="76" spans="1:91" ht="15" customHeight="1">
      <c r="A76" s="199">
        <f t="shared" si="800"/>
        <v>30</v>
      </c>
      <c r="B76" s="245" t="str">
        <f>BJ16</f>
        <v xml:space="preserve">Piet v/d Hoeven </v>
      </c>
      <c r="C76" s="245"/>
      <c r="D76" s="51"/>
      <c r="E76" s="51"/>
      <c r="F76" s="29"/>
      <c r="G76" s="29"/>
      <c r="H76" s="51"/>
      <c r="I76" s="51"/>
      <c r="J76" s="29"/>
      <c r="K76" s="29"/>
      <c r="L76" s="51"/>
      <c r="M76" s="51"/>
      <c r="N76" s="29"/>
      <c r="O76" s="29"/>
      <c r="P76" s="51"/>
      <c r="Q76" s="51"/>
      <c r="R76" s="29"/>
      <c r="S76" s="29"/>
      <c r="T76" s="51">
        <v>25</v>
      </c>
      <c r="U76" s="51">
        <v>35</v>
      </c>
      <c r="V76" s="29"/>
      <c r="W76" s="29"/>
      <c r="X76" s="51">
        <v>13</v>
      </c>
      <c r="Y76" s="51">
        <v>58</v>
      </c>
      <c r="Z76" s="29"/>
      <c r="AA76" s="29"/>
      <c r="AB76" s="51">
        <v>14</v>
      </c>
      <c r="AC76" s="51">
        <v>48</v>
      </c>
      <c r="AD76" s="29"/>
      <c r="AE76" s="29"/>
      <c r="AF76" s="51"/>
      <c r="AG76" s="51"/>
      <c r="AH76" s="29"/>
      <c r="AI76" s="29"/>
      <c r="AJ76" s="51"/>
      <c r="AK76" s="51"/>
      <c r="AL76" s="29"/>
      <c r="AM76" s="29"/>
      <c r="AN76" s="51"/>
      <c r="AO76" s="51"/>
      <c r="AP76" s="29"/>
      <c r="AQ76" s="29"/>
      <c r="AR76" s="51"/>
      <c r="AS76" s="51"/>
      <c r="AT76" s="29">
        <v>6</v>
      </c>
      <c r="AU76" s="29">
        <v>50</v>
      </c>
      <c r="AV76" s="51"/>
      <c r="AW76" s="51"/>
      <c r="AX76" s="29"/>
      <c r="AY76" s="29"/>
      <c r="AZ76" s="51"/>
      <c r="BA76" s="51"/>
      <c r="BB76" s="29"/>
      <c r="BC76" s="29"/>
      <c r="BD76" s="51"/>
      <c r="BE76" s="51"/>
      <c r="BF76" s="29"/>
      <c r="BG76" s="29"/>
      <c r="BH76" s="51"/>
      <c r="BI76" s="51"/>
      <c r="BJ76" s="256"/>
      <c r="BK76" s="256"/>
      <c r="BL76" s="51"/>
      <c r="BM76" s="51"/>
      <c r="BN76" s="29">
        <v>23</v>
      </c>
      <c r="BO76" s="29">
        <v>38</v>
      </c>
      <c r="BP76" s="51"/>
      <c r="BQ76" s="51"/>
      <c r="BR76" s="29">
        <v>12</v>
      </c>
      <c r="BS76" s="29">
        <v>60</v>
      </c>
      <c r="BT76" s="51">
        <v>13</v>
      </c>
      <c r="BU76" s="51">
        <v>39</v>
      </c>
      <c r="BV76" s="29"/>
      <c r="BW76" s="29"/>
      <c r="BX76" s="51"/>
      <c r="BY76" s="51"/>
      <c r="BZ76" s="29"/>
      <c r="CA76" s="29"/>
      <c r="CB76" s="391"/>
      <c r="CC76" s="391"/>
      <c r="CD76" s="29"/>
      <c r="CE76" s="29"/>
      <c r="CF76" s="51"/>
      <c r="CG76" s="51"/>
      <c r="CH76" s="245" t="str">
        <f t="shared" si="759"/>
        <v xml:space="preserve">Piet v/d Hoeven </v>
      </c>
      <c r="CI76" s="245"/>
      <c r="CJ76" s="185"/>
      <c r="CK76" s="234">
        <v>0.64</v>
      </c>
      <c r="CL76" s="234">
        <v>33</v>
      </c>
      <c r="CM76" s="185"/>
    </row>
    <row r="77" spans="1:91" ht="15" customHeight="1">
      <c r="B77" s="247">
        <f>BJ17</f>
        <v>14</v>
      </c>
      <c r="C77" s="248">
        <f>BK17</f>
        <v>0.247</v>
      </c>
      <c r="D77" s="273" t="str">
        <f t="shared" ref="D77" si="1282">IF(E76=0,"",D76/E76)</f>
        <v/>
      </c>
      <c r="E77" s="51"/>
      <c r="F77" s="274" t="str">
        <f t="shared" ref="F77" si="1283">IF(G76=0,"",F76/G76)</f>
        <v/>
      </c>
      <c r="G77" s="29"/>
      <c r="H77" s="273" t="str">
        <f t="shared" ref="H77" si="1284">IF(I76=0,"",H76/I76)</f>
        <v/>
      </c>
      <c r="I77" s="51"/>
      <c r="J77" s="274" t="str">
        <f t="shared" ref="J77" si="1285">IF(K76=0,"",J76/K76)</f>
        <v/>
      </c>
      <c r="K77" s="29"/>
      <c r="L77" s="273" t="str">
        <f t="shared" ref="L77" si="1286">IF(M76=0,"",L76/M76)</f>
        <v/>
      </c>
      <c r="M77" s="51"/>
      <c r="N77" s="274" t="str">
        <f t="shared" ref="N77" si="1287">IF(O76=0,"",N76/O76)</f>
        <v/>
      </c>
      <c r="O77" s="29"/>
      <c r="P77" s="273" t="str">
        <f t="shared" ref="P77" si="1288">IF(Q76=0,"",P76/Q76)</f>
        <v/>
      </c>
      <c r="Q77" s="51"/>
      <c r="R77" s="274" t="str">
        <f t="shared" ref="R77" si="1289">IF(S76=0,"",R76/S76)</f>
        <v/>
      </c>
      <c r="S77" s="29"/>
      <c r="T77" s="273">
        <f t="shared" ref="T77" si="1290">IF(U76=0,"",T76/U76)</f>
        <v>0.7142857142857143</v>
      </c>
      <c r="U77" s="51">
        <v>3</v>
      </c>
      <c r="V77" s="274" t="str">
        <f t="shared" ref="V77" si="1291">IF(W76=0,"",V76/W76)</f>
        <v/>
      </c>
      <c r="W77" s="29"/>
      <c r="X77" s="273">
        <f t="shared" ref="X77" si="1292">IF(Y76=0,"",X76/Y76)</f>
        <v>0.22413793103448276</v>
      </c>
      <c r="Y77" s="51">
        <v>0</v>
      </c>
      <c r="Z77" s="274" t="str">
        <f t="shared" ref="Z77" si="1293">IF(AA76=0,"",Z76/AA76)</f>
        <v/>
      </c>
      <c r="AA77" s="29"/>
      <c r="AB77" s="273">
        <f t="shared" ref="AB77" si="1294">IF(AC76=0,"",AB76/AC76)</f>
        <v>0.29166666666666669</v>
      </c>
      <c r="AC77" s="51">
        <v>3</v>
      </c>
      <c r="AD77" s="274" t="str">
        <f t="shared" ref="AD77" si="1295">IF(AE76=0,"",AD76/AE76)</f>
        <v/>
      </c>
      <c r="AE77" s="29"/>
      <c r="AF77" s="273" t="str">
        <f t="shared" ref="AF77" si="1296">IF(AG76=0,"",AF76/AG76)</f>
        <v/>
      </c>
      <c r="AG77" s="51"/>
      <c r="AH77" s="274" t="str">
        <f t="shared" ref="AH77" si="1297">IF(AI76=0,"",AH76/AI76)</f>
        <v/>
      </c>
      <c r="AI77" s="29"/>
      <c r="AJ77" s="273" t="str">
        <f t="shared" ref="AJ77" si="1298">IF(AK76=0,"",AJ76/AK76)</f>
        <v/>
      </c>
      <c r="AK77" s="51"/>
      <c r="AL77" s="274" t="str">
        <f t="shared" ref="AL77" si="1299">IF(AM76=0,"",AL76/AM76)</f>
        <v/>
      </c>
      <c r="AM77" s="29"/>
      <c r="AN77" s="273" t="str">
        <f t="shared" ref="AN77" si="1300">IF(AO76=0,"",AN76/AO76)</f>
        <v/>
      </c>
      <c r="AO77" s="51"/>
      <c r="AP77" s="274" t="str">
        <f t="shared" ref="AP77" si="1301">IF(AQ76=0,"",AP76/AQ76)</f>
        <v/>
      </c>
      <c r="AQ77" s="29"/>
      <c r="AR77" s="273" t="str">
        <f t="shared" ref="AR77" si="1302">IF(AS76=0,"",AR76/AS76)</f>
        <v/>
      </c>
      <c r="AS77" s="51"/>
      <c r="AT77" s="274">
        <f t="shared" ref="AT77:AT79" si="1303">IF(AU76=0,"",AT76/AU76)</f>
        <v>0.12</v>
      </c>
      <c r="AU77" s="29">
        <v>0</v>
      </c>
      <c r="AV77" s="273" t="str">
        <f t="shared" ref="AV77" si="1304">IF(AW76=0,"",AV76/AW76)</f>
        <v/>
      </c>
      <c r="AW77" s="51"/>
      <c r="AX77" s="274" t="str">
        <f t="shared" ref="AX77" si="1305">IF(AY76=0,"",AX76/AY76)</f>
        <v/>
      </c>
      <c r="AY77" s="29"/>
      <c r="AZ77" s="273" t="str">
        <f t="shared" ref="AZ77" si="1306">IF(BA76=0,"",AZ76/BA76)</f>
        <v/>
      </c>
      <c r="BA77" s="51"/>
      <c r="BB77" s="274" t="str">
        <f t="shared" si="1267"/>
        <v/>
      </c>
      <c r="BC77" s="29"/>
      <c r="BD77" s="273" t="str">
        <f t="shared" ref="BD77" si="1307">IF(BE76=0,"",BD76/BE76)</f>
        <v/>
      </c>
      <c r="BE77" s="51"/>
      <c r="BF77" s="274" t="str">
        <f t="shared" ref="BF77" si="1308">IF(BG76=0,"",BF76/BG76)</f>
        <v/>
      </c>
      <c r="BG77" s="29"/>
      <c r="BH77" s="273" t="str">
        <f t="shared" ref="BH77" si="1309">IF(BI76=0,"",BH76/BI76)</f>
        <v/>
      </c>
      <c r="BI77" s="51"/>
      <c r="BJ77" s="276"/>
      <c r="BK77" s="256"/>
      <c r="BL77" s="273" t="str">
        <f t="shared" ref="BL77" si="1310">IF(BM76=0,"",BL76/BM76)</f>
        <v/>
      </c>
      <c r="BM77" s="51"/>
      <c r="BN77" s="274">
        <f t="shared" ref="BN77" si="1311">IF(BO76=0,"",BN76/BO76)</f>
        <v>0.60526315789473684</v>
      </c>
      <c r="BO77" s="29">
        <v>1</v>
      </c>
      <c r="BP77" s="273" t="str">
        <f t="shared" ref="BP77" si="1312">IF(BQ76=0,"",BP76/BQ76)</f>
        <v/>
      </c>
      <c r="BQ77" s="51"/>
      <c r="BR77" s="274">
        <f t="shared" ref="BR77" si="1313">IF(BS76=0,"",BR76/BS76)</f>
        <v>0.2</v>
      </c>
      <c r="BS77" s="29">
        <v>0</v>
      </c>
      <c r="BT77" s="273">
        <f t="shared" ref="BT77" si="1314">IF(BU76=0,"",BT76/BU76)</f>
        <v>0.33333333333333331</v>
      </c>
      <c r="BU77" s="51">
        <v>3</v>
      </c>
      <c r="BV77" s="274" t="str">
        <f t="shared" ref="BV77" si="1315">IF(BW76=0,"",BV76/BW76)</f>
        <v/>
      </c>
      <c r="BW77" s="29"/>
      <c r="BX77" s="273" t="str">
        <f t="shared" ref="BX77" si="1316">IF(BY76=0,"",BX76/BY76)</f>
        <v/>
      </c>
      <c r="BY77" s="51"/>
      <c r="BZ77" s="274" t="str">
        <f t="shared" ref="BZ77" si="1317">IF(CA76=0,"",BZ76/CA76)</f>
        <v/>
      </c>
      <c r="CA77" s="29"/>
      <c r="CB77" s="392" t="str">
        <f t="shared" ref="CB77" si="1318">IF(CC76=0,"",CB76/CC76)</f>
        <v/>
      </c>
      <c r="CC77" s="391"/>
      <c r="CD77" s="274" t="str">
        <f t="shared" ref="CD77" si="1319">IF(CE76=0,"",CD76/CE76)</f>
        <v/>
      </c>
      <c r="CE77" s="29"/>
      <c r="CF77" s="273" t="str">
        <f t="shared" ref="CF77" si="1320">IF(CG76=0,"",CF76/CG76)</f>
        <v/>
      </c>
      <c r="CG77" s="51"/>
      <c r="CH77" s="247">
        <f t="shared" si="759"/>
        <v>14</v>
      </c>
      <c r="CI77" s="248">
        <f>C77</f>
        <v>0.247</v>
      </c>
      <c r="CJ77" s="185"/>
      <c r="CK77" s="234">
        <v>0.68</v>
      </c>
      <c r="CL77" s="234">
        <v>35</v>
      </c>
      <c r="CM77" s="185"/>
    </row>
    <row r="78" spans="1:91" ht="15" customHeight="1">
      <c r="A78" s="122">
        <f t="shared" si="758"/>
        <v>31</v>
      </c>
      <c r="B78" s="203" t="str">
        <f>BL16</f>
        <v>Pleun vd Vliet</v>
      </c>
      <c r="C78" s="203"/>
      <c r="D78" s="29"/>
      <c r="E78" s="29"/>
      <c r="F78" s="30">
        <v>23</v>
      </c>
      <c r="G78" s="30">
        <v>40</v>
      </c>
      <c r="H78" s="29"/>
      <c r="I78" s="29"/>
      <c r="J78" s="30"/>
      <c r="K78" s="30"/>
      <c r="L78" s="29">
        <v>21</v>
      </c>
      <c r="M78" s="29">
        <v>60</v>
      </c>
      <c r="N78" s="30"/>
      <c r="O78" s="30"/>
      <c r="P78" s="29">
        <v>27</v>
      </c>
      <c r="Q78" s="29">
        <v>56</v>
      </c>
      <c r="R78" s="30"/>
      <c r="S78" s="30"/>
      <c r="T78" s="29"/>
      <c r="U78" s="29"/>
      <c r="V78" s="30"/>
      <c r="W78" s="30"/>
      <c r="X78" s="29"/>
      <c r="Y78" s="29"/>
      <c r="Z78" s="30"/>
      <c r="AA78" s="30"/>
      <c r="AB78" s="29"/>
      <c r="AC78" s="29"/>
      <c r="AD78" s="30"/>
      <c r="AE78" s="30"/>
      <c r="AF78" s="29"/>
      <c r="AG78" s="29"/>
      <c r="AH78" s="30"/>
      <c r="AI78" s="30"/>
      <c r="AJ78" s="29"/>
      <c r="AK78" s="29"/>
      <c r="AL78" s="30">
        <v>30</v>
      </c>
      <c r="AM78" s="30">
        <v>40</v>
      </c>
      <c r="AN78" s="29"/>
      <c r="AO78" s="29"/>
      <c r="AP78" s="30"/>
      <c r="AQ78" s="30"/>
      <c r="AR78" s="29"/>
      <c r="AS78" s="29"/>
      <c r="AT78" s="30"/>
      <c r="AU78" s="30"/>
      <c r="AV78" s="29"/>
      <c r="AW78" s="29"/>
      <c r="AX78" s="30"/>
      <c r="AY78" s="30"/>
      <c r="AZ78" s="29"/>
      <c r="BA78" s="29"/>
      <c r="BB78" s="30"/>
      <c r="BC78" s="30"/>
      <c r="BD78" s="29"/>
      <c r="BE78" s="29"/>
      <c r="BF78" s="30">
        <v>12</v>
      </c>
      <c r="BG78" s="30">
        <v>49</v>
      </c>
      <c r="BH78" s="29"/>
      <c r="BI78" s="29"/>
      <c r="BJ78" s="30"/>
      <c r="BK78" s="30"/>
      <c r="BL78" s="256"/>
      <c r="BM78" s="256"/>
      <c r="BN78" s="30">
        <v>27</v>
      </c>
      <c r="BO78" s="30">
        <v>40</v>
      </c>
      <c r="BP78" s="29">
        <v>47</v>
      </c>
      <c r="BQ78" s="29">
        <v>40</v>
      </c>
      <c r="BR78" s="30">
        <v>18</v>
      </c>
      <c r="BS78" s="30">
        <v>16</v>
      </c>
      <c r="BT78" s="29"/>
      <c r="BU78" s="29"/>
      <c r="BV78" s="30">
        <v>10</v>
      </c>
      <c r="BW78" s="30">
        <v>30</v>
      </c>
      <c r="BX78" s="29">
        <v>8</v>
      </c>
      <c r="BY78" s="29">
        <v>48</v>
      </c>
      <c r="BZ78" s="30"/>
      <c r="CA78" s="30"/>
      <c r="CB78" s="389">
        <v>16</v>
      </c>
      <c r="CC78" s="389">
        <v>48</v>
      </c>
      <c r="CD78" s="30"/>
      <c r="CE78" s="30"/>
      <c r="CF78" s="29"/>
      <c r="CG78" s="29"/>
      <c r="CH78" s="203" t="str">
        <f t="shared" si="759"/>
        <v>Pleun vd Vliet</v>
      </c>
      <c r="CI78" s="203"/>
      <c r="CJ78" s="193"/>
      <c r="CK78" s="234">
        <v>0.72</v>
      </c>
      <c r="CL78" s="234">
        <v>37</v>
      </c>
      <c r="CM78" s="185"/>
    </row>
    <row r="79" spans="1:91" ht="15" customHeight="1">
      <c r="B79" s="243">
        <f>BL17</f>
        <v>15</v>
      </c>
      <c r="C79" s="244">
        <f>BM17</f>
        <v>0.28699999999999998</v>
      </c>
      <c r="D79" s="274" t="str">
        <f t="shared" ref="D79" si="1321">IF(E78=0,"",D78/E78)</f>
        <v/>
      </c>
      <c r="E79" s="29"/>
      <c r="F79" s="275">
        <f t="shared" ref="F79" si="1322">IF(G78=0,"",F78/G78)</f>
        <v>0.57499999999999996</v>
      </c>
      <c r="G79" s="30">
        <v>3</v>
      </c>
      <c r="H79" s="274" t="str">
        <f t="shared" ref="H79" si="1323">IF(I78=0,"",H78/I78)</f>
        <v/>
      </c>
      <c r="I79" s="29"/>
      <c r="J79" s="275" t="str">
        <f t="shared" ref="J79" si="1324">IF(K78=0,"",J78/K78)</f>
        <v/>
      </c>
      <c r="K79" s="30"/>
      <c r="L79" s="274">
        <f t="shared" ref="L79" si="1325">IF(M78=0,"",L78/M78)</f>
        <v>0.35</v>
      </c>
      <c r="M79" s="29">
        <v>1</v>
      </c>
      <c r="N79" s="275" t="str">
        <f t="shared" ref="N79" si="1326">IF(O78=0,"",N78/O78)</f>
        <v/>
      </c>
      <c r="O79" s="30"/>
      <c r="P79" s="274">
        <f t="shared" ref="P79" si="1327">IF(Q78=0,"",P78/Q78)</f>
        <v>0.48214285714285715</v>
      </c>
      <c r="Q79" s="29">
        <v>2</v>
      </c>
      <c r="R79" s="275" t="str">
        <f t="shared" ref="R79" si="1328">IF(S78=0,"",R78/S78)</f>
        <v/>
      </c>
      <c r="S79" s="30"/>
      <c r="T79" s="274" t="str">
        <f t="shared" ref="T79" si="1329">IF(U78=0,"",T78/U78)</f>
        <v/>
      </c>
      <c r="U79" s="29"/>
      <c r="V79" s="275" t="str">
        <f t="shared" ref="V79" si="1330">IF(W78=0,"",V78/W78)</f>
        <v/>
      </c>
      <c r="W79" s="30"/>
      <c r="X79" s="274" t="str">
        <f t="shared" ref="X79" si="1331">IF(Y78=0,"",X78/Y78)</f>
        <v/>
      </c>
      <c r="Y79" s="29"/>
      <c r="Z79" s="275" t="str">
        <f t="shared" ref="Z79" si="1332">IF(AA78=0,"",Z78/AA78)</f>
        <v/>
      </c>
      <c r="AA79" s="30"/>
      <c r="AB79" s="274" t="str">
        <f t="shared" ref="AB79" si="1333">IF(AC78=0,"",AB78/AC78)</f>
        <v/>
      </c>
      <c r="AC79" s="29"/>
      <c r="AD79" s="275" t="str">
        <f t="shared" ref="AD79" si="1334">IF(AE78=0,"",AD78/AE78)</f>
        <v/>
      </c>
      <c r="AE79" s="30"/>
      <c r="AF79" s="274" t="str">
        <f t="shared" ref="AF79" si="1335">IF(AG78=0,"",AF78/AG78)</f>
        <v/>
      </c>
      <c r="AG79" s="29"/>
      <c r="AH79" s="275" t="str">
        <f t="shared" ref="AH79" si="1336">IF(AI78=0,"",AH78/AI78)</f>
        <v/>
      </c>
      <c r="AI79" s="30"/>
      <c r="AJ79" s="274" t="str">
        <f t="shared" ref="AJ79" si="1337">IF(AK78=0,"",AJ78/AK78)</f>
        <v/>
      </c>
      <c r="AK79" s="29"/>
      <c r="AL79" s="275">
        <f t="shared" ref="AL79" si="1338">IF(AM78=0,"",AL78/AM78)</f>
        <v>0.75</v>
      </c>
      <c r="AM79" s="30">
        <v>1</v>
      </c>
      <c r="AN79" s="274" t="str">
        <f t="shared" ref="AN79" si="1339">IF(AO78=0,"",AN78/AO78)</f>
        <v/>
      </c>
      <c r="AO79" s="29"/>
      <c r="AP79" s="275" t="str">
        <f t="shared" ref="AP79" si="1340">IF(AQ78=0,"",AP78/AQ78)</f>
        <v/>
      </c>
      <c r="AQ79" s="30"/>
      <c r="AR79" s="274" t="str">
        <f t="shared" ref="AR79" si="1341">IF(AS78=0,"",AR78/AS78)</f>
        <v/>
      </c>
      <c r="AS79" s="29"/>
      <c r="AT79" s="274" t="str">
        <f t="shared" si="1303"/>
        <v/>
      </c>
      <c r="AU79" s="30"/>
      <c r="AV79" s="274" t="str">
        <f t="shared" ref="AV79" si="1342">IF(AW78=0,"",AV78/AW78)</f>
        <v/>
      </c>
      <c r="AW79" s="29"/>
      <c r="AX79" s="275" t="str">
        <f t="shared" ref="AX79" si="1343">IF(AY78=0,"",AX78/AY78)</f>
        <v/>
      </c>
      <c r="AY79" s="30"/>
      <c r="AZ79" s="274" t="str">
        <f t="shared" ref="AZ79" si="1344">IF(BA78=0,"",AZ78/BA78)</f>
        <v/>
      </c>
      <c r="BA79" s="29"/>
      <c r="BB79" s="275" t="str">
        <f t="shared" ref="BB79" si="1345">IF(BC78=0,"",BB78/BC78)</f>
        <v/>
      </c>
      <c r="BC79" s="30"/>
      <c r="BD79" s="274" t="str">
        <f t="shared" ref="BD79" si="1346">IF(BE78=0,"",BD78/BE78)</f>
        <v/>
      </c>
      <c r="BE79" s="29"/>
      <c r="BF79" s="275">
        <f t="shared" ref="BF79" si="1347">IF(BG78=0,"",BF78/BG78)</f>
        <v>0.24489795918367346</v>
      </c>
      <c r="BG79" s="30">
        <v>3</v>
      </c>
      <c r="BH79" s="274" t="str">
        <f t="shared" ref="BH79" si="1348">IF(BI78=0,"",BH78/BI78)</f>
        <v/>
      </c>
      <c r="BI79" s="29"/>
      <c r="BJ79" s="275" t="str">
        <f t="shared" ref="BJ79" si="1349">IF(BK78=0,"",BJ78/BK78)</f>
        <v/>
      </c>
      <c r="BK79" s="30"/>
      <c r="BL79" s="276"/>
      <c r="BM79" s="256"/>
      <c r="BN79" s="275">
        <f t="shared" ref="BN79" si="1350">IF(BO78=0,"",BN78/BO78)</f>
        <v>0.67500000000000004</v>
      </c>
      <c r="BO79" s="30">
        <v>3</v>
      </c>
      <c r="BP79" s="274">
        <f t="shared" ref="BP79" si="1351">IF(BQ78=0,"",BP78/BQ78)</f>
        <v>1.175</v>
      </c>
      <c r="BQ79" s="29">
        <v>3</v>
      </c>
      <c r="BR79" s="275">
        <f t="shared" ref="BR79" si="1352">IF(BS78=0,"",BR78/BS78)</f>
        <v>1.125</v>
      </c>
      <c r="BS79" s="30">
        <v>3</v>
      </c>
      <c r="BT79" s="274" t="str">
        <f t="shared" ref="BT79" si="1353">IF(BU78=0,"",BT78/BU78)</f>
        <v/>
      </c>
      <c r="BU79" s="29"/>
      <c r="BV79" s="275">
        <f t="shared" ref="BV79" si="1354">IF(BW78=0,"",BV78/BW78)</f>
        <v>0.33333333333333331</v>
      </c>
      <c r="BW79" s="30">
        <v>3</v>
      </c>
      <c r="BX79" s="274">
        <f t="shared" ref="BX79" si="1355">IF(BY78=0,"",BX78/BY78)</f>
        <v>0.16666666666666666</v>
      </c>
      <c r="BY79" s="29">
        <v>0</v>
      </c>
      <c r="BZ79" s="275" t="str">
        <f t="shared" ref="BZ79" si="1356">IF(CA78=0,"",BZ78/CA78)</f>
        <v/>
      </c>
      <c r="CA79" s="30"/>
      <c r="CB79" s="390">
        <f t="shared" ref="CB79" si="1357">IF(CC78=0,"",CB78/CC78)</f>
        <v>0.33333333333333331</v>
      </c>
      <c r="CC79" s="389">
        <v>3</v>
      </c>
      <c r="CD79" s="275" t="str">
        <f t="shared" ref="CD79" si="1358">IF(CE78=0,"",CD78/CE78)</f>
        <v/>
      </c>
      <c r="CE79" s="30"/>
      <c r="CF79" s="274" t="str">
        <f t="shared" ref="CF79" si="1359">IF(CG78=0,"",CF78/CG78)</f>
        <v/>
      </c>
      <c r="CG79" s="29"/>
      <c r="CH79" s="243">
        <f t="shared" si="759"/>
        <v>15</v>
      </c>
      <c r="CI79" s="244">
        <f>C79</f>
        <v>0.28699999999999998</v>
      </c>
      <c r="CJ79" s="193"/>
      <c r="CK79" s="234">
        <v>0.76</v>
      </c>
      <c r="CL79" s="234">
        <v>39</v>
      </c>
      <c r="CM79" s="185"/>
    </row>
    <row r="80" spans="1:91" ht="15" customHeight="1">
      <c r="A80" s="199">
        <f t="shared" si="800"/>
        <v>32</v>
      </c>
      <c r="B80" s="245" t="str">
        <f>BN16</f>
        <v>Rene den Os</v>
      </c>
      <c r="C80" s="245"/>
      <c r="D80" s="51"/>
      <c r="E80" s="51"/>
      <c r="F80" s="29">
        <v>16</v>
      </c>
      <c r="G80" s="29">
        <v>45</v>
      </c>
      <c r="H80" s="51"/>
      <c r="I80" s="51"/>
      <c r="J80" s="29">
        <v>20</v>
      </c>
      <c r="K80" s="29">
        <v>36</v>
      </c>
      <c r="L80" s="51"/>
      <c r="M80" s="51"/>
      <c r="N80" s="29">
        <v>37</v>
      </c>
      <c r="O80" s="29">
        <v>40</v>
      </c>
      <c r="P80" s="51"/>
      <c r="Q80" s="51"/>
      <c r="R80" s="29"/>
      <c r="S80" s="29"/>
      <c r="T80" s="51"/>
      <c r="U80" s="51"/>
      <c r="V80" s="29"/>
      <c r="W80" s="29"/>
      <c r="X80" s="51"/>
      <c r="Y80" s="51"/>
      <c r="Z80" s="29">
        <v>12</v>
      </c>
      <c r="AA80" s="29">
        <v>56</v>
      </c>
      <c r="AB80" s="51"/>
      <c r="AC80" s="51"/>
      <c r="AD80" s="29"/>
      <c r="AE80" s="29"/>
      <c r="AF80" s="51"/>
      <c r="AG80" s="51"/>
      <c r="AH80" s="29"/>
      <c r="AI80" s="29"/>
      <c r="AJ80" s="51"/>
      <c r="AK80" s="51"/>
      <c r="AL80" s="29"/>
      <c r="AM80" s="29"/>
      <c r="AN80" s="51"/>
      <c r="AO80" s="51"/>
      <c r="AP80" s="29"/>
      <c r="AQ80" s="29"/>
      <c r="AR80" s="51"/>
      <c r="AS80" s="51"/>
      <c r="AT80" s="29"/>
      <c r="AU80" s="29"/>
      <c r="AV80" s="51"/>
      <c r="AW80" s="51"/>
      <c r="AX80" s="29"/>
      <c r="AY80" s="29"/>
      <c r="AZ80" s="51"/>
      <c r="BA80" s="51"/>
      <c r="BB80" s="29"/>
      <c r="BC80" s="29"/>
      <c r="BD80" s="51"/>
      <c r="BE80" s="51"/>
      <c r="BF80" s="29">
        <v>4</v>
      </c>
      <c r="BG80" s="29">
        <v>48</v>
      </c>
      <c r="BH80" s="51"/>
      <c r="BI80" s="51"/>
      <c r="BJ80" s="29">
        <v>14</v>
      </c>
      <c r="BK80" s="29">
        <v>38</v>
      </c>
      <c r="BL80" s="51">
        <v>12</v>
      </c>
      <c r="BM80" s="51">
        <v>40</v>
      </c>
      <c r="BN80" s="256"/>
      <c r="BO80" s="256"/>
      <c r="BP80" s="51"/>
      <c r="BQ80" s="51"/>
      <c r="BR80" s="29">
        <v>15</v>
      </c>
      <c r="BS80" s="29">
        <v>37</v>
      </c>
      <c r="BT80" s="51"/>
      <c r="BU80" s="51"/>
      <c r="BV80" s="29">
        <v>13</v>
      </c>
      <c r="BW80" s="29">
        <v>31</v>
      </c>
      <c r="BX80" s="51"/>
      <c r="BY80" s="51"/>
      <c r="BZ80" s="29"/>
      <c r="CA80" s="29"/>
      <c r="CB80" s="391"/>
      <c r="CC80" s="391"/>
      <c r="CD80" s="29"/>
      <c r="CE80" s="29"/>
      <c r="CF80" s="51">
        <v>21</v>
      </c>
      <c r="CG80" s="51">
        <v>55</v>
      </c>
      <c r="CH80" s="245" t="str">
        <f t="shared" si="759"/>
        <v>Rene den Os</v>
      </c>
      <c r="CI80" s="245"/>
      <c r="CJ80" s="185"/>
      <c r="CK80" s="234">
        <v>0.8</v>
      </c>
      <c r="CL80" s="234">
        <v>41</v>
      </c>
      <c r="CM80" s="185"/>
    </row>
    <row r="81" spans="1:91" ht="15" customHeight="1">
      <c r="B81" s="247">
        <f>BN17</f>
        <v>27</v>
      </c>
      <c r="C81" s="248">
        <f>BO17</f>
        <v>0.55500000000000005</v>
      </c>
      <c r="D81" s="273" t="str">
        <f t="shared" ref="D81" si="1360">IF(E80=0,"",D80/E80)</f>
        <v/>
      </c>
      <c r="E81" s="51"/>
      <c r="F81" s="274">
        <f t="shared" ref="F81" si="1361">IF(G80=0,"",F80/G80)</f>
        <v>0.35555555555555557</v>
      </c>
      <c r="G81" s="29">
        <v>0</v>
      </c>
      <c r="H81" s="273" t="str">
        <f t="shared" ref="H81" si="1362">IF(I80=0,"",H80/I80)</f>
        <v/>
      </c>
      <c r="I81" s="51"/>
      <c r="J81" s="274">
        <f t="shared" ref="J81" si="1363">IF(K80=0,"",J80/K80)</f>
        <v>0.55555555555555558</v>
      </c>
      <c r="K81" s="29">
        <v>0</v>
      </c>
      <c r="L81" s="273" t="str">
        <f t="shared" ref="L81" si="1364">IF(M80=0,"",L80/M80)</f>
        <v/>
      </c>
      <c r="M81" s="51"/>
      <c r="N81" s="274">
        <f t="shared" ref="N81" si="1365">IF(O80=0,"",N80/O80)</f>
        <v>0.92500000000000004</v>
      </c>
      <c r="O81" s="29">
        <v>3</v>
      </c>
      <c r="P81" s="273" t="str">
        <f t="shared" ref="P81" si="1366">IF(Q80=0,"",P80/Q80)</f>
        <v/>
      </c>
      <c r="Q81" s="51"/>
      <c r="R81" s="274" t="str">
        <f t="shared" ref="R81" si="1367">IF(S80=0,"",R80/S80)</f>
        <v/>
      </c>
      <c r="S81" s="29"/>
      <c r="T81" s="273" t="str">
        <f t="shared" ref="T81" si="1368">IF(U80=0,"",T80/U80)</f>
        <v/>
      </c>
      <c r="U81" s="51"/>
      <c r="V81" s="274" t="str">
        <f t="shared" ref="V81" si="1369">IF(W80=0,"",V80/W80)</f>
        <v/>
      </c>
      <c r="W81" s="29"/>
      <c r="X81" s="273" t="str">
        <f t="shared" ref="X81" si="1370">IF(Y80=0,"",X80/Y80)</f>
        <v/>
      </c>
      <c r="Y81" s="51"/>
      <c r="Z81" s="274">
        <f t="shared" ref="Z81" si="1371">IF(AA80=0,"",Z80/AA80)</f>
        <v>0.21428571428571427</v>
      </c>
      <c r="AA81" s="29">
        <v>0</v>
      </c>
      <c r="AB81" s="273" t="str">
        <f t="shared" ref="AB81" si="1372">IF(AC80=0,"",AB80/AC80)</f>
        <v/>
      </c>
      <c r="AC81" s="51"/>
      <c r="AD81" s="274" t="str">
        <f t="shared" ref="AD81" si="1373">IF(AE80=0,"",AD80/AE80)</f>
        <v/>
      </c>
      <c r="AE81" s="29"/>
      <c r="AF81" s="273" t="str">
        <f t="shared" ref="AF81" si="1374">IF(AG80=0,"",AF80/AG80)</f>
        <v/>
      </c>
      <c r="AG81" s="51"/>
      <c r="AH81" s="274" t="str">
        <f t="shared" ref="AH81" si="1375">IF(AI80=0,"",AH80/AI80)</f>
        <v/>
      </c>
      <c r="AI81" s="29"/>
      <c r="AJ81" s="273" t="str">
        <f t="shared" ref="AJ81" si="1376">IF(AK80=0,"",AJ80/AK80)</f>
        <v/>
      </c>
      <c r="AK81" s="51"/>
      <c r="AL81" s="274" t="str">
        <f t="shared" ref="AL81" si="1377">IF(AM80=0,"",AL80/AM80)</f>
        <v/>
      </c>
      <c r="AM81" s="29"/>
      <c r="AN81" s="273" t="str">
        <f t="shared" ref="AN81" si="1378">IF(AO80=0,"",AN80/AO80)</f>
        <v/>
      </c>
      <c r="AO81" s="51"/>
      <c r="AP81" s="274" t="str">
        <f t="shared" ref="AP81" si="1379">IF(AQ80=0,"",AP80/AQ80)</f>
        <v/>
      </c>
      <c r="AQ81" s="29"/>
      <c r="AR81" s="273" t="str">
        <f t="shared" ref="AR81" si="1380">IF(AS80=0,"",AR80/AS80)</f>
        <v/>
      </c>
      <c r="AS81" s="51"/>
      <c r="AT81" s="274" t="str">
        <f t="shared" ref="AT81" si="1381">IF(AU80=0,"",AT80/AU80)</f>
        <v/>
      </c>
      <c r="AU81" s="29"/>
      <c r="AV81" s="273" t="str">
        <f t="shared" ref="AV81" si="1382">IF(AW80=0,"",AV80/AW80)</f>
        <v/>
      </c>
      <c r="AW81" s="51"/>
      <c r="AX81" s="274" t="str">
        <f t="shared" ref="AX81" si="1383">IF(AY80=0,"",AX80/AY80)</f>
        <v/>
      </c>
      <c r="AY81" s="29"/>
      <c r="AZ81" s="273" t="str">
        <f t="shared" ref="AZ81" si="1384">IF(BA80=0,"",AZ80/BA80)</f>
        <v/>
      </c>
      <c r="BA81" s="51"/>
      <c r="BB81" s="274" t="str">
        <f t="shared" ref="BB81" si="1385">IF(BC80=0,"",BB80/BC80)</f>
        <v/>
      </c>
      <c r="BC81" s="29"/>
      <c r="BD81" s="273" t="str">
        <f t="shared" ref="BD81" si="1386">IF(BE80=0,"",BD80/BE80)</f>
        <v/>
      </c>
      <c r="BE81" s="51"/>
      <c r="BF81" s="274">
        <f t="shared" ref="BF81" si="1387">IF(BG80=0,"",BF80/BG80)</f>
        <v>8.3333333333333329E-2</v>
      </c>
      <c r="BG81" s="29">
        <v>0</v>
      </c>
      <c r="BH81" s="273" t="str">
        <f t="shared" ref="BH81" si="1388">IF(BI80=0,"",BH80/BI80)</f>
        <v/>
      </c>
      <c r="BI81" s="51"/>
      <c r="BJ81" s="274">
        <f t="shared" ref="BJ81" si="1389">IF(BK80=0,"",BJ80/BK80)</f>
        <v>0.36842105263157893</v>
      </c>
      <c r="BK81" s="29">
        <v>3</v>
      </c>
      <c r="BL81" s="273">
        <f t="shared" ref="BL81" si="1390">IF(BM80=0,"",BL80/BM80)</f>
        <v>0.3</v>
      </c>
      <c r="BM81" s="51">
        <v>0</v>
      </c>
      <c r="BN81" s="276"/>
      <c r="BO81" s="256"/>
      <c r="BP81" s="273" t="str">
        <f t="shared" ref="BP81" si="1391">IF(BQ80=0,"",BP80/BQ80)</f>
        <v/>
      </c>
      <c r="BQ81" s="51"/>
      <c r="BR81" s="274">
        <f t="shared" ref="BR81" si="1392">IF(BS80=0,"",BR80/BS80)</f>
        <v>0.40540540540540543</v>
      </c>
      <c r="BS81" s="29">
        <v>1</v>
      </c>
      <c r="BT81" s="273" t="str">
        <f t="shared" ref="BT81" si="1393">IF(BU80=0,"",BT80/BU80)</f>
        <v/>
      </c>
      <c r="BU81" s="51"/>
      <c r="BV81" s="274">
        <f t="shared" ref="BV81" si="1394">IF(BW80=0,"",BV80/BW80)</f>
        <v>0.41935483870967744</v>
      </c>
      <c r="BW81" s="29">
        <v>3</v>
      </c>
      <c r="BX81" s="273" t="str">
        <f t="shared" ref="BX81" si="1395">IF(BY80=0,"",BX80/BY80)</f>
        <v/>
      </c>
      <c r="BY81" s="51"/>
      <c r="BZ81" s="274" t="str">
        <f t="shared" ref="BZ81" si="1396">IF(CA80=0,"",BZ80/CA80)</f>
        <v/>
      </c>
      <c r="CA81" s="29"/>
      <c r="CB81" s="392" t="str">
        <f t="shared" ref="CB81" si="1397">IF(CC80=0,"",CB80/CC80)</f>
        <v/>
      </c>
      <c r="CC81" s="391"/>
      <c r="CD81" s="274" t="str">
        <f t="shared" ref="CD81" si="1398">IF(CE80=0,"",CD80/CE80)</f>
        <v/>
      </c>
      <c r="CE81" s="29"/>
      <c r="CF81" s="273">
        <f t="shared" ref="CF81" si="1399">IF(CG80=0,"",CF80/CG80)</f>
        <v>0.38181818181818183</v>
      </c>
      <c r="CG81" s="51">
        <v>1</v>
      </c>
      <c r="CH81" s="247">
        <f t="shared" si="759"/>
        <v>27</v>
      </c>
      <c r="CI81" s="248">
        <f>C81</f>
        <v>0.55500000000000005</v>
      </c>
      <c r="CJ81" s="185"/>
      <c r="CK81" s="234">
        <v>0.84</v>
      </c>
      <c r="CL81" s="234">
        <v>43</v>
      </c>
      <c r="CM81" s="185"/>
    </row>
    <row r="82" spans="1:91" ht="15" customHeight="1">
      <c r="A82" s="122">
        <f t="shared" si="758"/>
        <v>33</v>
      </c>
      <c r="B82" s="203" t="str">
        <f>BP16</f>
        <v>Richard Venema</v>
      </c>
      <c r="C82" s="203"/>
      <c r="D82" s="29"/>
      <c r="E82" s="29"/>
      <c r="F82" s="30">
        <v>23</v>
      </c>
      <c r="G82" s="30">
        <v>32</v>
      </c>
      <c r="H82" s="29"/>
      <c r="I82" s="29"/>
      <c r="J82" s="30"/>
      <c r="K82" s="30"/>
      <c r="L82" s="29">
        <v>25</v>
      </c>
      <c r="M82" s="29">
        <v>60</v>
      </c>
      <c r="N82" s="30"/>
      <c r="O82" s="30"/>
      <c r="P82" s="29"/>
      <c r="Q82" s="29"/>
      <c r="R82" s="30">
        <v>14</v>
      </c>
      <c r="S82" s="30">
        <v>33</v>
      </c>
      <c r="T82" s="29"/>
      <c r="U82" s="29"/>
      <c r="V82" s="30"/>
      <c r="W82" s="30"/>
      <c r="X82" s="29"/>
      <c r="Y82" s="29"/>
      <c r="Z82" s="30"/>
      <c r="AA82" s="30"/>
      <c r="AB82" s="29"/>
      <c r="AC82" s="29"/>
      <c r="AD82" s="30"/>
      <c r="AE82" s="30"/>
      <c r="AF82" s="29"/>
      <c r="AG82" s="29"/>
      <c r="AH82" s="30">
        <v>11</v>
      </c>
      <c r="AI82" s="30">
        <v>56</v>
      </c>
      <c r="AJ82" s="29"/>
      <c r="AK82" s="29"/>
      <c r="AL82" s="30"/>
      <c r="AM82" s="30"/>
      <c r="AN82" s="29"/>
      <c r="AO82" s="29"/>
      <c r="AP82" s="30"/>
      <c r="AQ82" s="30"/>
      <c r="AR82" s="29"/>
      <c r="AS82" s="29"/>
      <c r="AT82" s="30"/>
      <c r="AU82" s="30"/>
      <c r="AV82" s="29"/>
      <c r="AW82" s="29"/>
      <c r="AX82" s="30"/>
      <c r="AY82" s="30"/>
      <c r="AZ82" s="29"/>
      <c r="BA82" s="29"/>
      <c r="BB82" s="30"/>
      <c r="BC82" s="30"/>
      <c r="BD82" s="29"/>
      <c r="BE82" s="29"/>
      <c r="BF82" s="30"/>
      <c r="BG82" s="30"/>
      <c r="BH82" s="29"/>
      <c r="BI82" s="29"/>
      <c r="BJ82" s="30"/>
      <c r="BK82" s="30"/>
      <c r="BL82" s="29">
        <v>10</v>
      </c>
      <c r="BM82" s="29">
        <v>40</v>
      </c>
      <c r="BN82" s="30"/>
      <c r="BO82" s="30"/>
      <c r="BP82" s="256"/>
      <c r="BQ82" s="256"/>
      <c r="BR82" s="30"/>
      <c r="BS82" s="30"/>
      <c r="BT82" s="29"/>
      <c r="BU82" s="29"/>
      <c r="BV82" s="30"/>
      <c r="BW82" s="30"/>
      <c r="BX82" s="29"/>
      <c r="BY82" s="29"/>
      <c r="BZ82" s="30">
        <v>10</v>
      </c>
      <c r="CA82" s="30">
        <v>23</v>
      </c>
      <c r="CB82" s="389"/>
      <c r="CC82" s="389"/>
      <c r="CD82" s="30"/>
      <c r="CE82" s="30"/>
      <c r="CF82" s="29"/>
      <c r="CG82" s="29"/>
      <c r="CH82" s="203" t="str">
        <f t="shared" ref="CH82:CH93" si="1400">B82</f>
        <v>Richard Venema</v>
      </c>
      <c r="CI82" s="203"/>
      <c r="CJ82" s="185"/>
      <c r="CK82" s="234">
        <v>0.88</v>
      </c>
      <c r="CL82" s="234">
        <v>45</v>
      </c>
      <c r="CM82" s="185"/>
    </row>
    <row r="83" spans="1:91" ht="15" customHeight="1">
      <c r="B83" s="243">
        <f>BP17</f>
        <v>47</v>
      </c>
      <c r="C83" s="244">
        <f>BQ17</f>
        <v>0.93</v>
      </c>
      <c r="D83" s="274" t="str">
        <f t="shared" ref="D83" si="1401">IF(E82=0,"",D82/E82)</f>
        <v/>
      </c>
      <c r="E83" s="29"/>
      <c r="F83" s="275">
        <f t="shared" ref="F83" si="1402">IF(G82=0,"",F82/G82)</f>
        <v>0.71875</v>
      </c>
      <c r="G83" s="30">
        <v>3</v>
      </c>
      <c r="H83" s="274" t="str">
        <f t="shared" ref="H83" si="1403">IF(I82=0,"",H82/I82)</f>
        <v/>
      </c>
      <c r="I83" s="29"/>
      <c r="J83" s="275" t="str">
        <f t="shared" ref="J83" si="1404">IF(K82=0,"",J82/K82)</f>
        <v/>
      </c>
      <c r="K83" s="30"/>
      <c r="L83" s="274">
        <f t="shared" ref="L83" si="1405">IF(M82=0,"",L82/M82)</f>
        <v>0.41666666666666669</v>
      </c>
      <c r="M83" s="29">
        <v>2</v>
      </c>
      <c r="N83" s="275" t="str">
        <f t="shared" ref="N83" si="1406">IF(O82=0,"",N82/O82)</f>
        <v/>
      </c>
      <c r="O83" s="30"/>
      <c r="P83" s="274" t="str">
        <f t="shared" ref="P83" si="1407">IF(Q82=0,"",P82/Q82)</f>
        <v/>
      </c>
      <c r="Q83" s="29"/>
      <c r="R83" s="275">
        <f t="shared" ref="R83" si="1408">IF(S82=0,"",R82/S82)</f>
        <v>0.42424242424242425</v>
      </c>
      <c r="S83" s="30">
        <v>1</v>
      </c>
      <c r="T83" s="274" t="str">
        <f t="shared" ref="T83" si="1409">IF(U82=0,"",T82/U82)</f>
        <v/>
      </c>
      <c r="U83" s="29"/>
      <c r="V83" s="275" t="str">
        <f t="shared" ref="V83" si="1410">IF(W82=0,"",V82/W82)</f>
        <v/>
      </c>
      <c r="W83" s="30"/>
      <c r="X83" s="274" t="str">
        <f t="shared" ref="X83" si="1411">IF(Y82=0,"",X82/Y82)</f>
        <v/>
      </c>
      <c r="Y83" s="29"/>
      <c r="Z83" s="275" t="str">
        <f t="shared" ref="Z83" si="1412">IF(AA82=0,"",Z82/AA82)</f>
        <v/>
      </c>
      <c r="AA83" s="30"/>
      <c r="AB83" s="274" t="str">
        <f t="shared" ref="AB83" si="1413">IF(AC82=0,"",AB82/AC82)</f>
        <v/>
      </c>
      <c r="AC83" s="29"/>
      <c r="AD83" s="275" t="str">
        <f t="shared" ref="AD83" si="1414">IF(AE82=0,"",AD82/AE82)</f>
        <v/>
      </c>
      <c r="AE83" s="30"/>
      <c r="AF83" s="274" t="str">
        <f t="shared" ref="AF83" si="1415">IF(AG82=0,"",AF82/AG82)</f>
        <v/>
      </c>
      <c r="AG83" s="29"/>
      <c r="AH83" s="275">
        <f t="shared" ref="AH83" si="1416">IF(AI82=0,"",AH82/AI82)</f>
        <v>0.19642857142857142</v>
      </c>
      <c r="AI83" s="30">
        <v>0</v>
      </c>
      <c r="AJ83" s="274" t="str">
        <f t="shared" ref="AJ83" si="1417">IF(AK82=0,"",AJ82/AK82)</f>
        <v/>
      </c>
      <c r="AK83" s="29"/>
      <c r="AL83" s="275" t="str">
        <f t="shared" ref="AL83" si="1418">IF(AM82=0,"",AL82/AM82)</f>
        <v/>
      </c>
      <c r="AM83" s="30"/>
      <c r="AN83" s="274" t="str">
        <f t="shared" ref="AN83" si="1419">IF(AO82=0,"",AN82/AO82)</f>
        <v/>
      </c>
      <c r="AO83" s="29"/>
      <c r="AP83" s="275" t="str">
        <f t="shared" ref="AP83" si="1420">IF(AQ82=0,"",AP82/AQ82)</f>
        <v/>
      </c>
      <c r="AQ83" s="30"/>
      <c r="AR83" s="274" t="str">
        <f t="shared" ref="AR83" si="1421">IF(AS82=0,"",AR82/AS82)</f>
        <v/>
      </c>
      <c r="AS83" s="29"/>
      <c r="AT83" s="275" t="str">
        <f t="shared" ref="AT83" si="1422">IF(AU82=0,"",AT82/AU82)</f>
        <v/>
      </c>
      <c r="AU83" s="30"/>
      <c r="AV83" s="274" t="str">
        <f t="shared" ref="AV83" si="1423">IF(AW82=0,"",AV82/AW82)</f>
        <v/>
      </c>
      <c r="AW83" s="29"/>
      <c r="AX83" s="275" t="str">
        <f t="shared" ref="AX83" si="1424">IF(AY82=0,"",AX82/AY82)</f>
        <v/>
      </c>
      <c r="AY83" s="30"/>
      <c r="AZ83" s="274" t="str">
        <f t="shared" ref="AZ83" si="1425">IF(BA82=0,"",AZ82/BA82)</f>
        <v/>
      </c>
      <c r="BA83" s="29"/>
      <c r="BB83" s="275" t="str">
        <f t="shared" ref="BB83" si="1426">IF(BC82=0,"",BB82/BC82)</f>
        <v/>
      </c>
      <c r="BC83" s="30"/>
      <c r="BD83" s="274" t="str">
        <f t="shared" ref="BD83" si="1427">IF(BE82=0,"",BD82/BE82)</f>
        <v/>
      </c>
      <c r="BE83" s="29"/>
      <c r="BF83" s="275" t="str">
        <f t="shared" ref="BF83" si="1428">IF(BG82=0,"",BF82/BG82)</f>
        <v/>
      </c>
      <c r="BG83" s="30"/>
      <c r="BH83" s="274" t="str">
        <f t="shared" ref="BH83" si="1429">IF(BI82=0,"",BH82/BI82)</f>
        <v/>
      </c>
      <c r="BI83" s="29"/>
      <c r="BJ83" s="275" t="str">
        <f t="shared" ref="BJ83" si="1430">IF(BK82=0,"",BJ82/BK82)</f>
        <v/>
      </c>
      <c r="BK83" s="30"/>
      <c r="BL83" s="274">
        <f t="shared" ref="BL83" si="1431">IF(BM82=0,"",BL82/BM82)</f>
        <v>0.25</v>
      </c>
      <c r="BM83" s="29">
        <v>0</v>
      </c>
      <c r="BN83" s="275" t="str">
        <f t="shared" ref="BN83" si="1432">IF(BO82=0,"",BN82/BO82)</f>
        <v/>
      </c>
      <c r="BO83" s="30"/>
      <c r="BP83" s="276"/>
      <c r="BQ83" s="256"/>
      <c r="BR83" s="275" t="str">
        <f t="shared" ref="BR83" si="1433">IF(BS82=0,"",BR82/BS82)</f>
        <v/>
      </c>
      <c r="BS83" s="30"/>
      <c r="BT83" s="274" t="str">
        <f t="shared" ref="BT83" si="1434">IF(BU82=0,"",BT82/BU82)</f>
        <v/>
      </c>
      <c r="BU83" s="29"/>
      <c r="BV83" s="275" t="str">
        <f t="shared" ref="BV83" si="1435">IF(BW82=0,"",BV82/BW82)</f>
        <v/>
      </c>
      <c r="BW83" s="30"/>
      <c r="BX83" s="274" t="str">
        <f t="shared" ref="BX83" si="1436">IF(BY82=0,"",BX82/BY82)</f>
        <v/>
      </c>
      <c r="BY83" s="29"/>
      <c r="BZ83" s="275">
        <f t="shared" ref="BZ83" si="1437">IF(CA82=0,"",BZ82/CA82)</f>
        <v>0.43478260869565216</v>
      </c>
      <c r="CA83" s="30">
        <v>3</v>
      </c>
      <c r="CB83" s="390" t="str">
        <f t="shared" ref="CB83" si="1438">IF(CC82=0,"",CB82/CC82)</f>
        <v/>
      </c>
      <c r="CC83" s="389"/>
      <c r="CD83" s="275" t="str">
        <f t="shared" ref="CD83" si="1439">IF(CE82=0,"",CD82/CE82)</f>
        <v/>
      </c>
      <c r="CE83" s="30"/>
      <c r="CF83" s="274" t="str">
        <f t="shared" ref="CF83" si="1440">IF(CG82=0,"",CF82/CG82)</f>
        <v/>
      </c>
      <c r="CG83" s="29"/>
      <c r="CH83" s="243">
        <f t="shared" si="1400"/>
        <v>47</v>
      </c>
      <c r="CI83" s="244">
        <f>C83</f>
        <v>0.93</v>
      </c>
      <c r="CJ83" s="185"/>
      <c r="CK83" s="234">
        <v>0.92</v>
      </c>
      <c r="CL83" s="234">
        <v>47</v>
      </c>
      <c r="CM83" s="185"/>
    </row>
    <row r="84" spans="1:91" ht="15" customHeight="1">
      <c r="A84" s="199">
        <f t="shared" si="800"/>
        <v>34</v>
      </c>
      <c r="B84" s="245" t="str">
        <f>BR16</f>
        <v>Ronald de Vreede</v>
      </c>
      <c r="C84" s="245"/>
      <c r="D84" s="51"/>
      <c r="E84" s="51"/>
      <c r="F84" s="29">
        <v>23</v>
      </c>
      <c r="G84" s="29">
        <v>41</v>
      </c>
      <c r="H84" s="51"/>
      <c r="I84" s="51"/>
      <c r="J84" s="29"/>
      <c r="K84" s="29"/>
      <c r="L84" s="51"/>
      <c r="M84" s="51"/>
      <c r="N84" s="29"/>
      <c r="O84" s="29"/>
      <c r="P84" s="51"/>
      <c r="Q84" s="51"/>
      <c r="R84" s="29"/>
      <c r="S84" s="29"/>
      <c r="T84" s="51"/>
      <c r="U84" s="51"/>
      <c r="V84" s="29"/>
      <c r="W84" s="29"/>
      <c r="X84" s="51">
        <v>12</v>
      </c>
      <c r="Y84" s="51">
        <v>50</v>
      </c>
      <c r="Z84" s="29">
        <v>12</v>
      </c>
      <c r="AA84" s="29">
        <v>24</v>
      </c>
      <c r="AB84" s="51"/>
      <c r="AC84" s="51"/>
      <c r="AD84" s="29"/>
      <c r="AE84" s="29"/>
      <c r="AF84" s="51"/>
      <c r="AG84" s="51"/>
      <c r="AH84" s="29"/>
      <c r="AI84" s="29"/>
      <c r="AJ84" s="51"/>
      <c r="AK84" s="51"/>
      <c r="AL84" s="29">
        <v>34</v>
      </c>
      <c r="AM84" s="29">
        <v>39</v>
      </c>
      <c r="AN84" s="51"/>
      <c r="AO84" s="51"/>
      <c r="AP84" s="29"/>
      <c r="AQ84" s="29"/>
      <c r="AR84" s="51"/>
      <c r="AS84" s="51"/>
      <c r="AT84" s="29">
        <v>5</v>
      </c>
      <c r="AU84" s="29">
        <v>46</v>
      </c>
      <c r="AV84" s="51"/>
      <c r="AW84" s="51"/>
      <c r="AX84" s="29"/>
      <c r="AY84" s="29"/>
      <c r="AZ84" s="51"/>
      <c r="BA84" s="51"/>
      <c r="BB84" s="29"/>
      <c r="BC84" s="29"/>
      <c r="BD84" s="51"/>
      <c r="BE84" s="51"/>
      <c r="BF84" s="29">
        <v>9</v>
      </c>
      <c r="BG84" s="29">
        <v>60</v>
      </c>
      <c r="BH84" s="51"/>
      <c r="BI84" s="51"/>
      <c r="BJ84" s="29">
        <v>14</v>
      </c>
      <c r="BK84" s="29">
        <v>60</v>
      </c>
      <c r="BL84" s="51">
        <v>1</v>
      </c>
      <c r="BM84" s="51">
        <v>16</v>
      </c>
      <c r="BN84" s="29">
        <v>27</v>
      </c>
      <c r="BO84" s="29">
        <v>37</v>
      </c>
      <c r="BP84" s="51"/>
      <c r="BQ84" s="51"/>
      <c r="BR84" s="256"/>
      <c r="BS84" s="256"/>
      <c r="BT84" s="51">
        <v>5</v>
      </c>
      <c r="BU84" s="51">
        <v>42</v>
      </c>
      <c r="BV84" s="29"/>
      <c r="BW84" s="29"/>
      <c r="BX84" s="51"/>
      <c r="BY84" s="51"/>
      <c r="BZ84" s="29">
        <v>10</v>
      </c>
      <c r="CA84" s="29">
        <v>60</v>
      </c>
      <c r="CB84" s="391"/>
      <c r="CC84" s="391"/>
      <c r="CD84" s="29"/>
      <c r="CE84" s="29"/>
      <c r="CF84" s="51"/>
      <c r="CG84" s="51"/>
      <c r="CH84" s="245" t="str">
        <f t="shared" si="1400"/>
        <v>Ronald de Vreede</v>
      </c>
      <c r="CI84" s="245"/>
      <c r="CJ84" s="185"/>
      <c r="CK84" s="222"/>
      <c r="CL84" s="185"/>
      <c r="CM84" s="185"/>
    </row>
    <row r="85" spans="1:91" ht="15" customHeight="1">
      <c r="B85" s="247">
        <f>BR17</f>
        <v>18</v>
      </c>
      <c r="C85" s="248">
        <f>BS17</f>
        <v>0.35299999999999998</v>
      </c>
      <c r="D85" s="273" t="str">
        <f t="shared" ref="D85" si="1441">IF(E84=0,"",D84/E84)</f>
        <v/>
      </c>
      <c r="E85" s="51"/>
      <c r="F85" s="274">
        <f t="shared" ref="F85" si="1442">IF(G84=0,"",F84/G84)</f>
        <v>0.56097560975609762</v>
      </c>
      <c r="G85" s="29">
        <v>3</v>
      </c>
      <c r="H85" s="273" t="str">
        <f t="shared" ref="H85" si="1443">IF(I84=0,"",H84/I84)</f>
        <v/>
      </c>
      <c r="I85" s="51"/>
      <c r="J85" s="274" t="str">
        <f t="shared" ref="J85" si="1444">IF(K84=0,"",J84/K84)</f>
        <v/>
      </c>
      <c r="K85" s="29"/>
      <c r="L85" s="273" t="str">
        <f t="shared" ref="L85" si="1445">IF(M84=0,"",L84/M84)</f>
        <v/>
      </c>
      <c r="M85" s="51"/>
      <c r="N85" s="274" t="str">
        <f t="shared" ref="N85" si="1446">IF(O84=0,"",N84/O84)</f>
        <v/>
      </c>
      <c r="O85" s="29"/>
      <c r="P85" s="273" t="str">
        <f t="shared" ref="P85" si="1447">IF(Q84=0,"",P84/Q84)</f>
        <v/>
      </c>
      <c r="Q85" s="51"/>
      <c r="R85" s="274" t="str">
        <f t="shared" ref="R85" si="1448">IF(S84=0,"",R84/S84)</f>
        <v/>
      </c>
      <c r="S85" s="29"/>
      <c r="T85" s="273" t="str">
        <f t="shared" ref="T85" si="1449">IF(U84=0,"",T84/U84)</f>
        <v/>
      </c>
      <c r="U85" s="51"/>
      <c r="V85" s="274" t="str">
        <f t="shared" ref="V85" si="1450">IF(W84=0,"",V84/W84)</f>
        <v/>
      </c>
      <c r="W85" s="29"/>
      <c r="X85" s="273">
        <f t="shared" ref="X85" si="1451">IF(Y84=0,"",X84/Y84)</f>
        <v>0.24</v>
      </c>
      <c r="Y85" s="51">
        <v>0</v>
      </c>
      <c r="Z85" s="274">
        <f t="shared" ref="Z85" si="1452">IF(AA84=0,"",Z84/AA84)</f>
        <v>0.5</v>
      </c>
      <c r="AA85" s="29">
        <v>3</v>
      </c>
      <c r="AB85" s="273" t="str">
        <f t="shared" ref="AB85" si="1453">IF(AC84=0,"",AB84/AC84)</f>
        <v/>
      </c>
      <c r="AC85" s="51"/>
      <c r="AD85" s="274" t="str">
        <f t="shared" ref="AD85" si="1454">IF(AE84=0,"",AD84/AE84)</f>
        <v/>
      </c>
      <c r="AE85" s="29"/>
      <c r="AF85" s="273" t="str">
        <f t="shared" ref="AF85" si="1455">IF(AG84=0,"",AF84/AG84)</f>
        <v/>
      </c>
      <c r="AG85" s="51"/>
      <c r="AH85" s="274" t="str">
        <f t="shared" ref="AH85" si="1456">IF(AI84=0,"",AH84/AI84)</f>
        <v/>
      </c>
      <c r="AI85" s="29"/>
      <c r="AJ85" s="273" t="str">
        <f t="shared" ref="AJ85" si="1457">IF(AK84=0,"",AJ84/AK84)</f>
        <v/>
      </c>
      <c r="AK85" s="51"/>
      <c r="AL85" s="274">
        <f t="shared" ref="AL85" si="1458">IF(AM84=0,"",AL84/AM84)</f>
        <v>0.87179487179487181</v>
      </c>
      <c r="AM85" s="29">
        <v>1</v>
      </c>
      <c r="AN85" s="273" t="str">
        <f t="shared" ref="AN85" si="1459">IF(AO84=0,"",AN84/AO84)</f>
        <v/>
      </c>
      <c r="AO85" s="51"/>
      <c r="AP85" s="274" t="str">
        <f t="shared" ref="AP85" si="1460">IF(AQ84=0,"",AP84/AQ84)</f>
        <v/>
      </c>
      <c r="AQ85" s="29"/>
      <c r="AR85" s="273" t="str">
        <f t="shared" ref="AR85" si="1461">IF(AS84=0,"",AR84/AS84)</f>
        <v/>
      </c>
      <c r="AS85" s="51"/>
      <c r="AT85" s="274">
        <f t="shared" ref="AT85" si="1462">IF(AU84=0,"",AT84/AU84)</f>
        <v>0.10869565217391304</v>
      </c>
      <c r="AU85" s="29">
        <v>0</v>
      </c>
      <c r="AV85" s="273" t="str">
        <f t="shared" ref="AV85" si="1463">IF(AW84=0,"",AV84/AW84)</f>
        <v/>
      </c>
      <c r="AW85" s="51"/>
      <c r="AX85" s="274" t="str">
        <f t="shared" ref="AX85" si="1464">IF(AY84=0,"",AX84/AY84)</f>
        <v/>
      </c>
      <c r="AY85" s="29"/>
      <c r="AZ85" s="273" t="str">
        <f t="shared" ref="AZ85" si="1465">IF(BA84=0,"",AZ84/BA84)</f>
        <v/>
      </c>
      <c r="BA85" s="51"/>
      <c r="BB85" s="274" t="str">
        <f t="shared" ref="BB85" si="1466">IF(BC84=0,"",BB84/BC84)</f>
        <v/>
      </c>
      <c r="BC85" s="29"/>
      <c r="BD85" s="273" t="str">
        <f t="shared" ref="BD85" si="1467">IF(BE84=0,"",BD84/BE84)</f>
        <v/>
      </c>
      <c r="BE85" s="51"/>
      <c r="BF85" s="274">
        <f t="shared" ref="BF85" si="1468">IF(BG84=0,"",BF84/BG84)</f>
        <v>0.15</v>
      </c>
      <c r="BG85" s="29">
        <v>1</v>
      </c>
      <c r="BH85" s="273" t="str">
        <f t="shared" ref="BH85" si="1469">IF(BI84=0,"",BH84/BI84)</f>
        <v/>
      </c>
      <c r="BI85" s="51"/>
      <c r="BJ85" s="274">
        <f t="shared" ref="BJ85" si="1470">IF(BK84=0,"",BJ84/BK84)</f>
        <v>0.23333333333333334</v>
      </c>
      <c r="BK85" s="29">
        <v>2</v>
      </c>
      <c r="BL85" s="273">
        <f t="shared" ref="BL85" si="1471">IF(BM84=0,"",BL84/BM84)</f>
        <v>6.25E-2</v>
      </c>
      <c r="BM85" s="51">
        <v>0</v>
      </c>
      <c r="BN85" s="274">
        <f t="shared" ref="BN85" si="1472">IF(BO84=0,"",BN84/BO84)</f>
        <v>0.72972972972972971</v>
      </c>
      <c r="BO85" s="29">
        <v>3</v>
      </c>
      <c r="BP85" s="273" t="str">
        <f t="shared" ref="BP85" si="1473">IF(BQ84=0,"",BP84/BQ84)</f>
        <v/>
      </c>
      <c r="BQ85" s="51"/>
      <c r="BR85" s="276"/>
      <c r="BS85" s="256"/>
      <c r="BT85" s="273">
        <f t="shared" ref="BT85" si="1474">IF(BU84=0,"",BT84/BU84)</f>
        <v>0.11904761904761904</v>
      </c>
      <c r="BU85" s="51">
        <v>0</v>
      </c>
      <c r="BV85" s="274" t="str">
        <f t="shared" ref="BV85" si="1475">IF(BW84=0,"",BV84/BW84)</f>
        <v/>
      </c>
      <c r="BW85" s="29"/>
      <c r="BX85" s="273" t="str">
        <f t="shared" ref="BX85" si="1476">IF(BY84=0,"",BX84/BY84)</f>
        <v/>
      </c>
      <c r="BY85" s="51"/>
      <c r="BZ85" s="274">
        <f t="shared" ref="BZ85" si="1477">IF(CA84=0,"",BZ84/CA84)</f>
        <v>0.16666666666666666</v>
      </c>
      <c r="CA85" s="29">
        <v>3</v>
      </c>
      <c r="CB85" s="392" t="str">
        <f t="shared" ref="CB85" si="1478">IF(CC84=0,"",CB84/CC84)</f>
        <v/>
      </c>
      <c r="CC85" s="391"/>
      <c r="CD85" s="274" t="str">
        <f t="shared" ref="CD85" si="1479">IF(CE84=0,"",CD84/CE84)</f>
        <v/>
      </c>
      <c r="CE85" s="29"/>
      <c r="CF85" s="273" t="str">
        <f t="shared" ref="CF85" si="1480">IF(CG84=0,"",CF84/CG84)</f>
        <v/>
      </c>
      <c r="CG85" s="51"/>
      <c r="CH85" s="247">
        <f t="shared" si="1400"/>
        <v>18</v>
      </c>
      <c r="CI85" s="248">
        <f>C85</f>
        <v>0.35299999999999998</v>
      </c>
      <c r="CJ85" s="193"/>
      <c r="CK85" s="222"/>
      <c r="CL85" s="185"/>
      <c r="CM85" s="185"/>
    </row>
    <row r="86" spans="1:91" ht="15" customHeight="1">
      <c r="A86" s="122">
        <f t="shared" si="758"/>
        <v>35</v>
      </c>
      <c r="B86" s="203" t="str">
        <f>BT16</f>
        <v>Ted Boomkens</v>
      </c>
      <c r="C86" s="203"/>
      <c r="D86" s="29"/>
      <c r="E86" s="29"/>
      <c r="F86" s="30"/>
      <c r="G86" s="30"/>
      <c r="H86" s="29">
        <v>17</v>
      </c>
      <c r="I86" s="29">
        <v>51</v>
      </c>
      <c r="J86" s="30"/>
      <c r="K86" s="30"/>
      <c r="L86" s="29">
        <v>25</v>
      </c>
      <c r="M86" s="29">
        <v>35</v>
      </c>
      <c r="N86" s="30"/>
      <c r="O86" s="30"/>
      <c r="P86" s="29"/>
      <c r="Q86" s="29"/>
      <c r="R86" s="30">
        <v>18</v>
      </c>
      <c r="S86" s="30">
        <v>49</v>
      </c>
      <c r="T86" s="29">
        <v>25</v>
      </c>
      <c r="U86" s="29">
        <v>42</v>
      </c>
      <c r="V86" s="30">
        <v>25</v>
      </c>
      <c r="W86" s="30">
        <v>41</v>
      </c>
      <c r="X86" s="29"/>
      <c r="Y86" s="29"/>
      <c r="Z86" s="30"/>
      <c r="AA86" s="30"/>
      <c r="AB86" s="29"/>
      <c r="AC86" s="29"/>
      <c r="AD86" s="30"/>
      <c r="AE86" s="30"/>
      <c r="AF86" s="29"/>
      <c r="AG86" s="29"/>
      <c r="AH86" s="30"/>
      <c r="AI86" s="30"/>
      <c r="AJ86" s="29"/>
      <c r="AK86" s="29"/>
      <c r="AL86" s="30"/>
      <c r="AM86" s="30"/>
      <c r="AN86" s="29"/>
      <c r="AO86" s="29"/>
      <c r="AP86" s="30"/>
      <c r="AQ86" s="30"/>
      <c r="AR86" s="29"/>
      <c r="AS86" s="29"/>
      <c r="AT86" s="30"/>
      <c r="AU86" s="30"/>
      <c r="AV86" s="29"/>
      <c r="AW86" s="29"/>
      <c r="AX86" s="30"/>
      <c r="AY86" s="30"/>
      <c r="AZ86" s="29"/>
      <c r="BA86" s="29"/>
      <c r="BB86" s="30"/>
      <c r="BC86" s="30"/>
      <c r="BD86" s="29">
        <v>16</v>
      </c>
      <c r="BE86" s="29">
        <v>60</v>
      </c>
      <c r="BF86" s="30"/>
      <c r="BG86" s="30"/>
      <c r="BH86" s="29"/>
      <c r="BI86" s="29"/>
      <c r="BJ86" s="30">
        <v>9</v>
      </c>
      <c r="BK86" s="30">
        <v>39</v>
      </c>
      <c r="BL86" s="29"/>
      <c r="BM86" s="29"/>
      <c r="BN86" s="30"/>
      <c r="BO86" s="30"/>
      <c r="BP86" s="29"/>
      <c r="BQ86" s="29"/>
      <c r="BR86" s="30">
        <v>19</v>
      </c>
      <c r="BS86" s="30">
        <v>42</v>
      </c>
      <c r="BT86" s="256"/>
      <c r="BU86" s="256"/>
      <c r="BV86" s="30">
        <v>9</v>
      </c>
      <c r="BW86" s="30">
        <v>60</v>
      </c>
      <c r="BX86" s="29"/>
      <c r="BY86" s="29"/>
      <c r="BZ86" s="30"/>
      <c r="CA86" s="30"/>
      <c r="CB86" s="389">
        <v>14</v>
      </c>
      <c r="CC86" s="389">
        <v>60</v>
      </c>
      <c r="CD86" s="30"/>
      <c r="CE86" s="30"/>
      <c r="CF86" s="29"/>
      <c r="CG86" s="29"/>
      <c r="CH86" s="203" t="str">
        <f t="shared" si="1400"/>
        <v>Ted Boomkens</v>
      </c>
      <c r="CI86" s="203"/>
      <c r="CJ86" s="185"/>
      <c r="CK86" s="222"/>
      <c r="CL86" s="185"/>
      <c r="CM86" s="185"/>
    </row>
    <row r="87" spans="1:91" ht="15" customHeight="1">
      <c r="B87" s="243">
        <f>BT17</f>
        <v>13</v>
      </c>
      <c r="C87" s="244">
        <f>BU17</f>
        <v>0.22</v>
      </c>
      <c r="D87" s="274" t="str">
        <f t="shared" ref="D87" si="1481">IF(E86=0,"",D86/E86)</f>
        <v/>
      </c>
      <c r="E87" s="29"/>
      <c r="F87" s="275" t="str">
        <f t="shared" ref="F87" si="1482">IF(G86=0,"",F86/G86)</f>
        <v/>
      </c>
      <c r="G87" s="30"/>
      <c r="H87" s="274">
        <f t="shared" ref="H87" si="1483">IF(I86=0,"",H86/I86)</f>
        <v>0.33333333333333331</v>
      </c>
      <c r="I87" s="29">
        <v>0</v>
      </c>
      <c r="J87" s="275" t="str">
        <f t="shared" ref="J87" si="1484">IF(K86=0,"",J86/K86)</f>
        <v/>
      </c>
      <c r="K87" s="30"/>
      <c r="L87" s="274">
        <f t="shared" ref="L87" si="1485">IF(M86=0,"",L86/M86)</f>
        <v>0.7142857142857143</v>
      </c>
      <c r="M87" s="29">
        <v>3</v>
      </c>
      <c r="N87" s="275" t="str">
        <f t="shared" ref="N87" si="1486">IF(O86=0,"",N86/O86)</f>
        <v/>
      </c>
      <c r="O87" s="30"/>
      <c r="P87" s="274" t="str">
        <f t="shared" ref="P87" si="1487">IF(Q86=0,"",P86/Q86)</f>
        <v/>
      </c>
      <c r="Q87" s="29"/>
      <c r="R87" s="275">
        <f t="shared" ref="R87" si="1488">IF(S86=0,"",R86/S86)</f>
        <v>0.36734693877551022</v>
      </c>
      <c r="S87" s="30">
        <v>3</v>
      </c>
      <c r="T87" s="274">
        <f t="shared" ref="T87" si="1489">IF(U86=0,"",T86/U86)</f>
        <v>0.59523809523809523</v>
      </c>
      <c r="U87" s="29">
        <v>2</v>
      </c>
      <c r="V87" s="275">
        <f t="shared" ref="V87" si="1490">IF(W86=0,"",V86/W86)</f>
        <v>0.6097560975609756</v>
      </c>
      <c r="W87" s="30">
        <v>1</v>
      </c>
      <c r="X87" s="274" t="str">
        <f t="shared" ref="X87" si="1491">IF(Y86=0,"",X86/Y86)</f>
        <v/>
      </c>
      <c r="Y87" s="29"/>
      <c r="Z87" s="275" t="str">
        <f t="shared" ref="Z87" si="1492">IF(AA86=0,"",Z86/AA86)</f>
        <v/>
      </c>
      <c r="AA87" s="30"/>
      <c r="AB87" s="274" t="str">
        <f t="shared" ref="AB87" si="1493">IF(AC86=0,"",AB86/AC86)</f>
        <v/>
      </c>
      <c r="AC87" s="29"/>
      <c r="AD87" s="275" t="str">
        <f t="shared" ref="AD87" si="1494">IF(AE86=0,"",AD86/AE86)</f>
        <v/>
      </c>
      <c r="AE87" s="30"/>
      <c r="AF87" s="274" t="str">
        <f t="shared" ref="AF87" si="1495">IF(AG86=0,"",AF86/AG86)</f>
        <v/>
      </c>
      <c r="AG87" s="29"/>
      <c r="AH87" s="275" t="str">
        <f t="shared" ref="AH87" si="1496">IF(AI86=0,"",AH86/AI86)</f>
        <v/>
      </c>
      <c r="AI87" s="30"/>
      <c r="AJ87" s="274" t="str">
        <f t="shared" ref="AJ87" si="1497">IF(AK86=0,"",AJ86/AK86)</f>
        <v/>
      </c>
      <c r="AK87" s="29"/>
      <c r="AL87" s="275" t="str">
        <f t="shared" ref="AL87" si="1498">IF(AM86=0,"",AL86/AM86)</f>
        <v/>
      </c>
      <c r="AM87" s="30"/>
      <c r="AN87" s="274" t="str">
        <f t="shared" ref="AN87" si="1499">IF(AO86=0,"",AN86/AO86)</f>
        <v/>
      </c>
      <c r="AO87" s="29"/>
      <c r="AP87" s="275" t="str">
        <f t="shared" ref="AP87" si="1500">IF(AQ86=0,"",AP86/AQ86)</f>
        <v/>
      </c>
      <c r="AQ87" s="30"/>
      <c r="AR87" s="274" t="str">
        <f t="shared" ref="AR87" si="1501">IF(AS86=0,"",AR86/AS86)</f>
        <v/>
      </c>
      <c r="AS87" s="29"/>
      <c r="AT87" s="275" t="str">
        <f t="shared" ref="AT87" si="1502">IF(AU86=0,"",AT86/AU86)</f>
        <v/>
      </c>
      <c r="AU87" s="30"/>
      <c r="AV87" s="274" t="str">
        <f t="shared" ref="AV87" si="1503">IF(AW86=0,"",AV86/AW86)</f>
        <v/>
      </c>
      <c r="AW87" s="29"/>
      <c r="AX87" s="275" t="str">
        <f t="shared" ref="AX87" si="1504">IF(AY86=0,"",AX86/AY86)</f>
        <v/>
      </c>
      <c r="AY87" s="30"/>
      <c r="AZ87" s="274" t="str">
        <f t="shared" ref="AZ87" si="1505">IF(BA86=0,"",AZ86/BA86)</f>
        <v/>
      </c>
      <c r="BA87" s="29"/>
      <c r="BB87" s="275" t="str">
        <f t="shared" ref="BB87" si="1506">IF(BC86=0,"",BB86/BC86)</f>
        <v/>
      </c>
      <c r="BC87" s="30"/>
      <c r="BD87" s="274">
        <f t="shared" ref="BD87" si="1507">IF(BE86=0,"",BD86/BE86)</f>
        <v>0.26666666666666666</v>
      </c>
      <c r="BE87" s="29">
        <v>2</v>
      </c>
      <c r="BF87" s="275" t="str">
        <f t="shared" ref="BF87" si="1508">IF(BG86=0,"",BF86/BG86)</f>
        <v/>
      </c>
      <c r="BG87" s="30"/>
      <c r="BH87" s="274" t="str">
        <f t="shared" ref="BH87" si="1509">IF(BI86=0,"",BH86/BI86)</f>
        <v/>
      </c>
      <c r="BI87" s="29"/>
      <c r="BJ87" s="275">
        <f t="shared" ref="BJ87" si="1510">IF(BK86=0,"",BJ86/BK86)</f>
        <v>0.23076923076923078</v>
      </c>
      <c r="BK87" s="30">
        <v>0</v>
      </c>
      <c r="BL87" s="274" t="str">
        <f t="shared" ref="BL87" si="1511">IF(BM86=0,"",BL86/BM86)</f>
        <v/>
      </c>
      <c r="BM87" s="29"/>
      <c r="BN87" s="275" t="str">
        <f t="shared" ref="BN87" si="1512">IF(BO86=0,"",BN86/BO86)</f>
        <v/>
      </c>
      <c r="BO87" s="30"/>
      <c r="BP87" s="274" t="str">
        <f t="shared" ref="BP87" si="1513">IF(BQ86=0,"",BP86/BQ86)</f>
        <v/>
      </c>
      <c r="BQ87" s="29"/>
      <c r="BR87" s="275">
        <f t="shared" ref="BR87" si="1514">IF(BS86=0,"",BR86/BS86)</f>
        <v>0.45238095238095238</v>
      </c>
      <c r="BS87" s="30">
        <v>3</v>
      </c>
      <c r="BT87" s="276"/>
      <c r="BU87" s="256"/>
      <c r="BV87" s="275">
        <f t="shared" ref="BV87" si="1515">IF(BW86=0,"",BV86/BW86)</f>
        <v>0.15</v>
      </c>
      <c r="BW87" s="30">
        <v>1</v>
      </c>
      <c r="BX87" s="274" t="str">
        <f t="shared" ref="BX87" si="1516">IF(BY86=0,"",BX86/BY86)</f>
        <v/>
      </c>
      <c r="BY87" s="29"/>
      <c r="BZ87" s="275" t="str">
        <f t="shared" ref="BZ87" si="1517">IF(CA86=0,"",BZ86/CA86)</f>
        <v/>
      </c>
      <c r="CA87" s="30"/>
      <c r="CB87" s="390">
        <f t="shared" ref="CB87" si="1518">IF(CC86=0,"",CB86/CC86)</f>
        <v>0.23333333333333334</v>
      </c>
      <c r="CC87" s="389">
        <v>1</v>
      </c>
      <c r="CD87" s="275" t="str">
        <f t="shared" ref="CD87" si="1519">IF(CE86=0,"",CD86/CE86)</f>
        <v/>
      </c>
      <c r="CE87" s="30"/>
      <c r="CF87" s="274" t="str">
        <f t="shared" ref="CF87" si="1520">IF(CG86=0,"",CF86/CG86)</f>
        <v/>
      </c>
      <c r="CG87" s="29"/>
      <c r="CH87" s="243">
        <f t="shared" si="1400"/>
        <v>13</v>
      </c>
      <c r="CI87" s="244">
        <f>C87</f>
        <v>0.22</v>
      </c>
      <c r="CJ87" s="193"/>
      <c r="CM87" s="185"/>
    </row>
    <row r="88" spans="1:91" ht="15" customHeight="1">
      <c r="A88" s="199">
        <f t="shared" si="800"/>
        <v>36</v>
      </c>
      <c r="B88" s="245" t="str">
        <f>BV16</f>
        <v>Theo Adegeest</v>
      </c>
      <c r="C88" s="245"/>
      <c r="D88" s="51">
        <v>16</v>
      </c>
      <c r="E88" s="51">
        <v>55</v>
      </c>
      <c r="F88" s="29">
        <v>21</v>
      </c>
      <c r="G88" s="29">
        <v>35</v>
      </c>
      <c r="H88" s="51"/>
      <c r="I88" s="51"/>
      <c r="J88" s="29"/>
      <c r="K88" s="29"/>
      <c r="L88" s="51"/>
      <c r="M88" s="51"/>
      <c r="N88" s="29"/>
      <c r="O88" s="29"/>
      <c r="P88" s="51">
        <v>27</v>
      </c>
      <c r="Q88" s="51">
        <v>39</v>
      </c>
      <c r="R88" s="29"/>
      <c r="S88" s="29"/>
      <c r="T88" s="51">
        <v>14</v>
      </c>
      <c r="U88" s="51">
        <v>23</v>
      </c>
      <c r="V88" s="29"/>
      <c r="W88" s="29"/>
      <c r="X88" s="51">
        <v>14</v>
      </c>
      <c r="Y88" s="51">
        <v>53</v>
      </c>
      <c r="Z88" s="29"/>
      <c r="AA88" s="29"/>
      <c r="AB88" s="51"/>
      <c r="AC88" s="51"/>
      <c r="AD88" s="29">
        <v>4</v>
      </c>
      <c r="AE88" s="29">
        <v>32</v>
      </c>
      <c r="AF88" s="51"/>
      <c r="AG88" s="51"/>
      <c r="AH88" s="29"/>
      <c r="AI88" s="29"/>
      <c r="AJ88" s="51"/>
      <c r="AK88" s="51"/>
      <c r="AL88" s="29">
        <v>13</v>
      </c>
      <c r="AM88" s="29">
        <v>54</v>
      </c>
      <c r="AN88" s="51"/>
      <c r="AO88" s="51"/>
      <c r="AP88" s="29"/>
      <c r="AQ88" s="29"/>
      <c r="AR88" s="51"/>
      <c r="AS88" s="51"/>
      <c r="AT88" s="29">
        <v>13</v>
      </c>
      <c r="AU88" s="29">
        <v>47</v>
      </c>
      <c r="AV88" s="51">
        <v>12</v>
      </c>
      <c r="AW88" s="51">
        <v>37</v>
      </c>
      <c r="AX88" s="29"/>
      <c r="AY88" s="29"/>
      <c r="AZ88" s="51">
        <v>23</v>
      </c>
      <c r="BA88" s="51">
        <v>55</v>
      </c>
      <c r="BB88" s="29"/>
      <c r="BC88" s="29"/>
      <c r="BD88" s="51">
        <v>15</v>
      </c>
      <c r="BE88" s="51">
        <v>60</v>
      </c>
      <c r="BF88" s="29"/>
      <c r="BG88" s="29"/>
      <c r="BH88" s="51"/>
      <c r="BI88" s="51"/>
      <c r="BJ88" s="29"/>
      <c r="BK88" s="29"/>
      <c r="BL88" s="51">
        <v>16</v>
      </c>
      <c r="BM88" s="51">
        <v>30</v>
      </c>
      <c r="BN88" s="29">
        <v>15</v>
      </c>
      <c r="BO88" s="29">
        <v>31</v>
      </c>
      <c r="BP88" s="51"/>
      <c r="BQ88" s="51"/>
      <c r="BR88" s="29"/>
      <c r="BS88" s="29"/>
      <c r="BT88" s="51">
        <v>7</v>
      </c>
      <c r="BU88" s="51">
        <v>60</v>
      </c>
      <c r="BV88" s="256"/>
      <c r="BW88" s="256"/>
      <c r="BX88" s="51">
        <v>6</v>
      </c>
      <c r="BY88" s="51">
        <v>25</v>
      </c>
      <c r="BZ88" s="29"/>
      <c r="CA88" s="29"/>
      <c r="CB88" s="391">
        <v>16</v>
      </c>
      <c r="CC88" s="391">
        <v>44</v>
      </c>
      <c r="CD88" s="29"/>
      <c r="CE88" s="29"/>
      <c r="CF88" s="51">
        <v>12</v>
      </c>
      <c r="CG88" s="51">
        <v>55</v>
      </c>
      <c r="CH88" s="245" t="str">
        <f t="shared" si="1400"/>
        <v>Theo Adegeest</v>
      </c>
      <c r="CI88" s="245"/>
      <c r="CJ88" s="193"/>
      <c r="CK88" s="185"/>
      <c r="CL88" s="185"/>
      <c r="CM88" s="185"/>
    </row>
    <row r="89" spans="1:91" ht="15" customHeight="1">
      <c r="B89" s="247">
        <f>BV17</f>
        <v>14</v>
      </c>
      <c r="C89" s="248">
        <f>BW17</f>
        <v>0.24299999999999999</v>
      </c>
      <c r="D89" s="273">
        <f t="shared" ref="D89" si="1521">IF(E88=0,"",D88/E88)</f>
        <v>0.29090909090909089</v>
      </c>
      <c r="E89" s="51">
        <v>0</v>
      </c>
      <c r="F89" s="274">
        <f t="shared" ref="F89" si="1522">IF(G88=0,"",F88/G88)</f>
        <v>0.6</v>
      </c>
      <c r="G89" s="29">
        <v>3</v>
      </c>
      <c r="H89" s="273" t="str">
        <f t="shared" ref="H89" si="1523">IF(I88=0,"",H88/I88)</f>
        <v/>
      </c>
      <c r="I89" s="51"/>
      <c r="J89" s="274" t="str">
        <f t="shared" ref="J89" si="1524">IF(K88=0,"",J88/K88)</f>
        <v/>
      </c>
      <c r="K89" s="29"/>
      <c r="L89" s="273" t="str">
        <f t="shared" ref="L89" si="1525">IF(M88=0,"",L88/M88)</f>
        <v/>
      </c>
      <c r="M89" s="51"/>
      <c r="N89" s="274" t="str">
        <f t="shared" ref="N89" si="1526">IF(O88=0,"",N88/O88)</f>
        <v/>
      </c>
      <c r="O89" s="29"/>
      <c r="P89" s="273">
        <f t="shared" ref="P89" si="1527">IF(Q88=0,"",P88/Q88)</f>
        <v>0.69230769230769229</v>
      </c>
      <c r="Q89" s="51">
        <v>3</v>
      </c>
      <c r="R89" s="274" t="str">
        <f t="shared" ref="R89" si="1528">IF(S88=0,"",R88/S88)</f>
        <v/>
      </c>
      <c r="S89" s="29"/>
      <c r="T89" s="273">
        <f t="shared" ref="T89" si="1529">IF(U88=0,"",T88/U88)</f>
        <v>0.60869565217391308</v>
      </c>
      <c r="U89" s="51">
        <v>1</v>
      </c>
      <c r="V89" s="274" t="str">
        <f t="shared" ref="V89" si="1530">IF(W88=0,"",V88/W88)</f>
        <v/>
      </c>
      <c r="W89" s="29"/>
      <c r="X89" s="273">
        <f t="shared" ref="X89" si="1531">IF(Y88=0,"",X88/Y88)</f>
        <v>0.26415094339622641</v>
      </c>
      <c r="Y89" s="51">
        <v>0</v>
      </c>
      <c r="Z89" s="274" t="str">
        <f t="shared" ref="Z89" si="1532">IF(AA88=0,"",Z88/AA88)</f>
        <v/>
      </c>
      <c r="AA89" s="29"/>
      <c r="AB89" s="273" t="str">
        <f t="shared" ref="AB89" si="1533">IF(AC88=0,"",AB88/AC88)</f>
        <v/>
      </c>
      <c r="AC89" s="51"/>
      <c r="AD89" s="274">
        <f t="shared" ref="AD89" si="1534">IF(AE88=0,"",AD88/AE88)</f>
        <v>0.125</v>
      </c>
      <c r="AE89" s="29">
        <v>1</v>
      </c>
      <c r="AF89" s="273" t="str">
        <f t="shared" ref="AF89" si="1535">IF(AG88=0,"",AF88/AG88)</f>
        <v/>
      </c>
      <c r="AG89" s="51"/>
      <c r="AH89" s="274" t="str">
        <f t="shared" ref="AH89" si="1536">IF(AI88=0,"",AH88/AI88)</f>
        <v/>
      </c>
      <c r="AI89" s="29"/>
      <c r="AJ89" s="273" t="str">
        <f t="shared" ref="AJ89" si="1537">IF(AK88=0,"",AJ88/AK88)</f>
        <v/>
      </c>
      <c r="AK89" s="51"/>
      <c r="AL89" s="274">
        <f t="shared" ref="AL89" si="1538">IF(AM88=0,"",AL88/AM88)</f>
        <v>0.24074074074074073</v>
      </c>
      <c r="AM89" s="29">
        <v>0</v>
      </c>
      <c r="AN89" s="273" t="str">
        <f t="shared" ref="AN89" si="1539">IF(AO88=0,"",AN88/AO88)</f>
        <v/>
      </c>
      <c r="AO89" s="51"/>
      <c r="AP89" s="274" t="str">
        <f t="shared" ref="AP89" si="1540">IF(AQ88=0,"",AP88/AQ88)</f>
        <v/>
      </c>
      <c r="AQ89" s="29"/>
      <c r="AR89" s="273" t="str">
        <f t="shared" ref="AR89" si="1541">IF(AS88=0,"",AR88/AS88)</f>
        <v/>
      </c>
      <c r="AS89" s="51"/>
      <c r="AT89" s="274">
        <f t="shared" ref="AT89" si="1542">IF(AU88=0,"",AT88/AU88)</f>
        <v>0.27659574468085107</v>
      </c>
      <c r="AU89" s="29">
        <v>3</v>
      </c>
      <c r="AV89" s="273">
        <f t="shared" ref="AV89" si="1543">IF(AW88=0,"",AV88/AW88)</f>
        <v>0.32432432432432434</v>
      </c>
      <c r="AW89" s="51">
        <v>3</v>
      </c>
      <c r="AX89" s="274" t="str">
        <f t="shared" ref="AX89" si="1544">IF(AY88=0,"",AX88/AY88)</f>
        <v/>
      </c>
      <c r="AY89" s="29"/>
      <c r="AZ89" s="273">
        <f t="shared" ref="AZ89" si="1545">IF(BA88=0,"",AZ88/BA88)</f>
        <v>0.41818181818181815</v>
      </c>
      <c r="BA89" s="51">
        <v>1</v>
      </c>
      <c r="BB89" s="274" t="str">
        <f t="shared" ref="BB89" si="1546">IF(BC88=0,"",BB88/BC88)</f>
        <v/>
      </c>
      <c r="BC89" s="29"/>
      <c r="BD89" s="273">
        <f t="shared" ref="BD89" si="1547">IF(BE88=0,"",BD88/BE88)</f>
        <v>0.25</v>
      </c>
      <c r="BE89" s="51">
        <v>1</v>
      </c>
      <c r="BF89" s="274" t="str">
        <f t="shared" ref="BF89" si="1548">IF(BG88=0,"",BF88/BG88)</f>
        <v/>
      </c>
      <c r="BG89" s="29"/>
      <c r="BH89" s="273" t="str">
        <f t="shared" ref="BH89" si="1549">IF(BI88=0,"",BH88/BI88)</f>
        <v/>
      </c>
      <c r="BI89" s="51"/>
      <c r="BJ89" s="274" t="str">
        <f t="shared" ref="BJ89" si="1550">IF(BK88=0,"",BJ88/BK88)</f>
        <v/>
      </c>
      <c r="BK89" s="29"/>
      <c r="BL89" s="273">
        <f t="shared" ref="BL89" si="1551">IF(BM88=0,"",BL88/BM88)</f>
        <v>0.53333333333333333</v>
      </c>
      <c r="BM89" s="51">
        <v>1</v>
      </c>
      <c r="BN89" s="274">
        <f t="shared" ref="BN89" si="1552">IF(BO88=0,"",BN88/BO88)</f>
        <v>0.4838709677419355</v>
      </c>
      <c r="BO89" s="29">
        <v>0</v>
      </c>
      <c r="BP89" s="273" t="str">
        <f t="shared" ref="BP89" si="1553">IF(BQ88=0,"",BP88/BQ88)</f>
        <v/>
      </c>
      <c r="BQ89" s="51"/>
      <c r="BR89" s="274" t="str">
        <f t="shared" ref="BR89" si="1554">IF(BS88=0,"",BR88/BS88)</f>
        <v/>
      </c>
      <c r="BS89" s="29"/>
      <c r="BT89" s="273">
        <f t="shared" ref="BT89" si="1555">IF(BU88=0,"",BT88/BU88)</f>
        <v>0.11666666666666667</v>
      </c>
      <c r="BU89" s="51">
        <v>0</v>
      </c>
      <c r="BV89" s="276"/>
      <c r="BW89" s="256"/>
      <c r="BX89" s="273">
        <f t="shared" ref="BX89" si="1556">IF(BY88=0,"",BX88/BY88)</f>
        <v>0.24</v>
      </c>
      <c r="BY89" s="51">
        <v>1</v>
      </c>
      <c r="BZ89" s="274" t="str">
        <f t="shared" ref="BZ89" si="1557">IF(CA88=0,"",BZ88/CA88)</f>
        <v/>
      </c>
      <c r="CA89" s="29"/>
      <c r="CB89" s="392">
        <f t="shared" ref="CB89" si="1558">IF(CC88=0,"",CB88/CC88)</f>
        <v>0.36363636363636365</v>
      </c>
      <c r="CC89" s="391">
        <v>3</v>
      </c>
      <c r="CD89" s="274" t="str">
        <f t="shared" ref="CD89" si="1559">IF(CE88=0,"",CD88/CE88)</f>
        <v/>
      </c>
      <c r="CE89" s="29"/>
      <c r="CF89" s="273">
        <f t="shared" ref="CF89" si="1560">IF(CG88=0,"",CF88/CG88)</f>
        <v>0.21818181818181817</v>
      </c>
      <c r="CG89" s="51">
        <v>0</v>
      </c>
      <c r="CH89" s="247">
        <f t="shared" si="1400"/>
        <v>14</v>
      </c>
      <c r="CI89" s="248">
        <f>C89</f>
        <v>0.24299999999999999</v>
      </c>
      <c r="CJ89" s="193"/>
      <c r="CK89" s="201"/>
      <c r="CL89" s="185"/>
      <c r="CM89" s="185"/>
    </row>
    <row r="90" spans="1:91" ht="15" customHeight="1">
      <c r="A90" s="122">
        <f t="shared" si="758"/>
        <v>37</v>
      </c>
      <c r="B90" s="203" t="str">
        <f>BX16</f>
        <v>Theo vd Weide</v>
      </c>
      <c r="C90" s="203"/>
      <c r="D90" s="29"/>
      <c r="E90" s="29"/>
      <c r="F90" s="30"/>
      <c r="G90" s="30"/>
      <c r="H90" s="29">
        <v>13</v>
      </c>
      <c r="I90" s="29">
        <v>19</v>
      </c>
      <c r="J90" s="30"/>
      <c r="K90" s="30"/>
      <c r="L90" s="29"/>
      <c r="M90" s="29"/>
      <c r="N90" s="30"/>
      <c r="O90" s="30"/>
      <c r="P90" s="29">
        <v>25</v>
      </c>
      <c r="Q90" s="29">
        <v>31</v>
      </c>
      <c r="R90" s="30">
        <v>12</v>
      </c>
      <c r="S90" s="30">
        <v>50</v>
      </c>
      <c r="T90" s="29"/>
      <c r="U90" s="29"/>
      <c r="V90" s="30"/>
      <c r="W90" s="30"/>
      <c r="X90" s="29"/>
      <c r="Y90" s="29"/>
      <c r="Z90" s="30">
        <v>10</v>
      </c>
      <c r="AA90" s="30">
        <v>43</v>
      </c>
      <c r="AB90" s="29">
        <v>8</v>
      </c>
      <c r="AC90" s="29">
        <v>49</v>
      </c>
      <c r="AD90" s="30">
        <v>3</v>
      </c>
      <c r="AE90" s="30">
        <v>57</v>
      </c>
      <c r="AF90" s="29"/>
      <c r="AG90" s="29"/>
      <c r="AH90" s="30">
        <v>10</v>
      </c>
      <c r="AI90" s="30">
        <v>47</v>
      </c>
      <c r="AJ90" s="29"/>
      <c r="AK90" s="29"/>
      <c r="AL90" s="30"/>
      <c r="AM90" s="30"/>
      <c r="AN90" s="29"/>
      <c r="AO90" s="29"/>
      <c r="AP90" s="30"/>
      <c r="AQ90" s="30"/>
      <c r="AR90" s="29"/>
      <c r="AS90" s="29"/>
      <c r="AT90" s="30"/>
      <c r="AU90" s="30"/>
      <c r="AV90" s="29"/>
      <c r="AW90" s="29"/>
      <c r="AX90" s="30">
        <v>38</v>
      </c>
      <c r="AY90" s="30">
        <v>60</v>
      </c>
      <c r="AZ90" s="29">
        <v>23</v>
      </c>
      <c r="BA90" s="29">
        <v>42</v>
      </c>
      <c r="BB90" s="30">
        <v>11</v>
      </c>
      <c r="BC90" s="30">
        <v>55</v>
      </c>
      <c r="BD90" s="29"/>
      <c r="BE90" s="29"/>
      <c r="BF90" s="30"/>
      <c r="BG90" s="30"/>
      <c r="BH90" s="29"/>
      <c r="BI90" s="29"/>
      <c r="BJ90" s="30"/>
      <c r="BK90" s="30"/>
      <c r="BL90" s="29">
        <v>17</v>
      </c>
      <c r="BM90" s="29">
        <v>48</v>
      </c>
      <c r="BN90" s="30"/>
      <c r="BO90" s="30"/>
      <c r="BP90" s="29"/>
      <c r="BQ90" s="29"/>
      <c r="BR90" s="30"/>
      <c r="BS90" s="30"/>
      <c r="BT90" s="29"/>
      <c r="BU90" s="29"/>
      <c r="BV90" s="30">
        <v>10</v>
      </c>
      <c r="BW90" s="30">
        <v>25</v>
      </c>
      <c r="BX90" s="256"/>
      <c r="BY90" s="256"/>
      <c r="BZ90" s="30">
        <v>6</v>
      </c>
      <c r="CA90" s="30">
        <v>60</v>
      </c>
      <c r="CB90" s="389"/>
      <c r="CC90" s="389"/>
      <c r="CD90" s="30"/>
      <c r="CE90" s="30"/>
      <c r="CF90" s="29"/>
      <c r="CG90" s="29"/>
      <c r="CH90" s="203" t="str">
        <f t="shared" si="1400"/>
        <v>Theo vd Weide</v>
      </c>
      <c r="CI90" s="203"/>
      <c r="CJ90" s="185"/>
      <c r="CK90" s="201"/>
      <c r="CL90" s="185"/>
      <c r="CM90" s="185"/>
    </row>
    <row r="91" spans="1:91" ht="15" customHeight="1">
      <c r="B91" s="243">
        <f>BX17</f>
        <v>13</v>
      </c>
      <c r="C91" s="244">
        <f>BY17</f>
        <v>0.216</v>
      </c>
      <c r="D91" s="274" t="str">
        <f t="shared" ref="D91" si="1561">IF(E90=0,"",D90/E90)</f>
        <v/>
      </c>
      <c r="E91" s="29"/>
      <c r="F91" s="275" t="str">
        <f t="shared" ref="F91" si="1562">IF(G90=0,"",F90/G90)</f>
        <v/>
      </c>
      <c r="G91" s="30"/>
      <c r="H91" s="274">
        <f t="shared" ref="H91" si="1563">IF(I90=0,"",H90/I90)</f>
        <v>0.68421052631578949</v>
      </c>
      <c r="I91" s="29">
        <v>1</v>
      </c>
      <c r="J91" s="275" t="str">
        <f t="shared" ref="J91" si="1564">IF(K90=0,"",J90/K90)</f>
        <v/>
      </c>
      <c r="K91" s="30"/>
      <c r="L91" s="274" t="str">
        <f t="shared" ref="L91" si="1565">IF(M90=0,"",L90/M90)</f>
        <v/>
      </c>
      <c r="M91" s="29"/>
      <c r="N91" s="275" t="str">
        <f t="shared" ref="N91" si="1566">IF(O90=0,"",N90/O90)</f>
        <v/>
      </c>
      <c r="O91" s="30"/>
      <c r="P91" s="274">
        <f t="shared" ref="P91" si="1567">IF(Q90=0,"",P90/Q90)</f>
        <v>0.80645161290322576</v>
      </c>
      <c r="Q91" s="29">
        <v>1</v>
      </c>
      <c r="R91" s="275">
        <f t="shared" ref="R91" si="1568">IF(S90=0,"",R90/S90)</f>
        <v>0.24</v>
      </c>
      <c r="S91" s="30">
        <v>0</v>
      </c>
      <c r="T91" s="274" t="str">
        <f t="shared" ref="T91" si="1569">IF(U90=0,"",T90/U90)</f>
        <v/>
      </c>
      <c r="U91" s="29"/>
      <c r="V91" s="275" t="str">
        <f t="shared" ref="V91" si="1570">IF(W90=0,"",V90/W90)</f>
        <v/>
      </c>
      <c r="W91" s="30"/>
      <c r="X91" s="274" t="str">
        <f t="shared" ref="X91" si="1571">IF(Y90=0,"",X90/Y90)</f>
        <v/>
      </c>
      <c r="Y91" s="29"/>
      <c r="Z91" s="275">
        <f t="shared" ref="Z91" si="1572">IF(AA90=0,"",Z90/AA90)</f>
        <v>0.23255813953488372</v>
      </c>
      <c r="AA91" s="30">
        <v>0</v>
      </c>
      <c r="AB91" s="274">
        <f t="shared" ref="AB91" si="1573">IF(AC90=0,"",AB90/AC90)</f>
        <v>0.16326530612244897</v>
      </c>
      <c r="AC91" s="29">
        <v>0</v>
      </c>
      <c r="AD91" s="275">
        <f t="shared" ref="AD91" si="1574">IF(AE90=0,"",AD90/AE90)</f>
        <v>5.2631578947368418E-2</v>
      </c>
      <c r="AE91" s="30">
        <v>0</v>
      </c>
      <c r="AF91" s="274" t="str">
        <f t="shared" ref="AF91" si="1575">IF(AG90=0,"",AF90/AG90)</f>
        <v/>
      </c>
      <c r="AG91" s="29"/>
      <c r="AH91" s="275">
        <f t="shared" ref="AH91" si="1576">IF(AI90=0,"",AH90/AI90)</f>
        <v>0.21276595744680851</v>
      </c>
      <c r="AI91" s="30">
        <v>0</v>
      </c>
      <c r="AJ91" s="274" t="str">
        <f t="shared" ref="AJ91" si="1577">IF(AK90=0,"",AJ90/AK90)</f>
        <v/>
      </c>
      <c r="AK91" s="29"/>
      <c r="AL91" s="275" t="str">
        <f t="shared" ref="AL91" si="1578">IF(AM90=0,"",AL90/AM90)</f>
        <v/>
      </c>
      <c r="AM91" s="30"/>
      <c r="AN91" s="274" t="str">
        <f t="shared" ref="AN91" si="1579">IF(AO90=0,"",AN90/AO90)</f>
        <v/>
      </c>
      <c r="AO91" s="29"/>
      <c r="AP91" s="275" t="str">
        <f t="shared" ref="AP91" si="1580">IF(AQ90=0,"",AP90/AQ90)</f>
        <v/>
      </c>
      <c r="AQ91" s="30"/>
      <c r="AR91" s="274" t="str">
        <f t="shared" ref="AR91" si="1581">IF(AS90=0,"",AR90/AS90)</f>
        <v/>
      </c>
      <c r="AS91" s="29"/>
      <c r="AT91" s="275" t="str">
        <f t="shared" ref="AT91" si="1582">IF(AU90=0,"",AT90/AU90)</f>
        <v/>
      </c>
      <c r="AU91" s="30"/>
      <c r="AV91" s="274" t="str">
        <f t="shared" ref="AV91" si="1583">IF(AW90=0,"",AV90/AW90)</f>
        <v/>
      </c>
      <c r="AW91" s="29"/>
      <c r="AX91" s="275">
        <f t="shared" ref="AX91" si="1584">IF(AY90=0,"",AX90/AY90)</f>
        <v>0.6333333333333333</v>
      </c>
      <c r="AY91" s="30">
        <v>0</v>
      </c>
      <c r="AZ91" s="274">
        <f t="shared" ref="AZ91" si="1585">IF(BA90=0,"",AZ90/BA90)</f>
        <v>0.54761904761904767</v>
      </c>
      <c r="BA91" s="29">
        <v>3</v>
      </c>
      <c r="BB91" s="275">
        <f t="shared" ref="BB91" si="1586">IF(BC90=0,"",BB90/BC90)</f>
        <v>0.2</v>
      </c>
      <c r="BC91" s="30">
        <v>0</v>
      </c>
      <c r="BD91" s="274" t="str">
        <f t="shared" ref="BD91" si="1587">IF(BE90=0,"",BD90/BE90)</f>
        <v/>
      </c>
      <c r="BE91" s="29"/>
      <c r="BF91" s="275" t="str">
        <f t="shared" ref="BF91" si="1588">IF(BG90=0,"",BF90/BG90)</f>
        <v/>
      </c>
      <c r="BG91" s="30"/>
      <c r="BH91" s="274" t="str">
        <f t="shared" ref="BH91" si="1589">IF(BI90=0,"",BH90/BI90)</f>
        <v/>
      </c>
      <c r="BI91" s="29"/>
      <c r="BJ91" s="275" t="str">
        <f t="shared" ref="BJ91" si="1590">IF(BK90=0,"",BJ90/BK90)</f>
        <v/>
      </c>
      <c r="BK91" s="30"/>
      <c r="BL91" s="274">
        <f t="shared" ref="BL91" si="1591">IF(BM90=0,"",BL90/BM90)</f>
        <v>0.35416666666666669</v>
      </c>
      <c r="BM91" s="29">
        <v>3</v>
      </c>
      <c r="BN91" s="275" t="str">
        <f t="shared" ref="BN91" si="1592">IF(BO90=0,"",BN90/BO90)</f>
        <v/>
      </c>
      <c r="BO91" s="30"/>
      <c r="BP91" s="274" t="str">
        <f t="shared" ref="BP91" si="1593">IF(BQ90=0,"",BP90/BQ90)</f>
        <v/>
      </c>
      <c r="BQ91" s="29"/>
      <c r="BR91" s="275" t="str">
        <f t="shared" ref="BR91" si="1594">IF(BS90=0,"",BR90/BS90)</f>
        <v/>
      </c>
      <c r="BS91" s="30"/>
      <c r="BT91" s="274" t="str">
        <f t="shared" ref="BT91" si="1595">IF(BU90=0,"",BT90/BU90)</f>
        <v/>
      </c>
      <c r="BU91" s="29"/>
      <c r="BV91" s="275">
        <f t="shared" ref="BV91" si="1596">IF(BW90=0,"",BV90/BW90)</f>
        <v>0.4</v>
      </c>
      <c r="BW91" s="30">
        <v>3</v>
      </c>
      <c r="BX91" s="276"/>
      <c r="BY91" s="256"/>
      <c r="BZ91" s="275">
        <f t="shared" ref="BZ91" si="1597">IF(CA90=0,"",BZ90/CA90)</f>
        <v>0.1</v>
      </c>
      <c r="CA91" s="30">
        <v>1</v>
      </c>
      <c r="CB91" s="390" t="str">
        <f t="shared" ref="CB91" si="1598">IF(CC90=0,"",CB90/CC90)</f>
        <v/>
      </c>
      <c r="CC91" s="389"/>
      <c r="CD91" s="275" t="str">
        <f t="shared" ref="CD91" si="1599">IF(CE90=0,"",CD90/CE90)</f>
        <v/>
      </c>
      <c r="CE91" s="30"/>
      <c r="CF91" s="274" t="str">
        <f t="shared" ref="CF91" si="1600">IF(CG90=0,"",CF90/CG90)</f>
        <v/>
      </c>
      <c r="CG91" s="29"/>
      <c r="CH91" s="243">
        <f t="shared" si="1400"/>
        <v>13</v>
      </c>
      <c r="CI91" s="244">
        <f>C91</f>
        <v>0.216</v>
      </c>
      <c r="CJ91" s="185"/>
      <c r="CK91" s="201"/>
      <c r="CL91" s="185"/>
      <c r="CM91" s="185"/>
    </row>
    <row r="92" spans="1:91" ht="15" customHeight="1">
      <c r="A92" s="199">
        <f t="shared" si="800"/>
        <v>38</v>
      </c>
      <c r="B92" s="245" t="str">
        <f>BZ16</f>
        <v>Thijs van Oosten</v>
      </c>
      <c r="C92" s="245"/>
      <c r="D92" s="51"/>
      <c r="E92" s="51"/>
      <c r="F92" s="29">
        <v>19</v>
      </c>
      <c r="G92" s="29">
        <v>60</v>
      </c>
      <c r="H92" s="51"/>
      <c r="I92" s="51"/>
      <c r="J92" s="29"/>
      <c r="K92" s="29"/>
      <c r="L92" s="51"/>
      <c r="M92" s="51"/>
      <c r="N92" s="29"/>
      <c r="O92" s="29"/>
      <c r="P92" s="51"/>
      <c r="Q92" s="51"/>
      <c r="R92" s="29"/>
      <c r="S92" s="29"/>
      <c r="T92" s="51"/>
      <c r="U92" s="51"/>
      <c r="V92" s="29"/>
      <c r="W92" s="29"/>
      <c r="X92" s="51"/>
      <c r="Y92" s="51"/>
      <c r="Z92" s="29"/>
      <c r="AA92" s="29"/>
      <c r="AB92" s="51"/>
      <c r="AC92" s="51"/>
      <c r="AD92" s="29">
        <v>6</v>
      </c>
      <c r="AE92" s="29">
        <v>60</v>
      </c>
      <c r="AF92" s="51"/>
      <c r="AG92" s="51"/>
      <c r="AH92" s="29">
        <v>12</v>
      </c>
      <c r="AI92" s="29">
        <v>38</v>
      </c>
      <c r="AJ92" s="51"/>
      <c r="AK92" s="51"/>
      <c r="AL92" s="29"/>
      <c r="AM92" s="29"/>
      <c r="AN92" s="51"/>
      <c r="AO92" s="51"/>
      <c r="AP92" s="29"/>
      <c r="AQ92" s="29"/>
      <c r="AR92" s="51"/>
      <c r="AS92" s="51"/>
      <c r="AT92" s="29"/>
      <c r="AU92" s="29"/>
      <c r="AV92" s="51"/>
      <c r="AW92" s="51"/>
      <c r="AX92" s="29"/>
      <c r="AY92" s="29"/>
      <c r="AZ92" s="51"/>
      <c r="BA92" s="51"/>
      <c r="BB92" s="29"/>
      <c r="BC92" s="29"/>
      <c r="BD92" s="51">
        <v>16</v>
      </c>
      <c r="BE92" s="51">
        <v>52</v>
      </c>
      <c r="BF92" s="29"/>
      <c r="BG92" s="29"/>
      <c r="BH92" s="51"/>
      <c r="BI92" s="51"/>
      <c r="BJ92" s="29"/>
      <c r="BK92" s="29"/>
      <c r="BL92" s="51"/>
      <c r="BM92" s="51"/>
      <c r="BN92" s="29"/>
      <c r="BO92" s="29"/>
      <c r="BP92" s="51">
        <v>27</v>
      </c>
      <c r="BQ92" s="51">
        <v>23</v>
      </c>
      <c r="BR92" s="29">
        <v>18</v>
      </c>
      <c r="BS92" s="29">
        <v>60</v>
      </c>
      <c r="BT92" s="51"/>
      <c r="BU92" s="51"/>
      <c r="BV92" s="29"/>
      <c r="BW92" s="29"/>
      <c r="BX92" s="51">
        <v>4</v>
      </c>
      <c r="BY92" s="51">
        <v>60</v>
      </c>
      <c r="BZ92" s="256"/>
      <c r="CA92" s="256"/>
      <c r="CB92" s="391"/>
      <c r="CC92" s="391"/>
      <c r="CD92" s="29"/>
      <c r="CE92" s="29"/>
      <c r="CF92" s="51">
        <v>19</v>
      </c>
      <c r="CG92" s="51">
        <v>60</v>
      </c>
      <c r="CH92" s="245" t="str">
        <f t="shared" si="1400"/>
        <v>Thijs van Oosten</v>
      </c>
      <c r="CI92" s="245"/>
      <c r="CJ92" s="185"/>
      <c r="CK92" s="201"/>
      <c r="CL92" s="185"/>
      <c r="CM92" s="185"/>
    </row>
    <row r="93" spans="1:91" ht="15" customHeight="1">
      <c r="B93" s="247">
        <f>BZ17</f>
        <v>10</v>
      </c>
      <c r="C93" s="248">
        <f>CA17</f>
        <v>0.16900000000000001</v>
      </c>
      <c r="D93" s="273" t="str">
        <f t="shared" ref="D93" si="1601">IF(E92=0,"",D92/E92)</f>
        <v/>
      </c>
      <c r="E93" s="51"/>
      <c r="F93" s="274">
        <f t="shared" ref="F93" si="1602">IF(G92=0,"",F92/G92)</f>
        <v>0.31666666666666665</v>
      </c>
      <c r="G93" s="29">
        <v>0</v>
      </c>
      <c r="H93" s="273" t="str">
        <f t="shared" ref="H93" si="1603">IF(I92=0,"",H92/I92)</f>
        <v/>
      </c>
      <c r="I93" s="51"/>
      <c r="J93" s="274" t="str">
        <f t="shared" ref="J93" si="1604">IF(K92=0,"",J92/K92)</f>
        <v/>
      </c>
      <c r="K93" s="29"/>
      <c r="L93" s="273" t="str">
        <f t="shared" ref="L93" si="1605">IF(M92=0,"",L92/M92)</f>
        <v/>
      </c>
      <c r="M93" s="51"/>
      <c r="N93" s="274" t="str">
        <f t="shared" ref="N93" si="1606">IF(O92=0,"",N92/O92)</f>
        <v/>
      </c>
      <c r="O93" s="29"/>
      <c r="P93" s="273" t="str">
        <f t="shared" ref="P93" si="1607">IF(Q92=0,"",P92/Q92)</f>
        <v/>
      </c>
      <c r="Q93" s="51"/>
      <c r="R93" s="274" t="str">
        <f t="shared" ref="R93" si="1608">IF(S92=0,"",R92/S92)</f>
        <v/>
      </c>
      <c r="S93" s="29"/>
      <c r="T93" s="273" t="str">
        <f t="shared" ref="T93" si="1609">IF(U92=0,"",T92/U92)</f>
        <v/>
      </c>
      <c r="U93" s="51"/>
      <c r="V93" s="274" t="str">
        <f t="shared" ref="V93" si="1610">IF(W92=0,"",V92/W92)</f>
        <v/>
      </c>
      <c r="W93" s="29"/>
      <c r="X93" s="273" t="str">
        <f t="shared" ref="X93" si="1611">IF(Y92=0,"",X92/Y92)</f>
        <v/>
      </c>
      <c r="Y93" s="51"/>
      <c r="Z93" s="274" t="str">
        <f t="shared" ref="Z93" si="1612">IF(AA92=0,"",Z92/AA92)</f>
        <v/>
      </c>
      <c r="AA93" s="29"/>
      <c r="AB93" s="273" t="str">
        <f t="shared" ref="AB93" si="1613">IF(AC92=0,"",AB92/AC92)</f>
        <v/>
      </c>
      <c r="AC93" s="51"/>
      <c r="AD93" s="274">
        <f t="shared" ref="AD93" si="1614">IF(AE92=0,"",AD92/AE92)</f>
        <v>0.1</v>
      </c>
      <c r="AE93" s="29">
        <v>1</v>
      </c>
      <c r="AF93" s="273" t="str">
        <f t="shared" ref="AF93" si="1615">IF(AG92=0,"",AF92/AG92)</f>
        <v/>
      </c>
      <c r="AG93" s="51"/>
      <c r="AH93" s="274">
        <f t="shared" ref="AH93" si="1616">IF(AI92=0,"",AH92/AI92)</f>
        <v>0.31578947368421051</v>
      </c>
      <c r="AI93" s="29">
        <v>0</v>
      </c>
      <c r="AJ93" s="273" t="str">
        <f t="shared" ref="AJ93" si="1617">IF(AK92=0,"",AJ92/AK92)</f>
        <v/>
      </c>
      <c r="AK93" s="51"/>
      <c r="AL93" s="274" t="str">
        <f t="shared" ref="AL93" si="1618">IF(AM92=0,"",AL92/AM92)</f>
        <v/>
      </c>
      <c r="AM93" s="29"/>
      <c r="AN93" s="273" t="str">
        <f t="shared" ref="AN93" si="1619">IF(AO92=0,"",AN92/AO92)</f>
        <v/>
      </c>
      <c r="AO93" s="51"/>
      <c r="AP93" s="274" t="str">
        <f t="shared" ref="AP93" si="1620">IF(AQ92=0,"",AP92/AQ92)</f>
        <v/>
      </c>
      <c r="AQ93" s="29"/>
      <c r="AR93" s="273" t="str">
        <f t="shared" ref="AR93" si="1621">IF(AS92=0,"",AR92/AS92)</f>
        <v/>
      </c>
      <c r="AS93" s="51"/>
      <c r="AT93" s="274" t="str">
        <f t="shared" ref="AT93" si="1622">IF(AU92=0,"",AT92/AU92)</f>
        <v/>
      </c>
      <c r="AU93" s="29"/>
      <c r="AV93" s="273" t="str">
        <f t="shared" ref="AV93" si="1623">IF(AW92=0,"",AV92/AW92)</f>
        <v/>
      </c>
      <c r="AW93" s="51"/>
      <c r="AX93" s="274" t="str">
        <f t="shared" ref="AX93" si="1624">IF(AY92=0,"",AX92/AY92)</f>
        <v/>
      </c>
      <c r="AY93" s="29"/>
      <c r="AZ93" s="273" t="str">
        <f t="shared" ref="AZ93" si="1625">IF(BA92=0,"",AZ92/BA92)</f>
        <v/>
      </c>
      <c r="BA93" s="51"/>
      <c r="BB93" s="274" t="str">
        <f t="shared" ref="BB93" si="1626">IF(BC92=0,"",BB92/BC92)</f>
        <v/>
      </c>
      <c r="BC93" s="29"/>
      <c r="BD93" s="273">
        <f t="shared" ref="BD93" si="1627">IF(BE92=0,"",BD92/BE92)</f>
        <v>0.30769230769230771</v>
      </c>
      <c r="BE93" s="51">
        <v>2</v>
      </c>
      <c r="BF93" s="274" t="str">
        <f t="shared" ref="BF93" si="1628">IF(BG92=0,"",BF92/BG92)</f>
        <v/>
      </c>
      <c r="BG93" s="29"/>
      <c r="BH93" s="273" t="str">
        <f t="shared" ref="BH93" si="1629">IF(BI92=0,"",BH92/BI92)</f>
        <v/>
      </c>
      <c r="BI93" s="51"/>
      <c r="BJ93" s="274" t="str">
        <f t="shared" ref="BJ93" si="1630">IF(BK92=0,"",BJ92/BK92)</f>
        <v/>
      </c>
      <c r="BK93" s="29"/>
      <c r="BL93" s="273" t="str">
        <f t="shared" ref="BL93" si="1631">IF(BM92=0,"",BL92/BM92)</f>
        <v/>
      </c>
      <c r="BM93" s="51"/>
      <c r="BN93" s="274" t="str">
        <f t="shared" ref="BN93" si="1632">IF(BO92=0,"",BN92/BO92)</f>
        <v/>
      </c>
      <c r="BO93" s="29"/>
      <c r="BP93" s="273">
        <f t="shared" ref="BP93" si="1633">IF(BQ92=0,"",BP92/BQ92)</f>
        <v>1.173913043478261</v>
      </c>
      <c r="BQ93" s="51">
        <v>1</v>
      </c>
      <c r="BR93" s="274">
        <f t="shared" ref="BR93" si="1634">IF(BS92=0,"",BR92/BS92)</f>
        <v>0.3</v>
      </c>
      <c r="BS93" s="29">
        <v>0</v>
      </c>
      <c r="BT93" s="273" t="str">
        <f t="shared" ref="BT93" si="1635">IF(BU92=0,"",BT92/BU92)</f>
        <v/>
      </c>
      <c r="BU93" s="51"/>
      <c r="BV93" s="274" t="str">
        <f t="shared" ref="BV93" si="1636">IF(BW92=0,"",BV92/BW92)</f>
        <v/>
      </c>
      <c r="BW93" s="29"/>
      <c r="BX93" s="273">
        <f t="shared" ref="BX93" si="1637">IF(BY92=0,"",BX92/BY92)</f>
        <v>6.6666666666666666E-2</v>
      </c>
      <c r="BY93" s="51">
        <v>0</v>
      </c>
      <c r="BZ93" s="276"/>
      <c r="CA93" s="256"/>
      <c r="CB93" s="392" t="str">
        <f t="shared" ref="CB93" si="1638">IF(CC92=0,"",CB92/CC92)</f>
        <v/>
      </c>
      <c r="CC93" s="391"/>
      <c r="CD93" s="274" t="str">
        <f t="shared" ref="CD93" si="1639">IF(CE92=0,"",CD92/CE92)</f>
        <v/>
      </c>
      <c r="CE93" s="29"/>
      <c r="CF93" s="273">
        <f t="shared" ref="CF93" si="1640">IF(CG92=0,"",CF92/CG92)</f>
        <v>0.31666666666666665</v>
      </c>
      <c r="CG93" s="51">
        <v>1</v>
      </c>
      <c r="CH93" s="247">
        <f t="shared" si="1400"/>
        <v>10</v>
      </c>
      <c r="CI93" s="248">
        <f>C93</f>
        <v>0.16900000000000001</v>
      </c>
      <c r="CJ93" s="193"/>
      <c r="CK93" s="201"/>
      <c r="CL93" s="185"/>
      <c r="CM93" s="185"/>
    </row>
    <row r="94" spans="1:91" ht="15" customHeight="1">
      <c r="A94" s="199">
        <f t="shared" si="800"/>
        <v>39</v>
      </c>
      <c r="B94" s="385" t="str">
        <f>CB16</f>
        <v>WalterKohne</v>
      </c>
      <c r="C94" s="272"/>
      <c r="D94" s="29"/>
      <c r="E94" s="29"/>
      <c r="F94" s="30"/>
      <c r="G94" s="30"/>
      <c r="H94" s="29"/>
      <c r="I94" s="29"/>
      <c r="J94" s="30">
        <v>26</v>
      </c>
      <c r="K94" s="30">
        <v>60</v>
      </c>
      <c r="L94" s="29"/>
      <c r="M94" s="29"/>
      <c r="N94" s="30"/>
      <c r="O94" s="30"/>
      <c r="P94" s="29"/>
      <c r="Q94" s="29"/>
      <c r="R94" s="30"/>
      <c r="S94" s="30"/>
      <c r="T94" s="29"/>
      <c r="U94" s="29"/>
      <c r="V94" s="30"/>
      <c r="W94" s="30"/>
      <c r="X94" s="29">
        <v>19</v>
      </c>
      <c r="Y94" s="29">
        <v>55</v>
      </c>
      <c r="Z94" s="30"/>
      <c r="AA94" s="30"/>
      <c r="AB94" s="29"/>
      <c r="AC94" s="29"/>
      <c r="AD94" s="30"/>
      <c r="AE94" s="30"/>
      <c r="AF94" s="29"/>
      <c r="AG94" s="29"/>
      <c r="AH94" s="30"/>
      <c r="AI94" s="30"/>
      <c r="AJ94" s="29"/>
      <c r="AK94" s="29"/>
      <c r="AL94" s="30"/>
      <c r="AM94" s="30"/>
      <c r="AN94" s="29"/>
      <c r="AO94" s="29"/>
      <c r="AP94" s="30"/>
      <c r="AQ94" s="30"/>
      <c r="AR94" s="29"/>
      <c r="AS94" s="29"/>
      <c r="AT94" s="30"/>
      <c r="AU94" s="30"/>
      <c r="AV94" s="29"/>
      <c r="AW94" s="29"/>
      <c r="AX94" s="30"/>
      <c r="AY94" s="30"/>
      <c r="AZ94" s="29"/>
      <c r="BA94" s="29"/>
      <c r="BB94" s="30">
        <v>3</v>
      </c>
      <c r="BC94" s="30">
        <v>32</v>
      </c>
      <c r="BD94" s="29">
        <v>7</v>
      </c>
      <c r="BE94" s="29">
        <v>28</v>
      </c>
      <c r="BF94" s="30">
        <v>6</v>
      </c>
      <c r="BG94" s="30">
        <v>44</v>
      </c>
      <c r="BH94" s="29"/>
      <c r="BI94" s="29"/>
      <c r="BJ94" s="30"/>
      <c r="BK94" s="30"/>
      <c r="BL94" s="29">
        <v>12</v>
      </c>
      <c r="BM94" s="29">
        <v>48</v>
      </c>
      <c r="BN94" s="30"/>
      <c r="BO94" s="30"/>
      <c r="BP94" s="29"/>
      <c r="BQ94" s="29"/>
      <c r="BR94" s="30"/>
      <c r="BS94" s="30"/>
      <c r="BT94" s="29">
        <v>6</v>
      </c>
      <c r="BU94" s="29">
        <v>60</v>
      </c>
      <c r="BV94" s="30">
        <v>2</v>
      </c>
      <c r="BW94" s="30">
        <v>44</v>
      </c>
      <c r="BX94" s="29"/>
      <c r="BY94" s="29"/>
      <c r="BZ94" s="30"/>
      <c r="CA94" s="30"/>
      <c r="CB94" s="343"/>
      <c r="CC94" s="344"/>
      <c r="CD94" s="30"/>
      <c r="CE94" s="30"/>
      <c r="CF94" s="29"/>
      <c r="CG94" s="29"/>
      <c r="CH94" s="386" t="str">
        <f t="shared" ref="CH94:CH99" si="1641">B94</f>
        <v>WalterKohne</v>
      </c>
      <c r="CI94" s="272"/>
      <c r="CJ94" s="193"/>
      <c r="CK94" s="201"/>
      <c r="CL94" s="185"/>
      <c r="CM94" s="185"/>
    </row>
    <row r="95" spans="1:91" ht="15" customHeight="1">
      <c r="B95" s="387">
        <f>CB17</f>
        <v>15</v>
      </c>
      <c r="C95" s="388">
        <f>CC17</f>
        <v>0.29599999999999999</v>
      </c>
      <c r="D95" s="274" t="str">
        <f t="shared" ref="D95" si="1642">IF(E94=0,"",D94/E94)</f>
        <v/>
      </c>
      <c r="E95" s="29"/>
      <c r="F95" s="275" t="str">
        <f t="shared" ref="F95" si="1643">IF(G94=0,"",F94/G94)</f>
        <v/>
      </c>
      <c r="G95" s="30"/>
      <c r="H95" s="274" t="str">
        <f t="shared" ref="H95" si="1644">IF(I94=0,"",H94/I94)</f>
        <v/>
      </c>
      <c r="I95" s="29"/>
      <c r="J95" s="275">
        <f t="shared" ref="J95" si="1645">IF(K94=0,"",J94/K94)</f>
        <v>0.43333333333333335</v>
      </c>
      <c r="K95" s="30">
        <v>1</v>
      </c>
      <c r="L95" s="274" t="str">
        <f t="shared" ref="L95" si="1646">IF(M94=0,"",L94/M94)</f>
        <v/>
      </c>
      <c r="M95" s="29"/>
      <c r="N95" s="275" t="str">
        <f t="shared" ref="N95" si="1647">IF(O94=0,"",N94/O94)</f>
        <v/>
      </c>
      <c r="O95" s="30"/>
      <c r="P95" s="274" t="str">
        <f t="shared" ref="P95" si="1648">IF(Q94=0,"",P94/Q94)</f>
        <v/>
      </c>
      <c r="Q95" s="29"/>
      <c r="R95" s="275" t="str">
        <f t="shared" ref="R95" si="1649">IF(S94=0,"",R94/S94)</f>
        <v/>
      </c>
      <c r="S95" s="30"/>
      <c r="T95" s="274" t="str">
        <f t="shared" ref="T95" si="1650">IF(U94=0,"",T94/U94)</f>
        <v/>
      </c>
      <c r="U95" s="29"/>
      <c r="V95" s="275" t="str">
        <f t="shared" ref="V95" si="1651">IF(W94=0,"",V94/W94)</f>
        <v/>
      </c>
      <c r="W95" s="30"/>
      <c r="X95" s="274">
        <f t="shared" ref="X95" si="1652">IF(Y94=0,"",X94/Y94)</f>
        <v>0.34545454545454546</v>
      </c>
      <c r="Y95" s="29">
        <v>2</v>
      </c>
      <c r="Z95" s="275" t="str">
        <f t="shared" ref="Z95" si="1653">IF(AA94=0,"",Z94/AA94)</f>
        <v/>
      </c>
      <c r="AA95" s="30"/>
      <c r="AB95" s="274" t="str">
        <f t="shared" ref="AB95" si="1654">IF(AC94=0,"",AB94/AC94)</f>
        <v/>
      </c>
      <c r="AC95" s="29"/>
      <c r="AD95" s="275" t="str">
        <f t="shared" ref="AD95" si="1655">IF(AE94=0,"",AD94/AE94)</f>
        <v/>
      </c>
      <c r="AE95" s="30"/>
      <c r="AF95" s="274" t="str">
        <f t="shared" ref="AF95" si="1656">IF(AG94=0,"",AF94/AG94)</f>
        <v/>
      </c>
      <c r="AG95" s="29"/>
      <c r="AH95" s="275" t="str">
        <f t="shared" ref="AH95" si="1657">IF(AI94=0,"",AH94/AI94)</f>
        <v/>
      </c>
      <c r="AI95" s="30"/>
      <c r="AJ95" s="274" t="str">
        <f t="shared" ref="AJ95" si="1658">IF(AK94=0,"",AJ94/AK94)</f>
        <v/>
      </c>
      <c r="AK95" s="29"/>
      <c r="AL95" s="275" t="str">
        <f t="shared" ref="AL95" si="1659">IF(AM94=0,"",AL94/AM94)</f>
        <v/>
      </c>
      <c r="AM95" s="30"/>
      <c r="AN95" s="274" t="str">
        <f t="shared" ref="AN95" si="1660">IF(AO94=0,"",AN94/AO94)</f>
        <v/>
      </c>
      <c r="AO95" s="29"/>
      <c r="AP95" s="275" t="str">
        <f t="shared" ref="AP95" si="1661">IF(AQ94=0,"",AP94/AQ94)</f>
        <v/>
      </c>
      <c r="AQ95" s="30"/>
      <c r="AR95" s="274" t="str">
        <f t="shared" ref="AR95" si="1662">IF(AS94=0,"",AR94/AS94)</f>
        <v/>
      </c>
      <c r="AS95" s="29"/>
      <c r="AT95" s="275" t="str">
        <f t="shared" ref="AT95" si="1663">IF(AU94=0,"",AT94/AU94)</f>
        <v/>
      </c>
      <c r="AU95" s="30"/>
      <c r="AV95" s="274" t="str">
        <f t="shared" ref="AV95" si="1664">IF(AW94=0,"",AV94/AW94)</f>
        <v/>
      </c>
      <c r="AW95" s="29"/>
      <c r="AX95" s="275" t="str">
        <f t="shared" ref="AX95" si="1665">IF(AY94=0,"",AX94/AY94)</f>
        <v/>
      </c>
      <c r="AY95" s="30"/>
      <c r="AZ95" s="274" t="str">
        <f t="shared" ref="AZ95" si="1666">IF(BA94=0,"",AZ94/BA94)</f>
        <v/>
      </c>
      <c r="BA95" s="29"/>
      <c r="BB95" s="274">
        <f t="shared" ref="BB95:BD95" si="1667">IF(BC94=0,"",BB94/BC94)</f>
        <v>9.375E-2</v>
      </c>
      <c r="BC95" s="30">
        <v>0</v>
      </c>
      <c r="BD95" s="274">
        <f t="shared" si="1667"/>
        <v>0.25</v>
      </c>
      <c r="BE95" s="29">
        <v>0</v>
      </c>
      <c r="BF95" s="275">
        <f t="shared" ref="BF95" si="1668">IF(BG94=0,"",BF94/BG94)</f>
        <v>0.13636363636363635</v>
      </c>
      <c r="BG95" s="30">
        <v>0</v>
      </c>
      <c r="BH95" s="274" t="str">
        <f t="shared" ref="BH95" si="1669">IF(BI94=0,"",BH94/BI94)</f>
        <v/>
      </c>
      <c r="BI95" s="29"/>
      <c r="BJ95" s="275" t="str">
        <f t="shared" ref="BJ95" si="1670">IF(BK94=0,"",BJ94/BK94)</f>
        <v/>
      </c>
      <c r="BK95" s="30"/>
      <c r="BL95" s="274">
        <f t="shared" ref="BL95" si="1671">IF(BM94=0,"",BL94/BM94)</f>
        <v>0.25</v>
      </c>
      <c r="BM95" s="29">
        <v>0</v>
      </c>
      <c r="BN95" s="275" t="str">
        <f t="shared" ref="BN95" si="1672">IF(BO94=0,"",BN94/BO94)</f>
        <v/>
      </c>
      <c r="BO95" s="30"/>
      <c r="BP95" s="274" t="str">
        <f t="shared" ref="BP95" si="1673">IF(BQ94=0,"",BP94/BQ94)</f>
        <v/>
      </c>
      <c r="BQ95" s="29"/>
      <c r="BR95" s="275" t="str">
        <f t="shared" ref="BR95" si="1674">IF(BS94=0,"",BR94/BS94)</f>
        <v/>
      </c>
      <c r="BS95" s="30"/>
      <c r="BT95" s="274">
        <f t="shared" ref="BT95" si="1675">IF(BU94=0,"",BT94/BU94)</f>
        <v>0.1</v>
      </c>
      <c r="BU95" s="29">
        <v>0</v>
      </c>
      <c r="BV95" s="275">
        <f t="shared" ref="BV95" si="1676">IF(BW94=0,"",BV94/BW94)</f>
        <v>4.5454545454545456E-2</v>
      </c>
      <c r="BW95" s="30">
        <v>0</v>
      </c>
      <c r="BX95" s="274" t="str">
        <f t="shared" ref="BX95" si="1677">IF(BY94=0,"",BX94/BY94)</f>
        <v/>
      </c>
      <c r="BY95" s="29"/>
      <c r="BZ95" s="275" t="str">
        <f t="shared" ref="BZ95" si="1678">IF(CA94=0,"",BZ94/CA94)</f>
        <v/>
      </c>
      <c r="CA95" s="30"/>
      <c r="CB95" s="343"/>
      <c r="CC95" s="344"/>
      <c r="CD95" s="275" t="str">
        <f t="shared" ref="CD95" si="1679">IF(CE94=0,"",CD94/CE94)</f>
        <v/>
      </c>
      <c r="CE95" s="30"/>
      <c r="CF95" s="274" t="str">
        <f t="shared" ref="CF95" si="1680">IF(CG94=0,"",CF94/CG94)</f>
        <v/>
      </c>
      <c r="CG95" s="29"/>
      <c r="CH95" s="387">
        <f t="shared" si="1641"/>
        <v>15</v>
      </c>
      <c r="CI95" s="388">
        <f>C95</f>
        <v>0.29599999999999999</v>
      </c>
      <c r="CJ95" s="193"/>
      <c r="CK95" s="201"/>
      <c r="CL95" s="185"/>
      <c r="CM95" s="185"/>
    </row>
    <row r="96" spans="1:91" ht="15" customHeight="1">
      <c r="A96" s="199">
        <f t="shared" si="800"/>
        <v>40</v>
      </c>
      <c r="B96" s="245" t="str">
        <f>CD16</f>
        <v>Wim Berkien</v>
      </c>
      <c r="C96" s="362"/>
      <c r="D96" s="51"/>
      <c r="E96" s="51"/>
      <c r="F96" s="29">
        <v>21</v>
      </c>
      <c r="G96" s="29">
        <v>59</v>
      </c>
      <c r="H96" s="51"/>
      <c r="I96" s="51"/>
      <c r="J96" s="29"/>
      <c r="K96" s="29"/>
      <c r="L96" s="51"/>
      <c r="M96" s="51"/>
      <c r="N96" s="29">
        <v>37</v>
      </c>
      <c r="O96" s="29">
        <v>43</v>
      </c>
      <c r="P96" s="51"/>
      <c r="Q96" s="51"/>
      <c r="R96" s="29"/>
      <c r="S96" s="29"/>
      <c r="T96" s="51"/>
      <c r="U96" s="51"/>
      <c r="V96" s="29">
        <v>19</v>
      </c>
      <c r="W96" s="29">
        <v>30</v>
      </c>
      <c r="X96" s="51"/>
      <c r="Y96" s="51"/>
      <c r="Z96" s="29"/>
      <c r="AA96" s="29"/>
      <c r="AB96" s="51">
        <v>11</v>
      </c>
      <c r="AC96" s="51">
        <v>60</v>
      </c>
      <c r="AD96" s="29">
        <v>3</v>
      </c>
      <c r="AE96" s="29">
        <v>39</v>
      </c>
      <c r="AF96" s="51"/>
      <c r="AG96" s="51"/>
      <c r="AH96" s="29"/>
      <c r="AI96" s="29"/>
      <c r="AJ96" s="51"/>
      <c r="AK96" s="51"/>
      <c r="AL96" s="29"/>
      <c r="AM96" s="29"/>
      <c r="AN96" s="51"/>
      <c r="AO96" s="51"/>
      <c r="AP96" s="29"/>
      <c r="AQ96" s="29"/>
      <c r="AR96" s="51"/>
      <c r="AS96" s="51"/>
      <c r="AT96" s="29"/>
      <c r="AU96" s="29"/>
      <c r="AV96" s="51">
        <v>13</v>
      </c>
      <c r="AW96" s="51">
        <v>52</v>
      </c>
      <c r="AX96" s="29">
        <v>43</v>
      </c>
      <c r="AY96" s="29">
        <v>37</v>
      </c>
      <c r="AZ96" s="51"/>
      <c r="BA96" s="51"/>
      <c r="BB96" s="29"/>
      <c r="BC96" s="29"/>
      <c r="BD96" s="51"/>
      <c r="BE96" s="51"/>
      <c r="BF96" s="29"/>
      <c r="BG96" s="29"/>
      <c r="BH96" s="51"/>
      <c r="BI96" s="51"/>
      <c r="BJ96" s="29"/>
      <c r="BK96" s="29"/>
      <c r="BL96" s="51"/>
      <c r="BM96" s="51"/>
      <c r="BN96" s="29"/>
      <c r="BO96" s="29"/>
      <c r="BP96" s="51"/>
      <c r="BQ96" s="51"/>
      <c r="BR96" s="29"/>
      <c r="BS96" s="29"/>
      <c r="BT96" s="51"/>
      <c r="BU96" s="51"/>
      <c r="BV96" s="29"/>
      <c r="BW96" s="29"/>
      <c r="BX96" s="51"/>
      <c r="BY96" s="51"/>
      <c r="BZ96" s="29"/>
      <c r="CA96" s="29"/>
      <c r="CB96" s="391"/>
      <c r="CC96" s="391"/>
      <c r="CD96" s="346"/>
      <c r="CE96" s="346"/>
      <c r="CF96" s="51">
        <v>19</v>
      </c>
      <c r="CG96" s="51">
        <v>40</v>
      </c>
      <c r="CH96" s="342" t="str">
        <f t="shared" si="1641"/>
        <v>Wim Berkien</v>
      </c>
      <c r="CI96" s="272"/>
      <c r="CJ96" s="193"/>
      <c r="CK96" s="201"/>
      <c r="CL96" s="185"/>
      <c r="CM96" s="185"/>
    </row>
    <row r="97" spans="1:97" ht="15" customHeight="1">
      <c r="B97" s="247">
        <f>CD17</f>
        <v>16</v>
      </c>
      <c r="C97" s="272">
        <f>CE17</f>
        <v>0.3</v>
      </c>
      <c r="D97" s="273" t="str">
        <f t="shared" ref="D97" si="1681">IF(E96=0,"",D96/E96)</f>
        <v/>
      </c>
      <c r="E97" s="51"/>
      <c r="F97" s="274">
        <f t="shared" ref="F97" si="1682">IF(G96=0,"",F96/G96)</f>
        <v>0.3559322033898305</v>
      </c>
      <c r="G97" s="29">
        <v>2</v>
      </c>
      <c r="H97" s="273" t="str">
        <f t="shared" ref="H97" si="1683">IF(I96=0,"",H96/I96)</f>
        <v/>
      </c>
      <c r="I97" s="51"/>
      <c r="J97" s="274" t="str">
        <f t="shared" ref="J97" si="1684">IF(K96=0,"",J96/K96)</f>
        <v/>
      </c>
      <c r="K97" s="29"/>
      <c r="L97" s="273" t="str">
        <f t="shared" ref="L97" si="1685">IF(M96=0,"",L96/M96)</f>
        <v/>
      </c>
      <c r="M97" s="51"/>
      <c r="N97" s="274">
        <f t="shared" ref="N97" si="1686">IF(O96=0,"",N96/O96)</f>
        <v>0.86046511627906974</v>
      </c>
      <c r="O97" s="29">
        <v>3</v>
      </c>
      <c r="P97" s="273" t="str">
        <f t="shared" ref="P97" si="1687">IF(Q96=0,"",P96/Q96)</f>
        <v/>
      </c>
      <c r="Q97" s="51"/>
      <c r="R97" s="274" t="str">
        <f t="shared" ref="R97" si="1688">IF(S96=0,"",R96/S96)</f>
        <v/>
      </c>
      <c r="S97" s="29"/>
      <c r="T97" s="273" t="str">
        <f t="shared" ref="T97" si="1689">IF(U96=0,"",T96/U96)</f>
        <v/>
      </c>
      <c r="U97" s="51"/>
      <c r="V97" s="274">
        <f t="shared" ref="V97" si="1690">IF(W96=0,"",V96/W96)</f>
        <v>0.6333333333333333</v>
      </c>
      <c r="W97" s="29">
        <v>1</v>
      </c>
      <c r="X97" s="273" t="str">
        <f t="shared" ref="X97" si="1691">IF(Y96=0,"",X96/Y96)</f>
        <v/>
      </c>
      <c r="Y97" s="51"/>
      <c r="Z97" s="274" t="str">
        <f t="shared" ref="Z97" si="1692">IF(AA96=0,"",Z96/AA96)</f>
        <v/>
      </c>
      <c r="AA97" s="29"/>
      <c r="AB97" s="273">
        <f t="shared" ref="AB97" si="1693">IF(AC96=0,"",AB96/AC96)</f>
        <v>0.18333333333333332</v>
      </c>
      <c r="AC97" s="51">
        <v>0</v>
      </c>
      <c r="AD97" s="274">
        <f t="shared" ref="AD97" si="1694">IF(AE96=0,"",AD96/AE96)</f>
        <v>7.6923076923076927E-2</v>
      </c>
      <c r="AE97" s="29">
        <v>0</v>
      </c>
      <c r="AF97" s="273" t="str">
        <f t="shared" ref="AF97" si="1695">IF(AG96=0,"",AF96/AG96)</f>
        <v/>
      </c>
      <c r="AG97" s="51"/>
      <c r="AH97" s="274" t="str">
        <f t="shared" ref="AH97" si="1696">IF(AI96=0,"",AH96/AI96)</f>
        <v/>
      </c>
      <c r="AI97" s="29"/>
      <c r="AJ97" s="273" t="str">
        <f t="shared" ref="AJ97" si="1697">IF(AK96=0,"",AJ96/AK96)</f>
        <v/>
      </c>
      <c r="AK97" s="51"/>
      <c r="AL97" s="274" t="str">
        <f t="shared" ref="AL97" si="1698">IF(AM96=0,"",AL96/AM96)</f>
        <v/>
      </c>
      <c r="AM97" s="29"/>
      <c r="AN97" s="273" t="str">
        <f t="shared" ref="AN97" si="1699">IF(AO96=0,"",AN96/AO96)</f>
        <v/>
      </c>
      <c r="AO97" s="51"/>
      <c r="AP97" s="274" t="str">
        <f t="shared" ref="AP97" si="1700">IF(AQ96=0,"",AP96/AQ96)</f>
        <v/>
      </c>
      <c r="AQ97" s="29"/>
      <c r="AR97" s="273" t="str">
        <f t="shared" ref="AR97" si="1701">IF(AS96=0,"",AR96/AS96)</f>
        <v/>
      </c>
      <c r="AS97" s="51"/>
      <c r="AT97" s="274" t="str">
        <f t="shared" ref="AT97" si="1702">IF(AU96=0,"",AT96/AU96)</f>
        <v/>
      </c>
      <c r="AU97" s="29"/>
      <c r="AV97" s="273">
        <f t="shared" ref="AV97" si="1703">IF(AW96=0,"",AV96/AW96)</f>
        <v>0.25</v>
      </c>
      <c r="AW97" s="51">
        <v>0</v>
      </c>
      <c r="AX97" s="274">
        <f t="shared" ref="AX97" si="1704">IF(AY96=0,"",AX96/AY96)</f>
        <v>1.1621621621621621</v>
      </c>
      <c r="AY97" s="29">
        <v>3</v>
      </c>
      <c r="AZ97" s="273" t="str">
        <f t="shared" ref="AZ97" si="1705">IF(BA96=0,"",AZ96/BA96)</f>
        <v/>
      </c>
      <c r="BA97" s="51"/>
      <c r="BB97" s="274" t="str">
        <f t="shared" ref="BB97" si="1706">IF(BC96=0,"",BB96/BC96)</f>
        <v/>
      </c>
      <c r="BC97" s="29"/>
      <c r="BD97" s="273" t="str">
        <f t="shared" ref="BD97" si="1707">IF(BE96=0,"",BD96/BE96)</f>
        <v/>
      </c>
      <c r="BE97" s="51"/>
      <c r="BF97" s="274" t="str">
        <f t="shared" ref="BF97" si="1708">IF(BG96=0,"",BF96/BG96)</f>
        <v/>
      </c>
      <c r="BG97" s="29"/>
      <c r="BH97" s="273" t="str">
        <f t="shared" ref="BH97" si="1709">IF(BI96=0,"",BH96/BI96)</f>
        <v/>
      </c>
      <c r="BI97" s="51"/>
      <c r="BJ97" s="274" t="str">
        <f t="shared" ref="BJ97" si="1710">IF(BK96=0,"",BJ96/BK96)</f>
        <v/>
      </c>
      <c r="BK97" s="29"/>
      <c r="BL97" s="273" t="str">
        <f t="shared" ref="BL97" si="1711">IF(BM96=0,"",BL96/BM96)</f>
        <v/>
      </c>
      <c r="BM97" s="51"/>
      <c r="BN97" s="274" t="str">
        <f t="shared" ref="BN97" si="1712">IF(BO96=0,"",BN96/BO96)</f>
        <v/>
      </c>
      <c r="BO97" s="29"/>
      <c r="BP97" s="273" t="str">
        <f t="shared" ref="BP97" si="1713">IF(BQ96=0,"",BP96/BQ96)</f>
        <v/>
      </c>
      <c r="BQ97" s="51"/>
      <c r="BR97" s="274" t="str">
        <f t="shared" ref="BR97" si="1714">IF(BS96=0,"",BR96/BS96)</f>
        <v/>
      </c>
      <c r="BS97" s="29"/>
      <c r="BT97" s="273" t="str">
        <f t="shared" ref="BT97" si="1715">IF(BU96=0,"",BT96/BU96)</f>
        <v/>
      </c>
      <c r="BU97" s="51"/>
      <c r="BV97" s="274" t="str">
        <f t="shared" ref="BV97" si="1716">IF(BW96=0,"",BV96/BW96)</f>
        <v/>
      </c>
      <c r="BW97" s="29"/>
      <c r="BX97" s="273" t="str">
        <f t="shared" ref="BX97" si="1717">IF(BY96=0,"",BX96/BY96)</f>
        <v/>
      </c>
      <c r="BY97" s="51"/>
      <c r="BZ97" s="274" t="str">
        <f t="shared" ref="BZ97" si="1718">IF(CA96=0,"",BZ96/CA96)</f>
        <v/>
      </c>
      <c r="CA97" s="29"/>
      <c r="CB97" s="392" t="str">
        <f t="shared" ref="CB97" si="1719">IF(CC96=0,"",CB96/CC96)</f>
        <v/>
      </c>
      <c r="CC97" s="391"/>
      <c r="CD97" s="346"/>
      <c r="CE97" s="346"/>
      <c r="CF97" s="273">
        <f t="shared" ref="CF97" si="1720">IF(CG96=0,"",CF96/CG96)</f>
        <v>0.47499999999999998</v>
      </c>
      <c r="CG97" s="51">
        <v>3</v>
      </c>
      <c r="CH97" s="247">
        <f t="shared" si="1641"/>
        <v>16</v>
      </c>
      <c r="CI97" s="272">
        <f>C97</f>
        <v>0.3</v>
      </c>
      <c r="CJ97" s="193"/>
      <c r="CK97" s="201"/>
      <c r="CL97" s="185"/>
      <c r="CM97" s="185"/>
    </row>
    <row r="98" spans="1:97" ht="15" customHeight="1">
      <c r="A98" s="199">
        <f t="shared" si="800"/>
        <v>41</v>
      </c>
      <c r="B98" s="385" t="str">
        <f>CF16</f>
        <v>Wout v Luik</v>
      </c>
      <c r="C98" s="272"/>
      <c r="D98" s="29"/>
      <c r="E98" s="29"/>
      <c r="F98" s="30">
        <v>17</v>
      </c>
      <c r="G98" s="30">
        <v>59</v>
      </c>
      <c r="H98" s="29"/>
      <c r="I98" s="29"/>
      <c r="J98" s="30">
        <v>27</v>
      </c>
      <c r="K98" s="30">
        <v>33</v>
      </c>
      <c r="L98" s="29"/>
      <c r="M98" s="29"/>
      <c r="N98" s="30"/>
      <c r="O98" s="30"/>
      <c r="P98" s="29">
        <v>20</v>
      </c>
      <c r="Q98" s="29">
        <v>30</v>
      </c>
      <c r="R98" s="30"/>
      <c r="S98" s="30"/>
      <c r="T98" s="29"/>
      <c r="U98" s="29"/>
      <c r="V98" s="30">
        <v>25</v>
      </c>
      <c r="W98" s="30">
        <v>60</v>
      </c>
      <c r="X98" s="29"/>
      <c r="Y98" s="29"/>
      <c r="Z98" s="30"/>
      <c r="AA98" s="30"/>
      <c r="AB98" s="29"/>
      <c r="AC98" s="29"/>
      <c r="AD98" s="30"/>
      <c r="AE98" s="30"/>
      <c r="AF98" s="29"/>
      <c r="AG98" s="29"/>
      <c r="AH98" s="30"/>
      <c r="AI98" s="30"/>
      <c r="AJ98" s="29"/>
      <c r="AK98" s="29"/>
      <c r="AL98" s="30">
        <v>41</v>
      </c>
      <c r="AM98" s="30">
        <v>43</v>
      </c>
      <c r="AN98" s="29"/>
      <c r="AO98" s="29"/>
      <c r="AP98" s="30"/>
      <c r="AQ98" s="30"/>
      <c r="AR98" s="29"/>
      <c r="AS98" s="29"/>
      <c r="AT98" s="30"/>
      <c r="AU98" s="30"/>
      <c r="AV98" s="29">
        <v>7</v>
      </c>
      <c r="AW98" s="29">
        <v>49</v>
      </c>
      <c r="AX98" s="30">
        <v>43</v>
      </c>
      <c r="AY98" s="30">
        <v>53</v>
      </c>
      <c r="AZ98" s="29">
        <v>14</v>
      </c>
      <c r="BA98" s="29">
        <v>42</v>
      </c>
      <c r="BB98" s="30"/>
      <c r="BC98" s="30"/>
      <c r="BD98" s="29">
        <v>14</v>
      </c>
      <c r="BE98" s="29">
        <v>51</v>
      </c>
      <c r="BF98" s="30"/>
      <c r="BG98" s="30"/>
      <c r="BH98" s="29"/>
      <c r="BI98" s="29"/>
      <c r="BJ98" s="30"/>
      <c r="BK98" s="30"/>
      <c r="BL98" s="29"/>
      <c r="BM98" s="29"/>
      <c r="BN98" s="30">
        <v>27</v>
      </c>
      <c r="BO98" s="30">
        <v>55</v>
      </c>
      <c r="BP98" s="29"/>
      <c r="BQ98" s="29"/>
      <c r="BR98" s="30"/>
      <c r="BS98" s="30"/>
      <c r="BT98" s="29"/>
      <c r="BU98" s="29"/>
      <c r="BV98" s="30">
        <v>13</v>
      </c>
      <c r="BW98" s="30">
        <v>55</v>
      </c>
      <c r="BX98" s="29"/>
      <c r="BY98" s="29"/>
      <c r="BZ98" s="30">
        <v>8</v>
      </c>
      <c r="CA98" s="30">
        <v>60</v>
      </c>
      <c r="CB98" s="389"/>
      <c r="CC98" s="389"/>
      <c r="CD98" s="30">
        <v>11</v>
      </c>
      <c r="CE98" s="30">
        <v>40</v>
      </c>
      <c r="CF98" s="346"/>
      <c r="CG98" s="346"/>
      <c r="CH98" s="386" t="str">
        <f t="shared" si="1641"/>
        <v>Wout v Luik</v>
      </c>
      <c r="CI98" s="272"/>
      <c r="CJ98" s="193"/>
      <c r="CK98" s="201"/>
      <c r="CL98" s="185"/>
      <c r="CM98" s="185"/>
    </row>
    <row r="99" spans="1:97" ht="15" customHeight="1">
      <c r="B99" s="387">
        <f>CF17</f>
        <v>19</v>
      </c>
      <c r="C99" s="388">
        <f>CG17</f>
        <v>0.373</v>
      </c>
      <c r="D99" s="274" t="str">
        <f t="shared" ref="D99" si="1721">IF(E98=0,"",D98/E98)</f>
        <v/>
      </c>
      <c r="E99" s="29"/>
      <c r="F99" s="275">
        <f t="shared" ref="F99" si="1722">IF(G98=0,"",F98/G98)</f>
        <v>0.28813559322033899</v>
      </c>
      <c r="G99" s="30">
        <v>0</v>
      </c>
      <c r="H99" s="274" t="str">
        <f t="shared" ref="H99" si="1723">IF(I98=0,"",H98/I98)</f>
        <v/>
      </c>
      <c r="I99" s="29"/>
      <c r="J99" s="275">
        <f t="shared" ref="J99" si="1724">IF(K98=0,"",J98/K98)</f>
        <v>0.81818181818181823</v>
      </c>
      <c r="K99" s="30">
        <v>3</v>
      </c>
      <c r="L99" s="274" t="str">
        <f t="shared" ref="L99" si="1725">IF(M98=0,"",L98/M98)</f>
        <v/>
      </c>
      <c r="M99" s="29"/>
      <c r="N99" s="275" t="str">
        <f t="shared" ref="N99" si="1726">IF(O98=0,"",N98/O98)</f>
        <v/>
      </c>
      <c r="O99" s="30"/>
      <c r="P99" s="274">
        <f t="shared" ref="P99" si="1727">IF(Q98=0,"",P98/Q98)</f>
        <v>0.66666666666666663</v>
      </c>
      <c r="Q99" s="29">
        <v>1</v>
      </c>
      <c r="R99" s="275" t="str">
        <f t="shared" ref="R99" si="1728">IF(S98=0,"",R98/S98)</f>
        <v/>
      </c>
      <c r="S99" s="30"/>
      <c r="T99" s="274" t="str">
        <f t="shared" ref="T99" si="1729">IF(U98=0,"",T98/U98)</f>
        <v/>
      </c>
      <c r="U99" s="29"/>
      <c r="V99" s="275">
        <f t="shared" ref="V99" si="1730">IF(W98=0,"",V98/W98)</f>
        <v>0.41666666666666669</v>
      </c>
      <c r="W99" s="30">
        <v>1</v>
      </c>
      <c r="X99" s="274" t="str">
        <f t="shared" ref="X99" si="1731">IF(Y98=0,"",X98/Y98)</f>
        <v/>
      </c>
      <c r="Y99" s="29"/>
      <c r="Z99" s="275" t="str">
        <f t="shared" ref="Z99" si="1732">IF(AA98=0,"",Z98/AA98)</f>
        <v/>
      </c>
      <c r="AA99" s="30"/>
      <c r="AB99" s="274" t="str">
        <f t="shared" ref="AB99" si="1733">IF(AC98=0,"",AB98/AC98)</f>
        <v/>
      </c>
      <c r="AC99" s="29"/>
      <c r="AD99" s="275" t="str">
        <f t="shared" ref="AD99" si="1734">IF(AE98=0,"",AD98/AE98)</f>
        <v/>
      </c>
      <c r="AE99" s="30"/>
      <c r="AF99" s="274" t="str">
        <f t="shared" ref="AF99" si="1735">IF(AG98=0,"",AF98/AG98)</f>
        <v/>
      </c>
      <c r="AG99" s="29"/>
      <c r="AH99" s="275" t="str">
        <f t="shared" ref="AH99" si="1736">IF(AI98=0,"",AH98/AI98)</f>
        <v/>
      </c>
      <c r="AI99" s="30"/>
      <c r="AJ99" s="274" t="str">
        <f t="shared" ref="AJ99" si="1737">IF(AK98=0,"",AJ98/AK98)</f>
        <v/>
      </c>
      <c r="AK99" s="29"/>
      <c r="AL99" s="275">
        <f t="shared" ref="AL99" si="1738">IF(AM98=0,"",AL98/AM98)</f>
        <v>0.95348837209302328</v>
      </c>
      <c r="AM99" s="30">
        <v>3</v>
      </c>
      <c r="AN99" s="274" t="str">
        <f t="shared" ref="AN99" si="1739">IF(AO98=0,"",AN98/AO98)</f>
        <v/>
      </c>
      <c r="AO99" s="29"/>
      <c r="AP99" s="275" t="str">
        <f t="shared" ref="AP99" si="1740">IF(AQ98=0,"",AP98/AQ98)</f>
        <v/>
      </c>
      <c r="AQ99" s="30"/>
      <c r="AR99" s="274" t="str">
        <f t="shared" ref="AR99" si="1741">IF(AS98=0,"",AR98/AS98)</f>
        <v/>
      </c>
      <c r="AS99" s="29"/>
      <c r="AT99" s="275" t="str">
        <f t="shared" ref="AT99" si="1742">IF(AU98=0,"",AT98/AU98)</f>
        <v/>
      </c>
      <c r="AU99" s="30"/>
      <c r="AV99" s="274">
        <f t="shared" ref="AV99" si="1743">IF(AW98=0,"",AV98/AW98)</f>
        <v>0.14285714285714285</v>
      </c>
      <c r="AW99" s="29">
        <v>0</v>
      </c>
      <c r="AX99" s="275">
        <f t="shared" ref="AX99" si="1744">IF(AY98=0,"",AX98/AY98)</f>
        <v>0.81132075471698117</v>
      </c>
      <c r="AY99" s="30">
        <v>2</v>
      </c>
      <c r="AZ99" s="274">
        <f t="shared" ref="AZ99" si="1745">IF(BA98=0,"",AZ98/BA98)</f>
        <v>0.33333333333333331</v>
      </c>
      <c r="BA99" s="29">
        <v>0</v>
      </c>
      <c r="BB99" s="275" t="str">
        <f t="shared" ref="BB99" si="1746">IF(BC98=0,"",BB98/BC98)</f>
        <v/>
      </c>
      <c r="BC99" s="30"/>
      <c r="BD99" s="274">
        <f t="shared" ref="BD99" si="1747">IF(BE98=0,"",BD98/BE98)</f>
        <v>0.27450980392156865</v>
      </c>
      <c r="BE99" s="29">
        <v>0</v>
      </c>
      <c r="BF99" s="275" t="str">
        <f t="shared" ref="BF99" si="1748">IF(BG98=0,"",BF98/BG98)</f>
        <v/>
      </c>
      <c r="BG99" s="30"/>
      <c r="BH99" s="274" t="str">
        <f t="shared" ref="BH99" si="1749">IF(BI98=0,"",BH98/BI98)</f>
        <v/>
      </c>
      <c r="BI99" s="29"/>
      <c r="BJ99" s="275" t="str">
        <f t="shared" ref="BJ99" si="1750">IF(BK98=0,"",BJ98/BK98)</f>
        <v/>
      </c>
      <c r="BK99" s="30"/>
      <c r="BL99" s="274" t="str">
        <f t="shared" ref="BL99" si="1751">IF(BM98=0,"",BL98/BM98)</f>
        <v/>
      </c>
      <c r="BM99" s="29"/>
      <c r="BN99" s="275">
        <f t="shared" ref="BN99" si="1752">IF(BO98=0,"",BN98/BO98)</f>
        <v>0.49090909090909091</v>
      </c>
      <c r="BO99" s="30">
        <v>1</v>
      </c>
      <c r="BP99" s="274" t="str">
        <f t="shared" ref="BP99" si="1753">IF(BQ98=0,"",BP98/BQ98)</f>
        <v/>
      </c>
      <c r="BQ99" s="29"/>
      <c r="BR99" s="275" t="str">
        <f t="shared" ref="BR99" si="1754">IF(BS98=0,"",BR98/BS98)</f>
        <v/>
      </c>
      <c r="BS99" s="30"/>
      <c r="BT99" s="274" t="str">
        <f t="shared" ref="BT99" si="1755">IF(BU98=0,"",BT98/BU98)</f>
        <v/>
      </c>
      <c r="BU99" s="29"/>
      <c r="BV99" s="275">
        <f t="shared" ref="BV99" si="1756">IF(BW98=0,"",BV98/BW98)</f>
        <v>0.23636363636363636</v>
      </c>
      <c r="BW99" s="30">
        <v>3</v>
      </c>
      <c r="BX99" s="274" t="str">
        <f t="shared" ref="BX99" si="1757">IF(BY98=0,"",BX98/BY98)</f>
        <v/>
      </c>
      <c r="BY99" s="29"/>
      <c r="BZ99" s="275">
        <f t="shared" ref="BZ99" si="1758">IF(CA98=0,"",BZ98/CA98)</f>
        <v>0.13333333333333333</v>
      </c>
      <c r="CA99" s="30">
        <v>0</v>
      </c>
      <c r="CB99" s="390" t="str">
        <f t="shared" ref="CB99" si="1759">IF(CC98=0,"",CB98/CC98)</f>
        <v/>
      </c>
      <c r="CC99" s="389"/>
      <c r="CD99" s="275">
        <f t="shared" ref="CD99" si="1760">IF(CE98=0,"",CD98/CE98)</f>
        <v>0.27500000000000002</v>
      </c>
      <c r="CE99" s="30">
        <v>0</v>
      </c>
      <c r="CF99" s="355"/>
      <c r="CG99" s="355"/>
      <c r="CH99" s="387">
        <f t="shared" si="1641"/>
        <v>19</v>
      </c>
      <c r="CI99" s="388">
        <f>C99</f>
        <v>0.373</v>
      </c>
      <c r="CJ99" s="193"/>
      <c r="CK99" s="201"/>
      <c r="CL99" s="185"/>
      <c r="CM99" s="185"/>
    </row>
    <row r="100" spans="1:97" ht="15" customHeight="1">
      <c r="B100" s="231"/>
      <c r="C100" s="353"/>
      <c r="D100" s="233"/>
      <c r="E100" s="354"/>
      <c r="F100" s="354"/>
      <c r="G100" s="354"/>
      <c r="H100" s="356"/>
      <c r="I100" s="354"/>
      <c r="J100" s="354"/>
      <c r="K100" s="354"/>
      <c r="L100" s="356"/>
      <c r="M100" s="354"/>
      <c r="N100" s="356"/>
      <c r="O100" s="354"/>
      <c r="P100" s="354"/>
      <c r="Q100" s="354"/>
      <c r="R100" s="356"/>
      <c r="S100" s="354"/>
      <c r="T100" s="356"/>
      <c r="U100" s="354"/>
      <c r="V100" s="356"/>
      <c r="W100" s="354"/>
      <c r="X100" s="354"/>
      <c r="Y100" s="354"/>
      <c r="Z100" s="354"/>
      <c r="AA100" s="354"/>
      <c r="AB100" s="356"/>
      <c r="AC100" s="354"/>
      <c r="AD100" s="354"/>
      <c r="AE100" s="354"/>
      <c r="AF100" s="354"/>
      <c r="AG100" s="354"/>
      <c r="AH100" s="354"/>
      <c r="AI100" s="354"/>
      <c r="AJ100" s="354"/>
      <c r="AK100" s="354"/>
      <c r="AL100" s="356"/>
      <c r="AM100" s="354"/>
      <c r="AN100" s="354"/>
      <c r="AO100" s="354"/>
      <c r="AP100" s="356"/>
      <c r="AQ100" s="354"/>
      <c r="AR100" s="356"/>
      <c r="AS100" s="354"/>
      <c r="AT100" s="356"/>
      <c r="AU100" s="354"/>
      <c r="AV100" s="356"/>
      <c r="AW100" s="354"/>
      <c r="AX100" s="356"/>
      <c r="AY100" s="354"/>
      <c r="AZ100" s="356"/>
      <c r="BA100" s="354"/>
      <c r="BB100" s="356"/>
      <c r="BC100" s="354"/>
      <c r="BD100" s="356"/>
      <c r="BE100" s="354"/>
      <c r="BF100" s="356"/>
      <c r="BG100" s="354"/>
      <c r="BH100" s="356"/>
      <c r="BI100" s="354"/>
      <c r="BJ100" s="356"/>
      <c r="BK100" s="354"/>
      <c r="BL100" s="356"/>
      <c r="BM100" s="354"/>
      <c r="BN100" s="356"/>
      <c r="BO100" s="354"/>
      <c r="BP100" s="356"/>
      <c r="BQ100" s="354"/>
      <c r="BR100" s="356"/>
      <c r="BS100" s="354"/>
      <c r="BT100" s="356"/>
      <c r="BU100" s="354"/>
      <c r="BV100" s="356"/>
      <c r="BW100" s="354"/>
      <c r="BX100" s="356"/>
      <c r="BY100" s="354"/>
      <c r="BZ100" s="356"/>
      <c r="CA100" s="354"/>
      <c r="CB100" s="354"/>
      <c r="CC100" s="354"/>
      <c r="CD100" s="354"/>
      <c r="CE100" s="354"/>
      <c r="CF100" s="354"/>
      <c r="CG100" s="232"/>
      <c r="CH100" s="354"/>
      <c r="CI100" s="232"/>
      <c r="CJ100" s="193"/>
      <c r="CK100" s="201"/>
      <c r="CL100" s="185"/>
      <c r="CM100" s="185"/>
      <c r="CN100" s="185"/>
      <c r="CO100" s="193"/>
      <c r="CP100" s="185"/>
    </row>
    <row r="101" spans="1:97" ht="15" customHeight="1">
      <c r="B101" s="235" t="s">
        <v>102</v>
      </c>
      <c r="C101" s="235"/>
      <c r="D101" s="236">
        <f>'Actuele Stand'!$D$53-COUNTBLANK(D18:D99)/2</f>
        <v>4</v>
      </c>
      <c r="E101" s="237"/>
      <c r="F101" s="236">
        <f>'Actuele Stand'!$D$53-COUNTBLANK(F18:F99)/2</f>
        <v>19</v>
      </c>
      <c r="G101" s="237"/>
      <c r="H101" s="236">
        <f>'Actuele Stand'!$D$53-COUNTBLANK(H18:H99)/2</f>
        <v>10</v>
      </c>
      <c r="I101" s="237"/>
      <c r="J101" s="236">
        <f>'Actuele Stand'!$D$53-COUNTBLANK(J18:J99)/2</f>
        <v>14</v>
      </c>
      <c r="K101" s="237"/>
      <c r="L101" s="236">
        <f>'Actuele Stand'!$D$53-COUNTBLANK(L18:L99)/2</f>
        <v>10</v>
      </c>
      <c r="M101" s="237"/>
      <c r="N101" s="236">
        <f>'Actuele Stand'!$D$53-COUNTBLANK(N18:N99)/2</f>
        <v>5</v>
      </c>
      <c r="O101" s="237"/>
      <c r="P101" s="236">
        <f>'Actuele Stand'!$D$53-COUNTBLANK(P18:P99)/2</f>
        <v>13</v>
      </c>
      <c r="Q101" s="237"/>
      <c r="R101" s="236">
        <f>'Actuele Stand'!$D$53-COUNTBLANK(R18:R99)/2</f>
        <v>9</v>
      </c>
      <c r="S101" s="237"/>
      <c r="T101" s="236">
        <f>'Actuele Stand'!$D$53-COUNTBLANK(T18:T99)/2</f>
        <v>10</v>
      </c>
      <c r="U101" s="237"/>
      <c r="V101" s="236">
        <f>'Actuele Stand'!$D$53-COUNTBLANK(V18:V99)/2</f>
        <v>13</v>
      </c>
      <c r="W101" s="237"/>
      <c r="X101" s="236">
        <f>'Actuele Stand'!$D$53-COUNTBLANK(X18:X99)/2</f>
        <v>9</v>
      </c>
      <c r="Y101" s="237"/>
      <c r="Z101" s="236">
        <f>'Actuele Stand'!$D$53-COUNTBLANK(Z18:Z99)/2</f>
        <v>12</v>
      </c>
      <c r="AA101" s="237"/>
      <c r="AB101" s="236">
        <f>'Actuele Stand'!$D$53-COUNTBLANK(AB18:AB99)/2</f>
        <v>9</v>
      </c>
      <c r="AC101" s="237"/>
      <c r="AD101" s="236">
        <f>'Actuele Stand'!$D$53-COUNTBLANK(AD18:AD99)/2</f>
        <v>12</v>
      </c>
      <c r="AE101" s="237"/>
      <c r="AF101" s="236">
        <f>'Actuele Stand'!$D$53-COUNTBLANK(AF18:AF99)/2</f>
        <v>0</v>
      </c>
      <c r="AG101" s="237"/>
      <c r="AH101" s="236">
        <f>'Actuele Stand'!$D$53-COUNTBLANK(AH18:AH99)/2</f>
        <v>7</v>
      </c>
      <c r="AI101" s="237"/>
      <c r="AJ101" s="236">
        <f>'Actuele Stand'!$D$53-COUNTBLANK(AJ18:AJ99)/2</f>
        <v>5</v>
      </c>
      <c r="AK101" s="237"/>
      <c r="AL101" s="236">
        <f>'Actuele Stand'!$D$53-COUNTBLANK(AL18:AL99)/2</f>
        <v>9</v>
      </c>
      <c r="AM101" s="237"/>
      <c r="AN101" s="236">
        <f>'Actuele Stand'!$D$53-COUNTBLANK(AN18:AN99)/2</f>
        <v>2</v>
      </c>
      <c r="AO101" s="237"/>
      <c r="AP101" s="236">
        <f>'Actuele Stand'!$D$53-COUNTBLANK(AP18:AP99)/2</f>
        <v>0</v>
      </c>
      <c r="AQ101" s="237"/>
      <c r="AR101" s="236">
        <f>'Actuele Stand'!$D$53-COUNTBLANK(AR18:AR99)/2</f>
        <v>0</v>
      </c>
      <c r="AS101" s="237"/>
      <c r="AT101" s="236">
        <f>'Actuele Stand'!$D$53-COUNTBLANK(AT18:AT99)/2</f>
        <v>7</v>
      </c>
      <c r="AU101" s="237"/>
      <c r="AV101" s="236">
        <f>'Actuele Stand'!$D$53-COUNTBLANK(AV18:AV99)/2</f>
        <v>14</v>
      </c>
      <c r="AW101" s="237"/>
      <c r="AX101" s="236">
        <f>'Actuele Stand'!$D$53-COUNTBLANK(AX18:AX99)/2</f>
        <v>7</v>
      </c>
      <c r="AY101" s="237"/>
      <c r="AZ101" s="236">
        <f>'Actuele Stand'!$D$53-COUNTBLANK(AZ18:AZ99)/2</f>
        <v>7</v>
      </c>
      <c r="BA101" s="237"/>
      <c r="BB101" s="236">
        <f>'Actuele Stand'!$D$53-COUNTBLANK(BB18:BB99)/2</f>
        <v>4</v>
      </c>
      <c r="BC101" s="237"/>
      <c r="BD101" s="236">
        <f>'Actuele Stand'!$D$53-COUNTBLANK(BD18:BD99)/2</f>
        <v>11</v>
      </c>
      <c r="BE101" s="237"/>
      <c r="BF101" s="236">
        <f>'Actuele Stand'!$D$53-COUNTBLANK(BF18:BF99)/2</f>
        <v>10</v>
      </c>
      <c r="BG101" s="237"/>
      <c r="BH101" s="236">
        <f>'Actuele Stand'!$D$53-COUNTBLANK(BH18:BH99)/2</f>
        <v>0</v>
      </c>
      <c r="BI101" s="237"/>
      <c r="BJ101" s="236">
        <f>'Actuele Stand'!$D$53-COUNTBLANK(BJ18:BJ99)/2</f>
        <v>7</v>
      </c>
      <c r="BK101" s="237"/>
      <c r="BL101" s="236">
        <f>'Actuele Stand'!$D$53-COUNTBLANK(BL18:BL99)/2</f>
        <v>11</v>
      </c>
      <c r="BM101" s="237"/>
      <c r="BN101" s="236">
        <f>'Actuele Stand'!$D$53-COUNTBLANK(BN18:BN99)/2</f>
        <v>10</v>
      </c>
      <c r="BO101" s="237"/>
      <c r="BP101" s="236">
        <f>'Actuele Stand'!$D$53-COUNTBLANK(BP18:BP99)/2</f>
        <v>6</v>
      </c>
      <c r="BQ101" s="237"/>
      <c r="BR101" s="236">
        <f>'Actuele Stand'!$D$53-COUNTBLANK(BR18:BR99)/2</f>
        <v>11</v>
      </c>
      <c r="BS101" s="237"/>
      <c r="BT101" s="236">
        <f>'Actuele Stand'!$D$53-COUNTBLANK(BT18:BT99)/2</f>
        <v>10</v>
      </c>
      <c r="BU101" s="237"/>
      <c r="BV101" s="236">
        <f>'Actuele Stand'!$D$53-COUNTBLANK(BV18:BV99)/2</f>
        <v>17</v>
      </c>
      <c r="BW101" s="237"/>
      <c r="BX101" s="236">
        <f>'Actuele Stand'!$D$53-COUNTBLANK(BX18:BX99)/2</f>
        <v>13</v>
      </c>
      <c r="BY101" s="237"/>
      <c r="BZ101" s="236">
        <f>'Actuele Stand'!$D$53-COUNTBLANK(BZ18:BZ99)/2</f>
        <v>8</v>
      </c>
      <c r="CA101" s="237"/>
      <c r="CB101" s="236">
        <f>'Actuele Stand'!$D$53-COUNTBLANK(CB18:CB99)/2</f>
        <v>8</v>
      </c>
      <c r="CC101" s="237"/>
      <c r="CD101" s="236">
        <f>'Actuele Stand'!$D$53-COUNTBLANK(CD18:CD99)/2</f>
        <v>8</v>
      </c>
      <c r="CE101" s="237"/>
      <c r="CF101" s="236">
        <f>'Actuele Stand'!$D$53-COUNTBLANK(CF18:CF99)/2</f>
        <v>13</v>
      </c>
      <c r="CG101" s="237"/>
      <c r="CH101" s="238"/>
      <c r="CI101" s="211">
        <f>SUM(D101:CA101)/2</f>
        <v>162.5</v>
      </c>
      <c r="CJ101" s="185" t="s">
        <v>103</v>
      </c>
      <c r="CK101" s="201"/>
      <c r="CL101" s="185"/>
      <c r="CM101" s="185"/>
      <c r="CO101" s="185"/>
      <c r="CP101" s="185"/>
    </row>
    <row r="102" spans="1:97" ht="15" customHeight="1">
      <c r="B102" s="203" t="s">
        <v>104</v>
      </c>
      <c r="C102" s="203"/>
      <c r="D102" s="212"/>
      <c r="E102" s="239">
        <f>E117</f>
        <v>72</v>
      </c>
      <c r="F102" s="212"/>
      <c r="G102" s="239">
        <f>G117</f>
        <v>421</v>
      </c>
      <c r="H102" s="212"/>
      <c r="I102" s="239">
        <f t="shared" ref="I102" si="1761">I117</f>
        <v>188</v>
      </c>
      <c r="J102" s="212"/>
      <c r="K102" s="239">
        <f>K117</f>
        <v>410</v>
      </c>
      <c r="L102" s="212"/>
      <c r="M102" s="239">
        <f>M117</f>
        <v>250</v>
      </c>
      <c r="N102" s="212"/>
      <c r="O102" s="239">
        <f t="shared" ref="O102" si="1762">O117</f>
        <v>185</v>
      </c>
      <c r="P102" s="212"/>
      <c r="Q102" s="239">
        <f t="shared" ref="Q102" si="1763">Q117</f>
        <v>383</v>
      </c>
      <c r="R102" s="212"/>
      <c r="S102" s="239">
        <f t="shared" ref="S102" si="1764">S117</f>
        <v>160</v>
      </c>
      <c r="T102" s="212"/>
      <c r="U102" s="239">
        <f t="shared" ref="U102" si="1765">U117</f>
        <v>254</v>
      </c>
      <c r="V102" s="212"/>
      <c r="W102" s="239">
        <f t="shared" ref="W102" si="1766">W117</f>
        <v>371</v>
      </c>
      <c r="X102" s="212"/>
      <c r="Y102" s="239">
        <f t="shared" ref="Y102" si="1767">Y117</f>
        <v>167</v>
      </c>
      <c r="Z102" s="212"/>
      <c r="AA102" s="239">
        <f t="shared" ref="AA102" si="1768">AA117</f>
        <v>160</v>
      </c>
      <c r="AB102" s="212"/>
      <c r="AC102" s="239">
        <f t="shared" ref="AC102" si="1769">AC117</f>
        <v>118</v>
      </c>
      <c r="AD102" s="212"/>
      <c r="AE102" s="239">
        <f t="shared" ref="AE102" si="1770">AE117</f>
        <v>160</v>
      </c>
      <c r="AF102" s="212"/>
      <c r="AG102" s="239">
        <f t="shared" ref="AG102" si="1771">AG117</f>
        <v>0</v>
      </c>
      <c r="AH102" s="212"/>
      <c r="AI102" s="239">
        <f t="shared" ref="AI102" si="1772">AI117</f>
        <v>112</v>
      </c>
      <c r="AJ102" s="212"/>
      <c r="AK102" s="239">
        <f t="shared" ref="AK102" si="1773">AK117</f>
        <v>85</v>
      </c>
      <c r="AL102" s="212"/>
      <c r="AM102" s="239">
        <f t="shared" ref="AM102" si="1774">AM117</f>
        <v>363</v>
      </c>
      <c r="AN102" s="212"/>
      <c r="AO102" s="239">
        <f t="shared" ref="AO102" si="1775">AO117</f>
        <v>28</v>
      </c>
      <c r="AP102" s="212"/>
      <c r="AQ102" s="239">
        <f t="shared" ref="AQ102" si="1776">AQ117</f>
        <v>0</v>
      </c>
      <c r="AR102" s="212"/>
      <c r="AS102" s="239">
        <f t="shared" ref="AS102" si="1777">AS117</f>
        <v>0</v>
      </c>
      <c r="AT102" s="212"/>
      <c r="AU102" s="239">
        <f t="shared" ref="AU102" si="1778">AU117</f>
        <v>91</v>
      </c>
      <c r="AV102" s="212"/>
      <c r="AW102" s="239">
        <f t="shared" ref="AW102" si="1779">AW117</f>
        <v>186</v>
      </c>
      <c r="AX102" s="212"/>
      <c r="AY102" s="239">
        <f t="shared" ref="AY102" si="1780">AY117</f>
        <v>301</v>
      </c>
      <c r="AZ102" s="212"/>
      <c r="BA102" s="239">
        <f t="shared" ref="BA102" si="1781">BA117</f>
        <v>158</v>
      </c>
      <c r="BB102" s="212"/>
      <c r="BC102" s="239">
        <f t="shared" ref="BC102" si="1782">BC117</f>
        <v>56</v>
      </c>
      <c r="BD102" s="212"/>
      <c r="BE102" s="239">
        <f t="shared" ref="BE102" si="1783">BE117</f>
        <v>173</v>
      </c>
      <c r="BF102" s="212"/>
      <c r="BG102" s="239">
        <f t="shared" ref="BG102" si="1784">BG117</f>
        <v>120</v>
      </c>
      <c r="BH102" s="212"/>
      <c r="BI102" s="239">
        <f t="shared" ref="BI102" si="1785">BI117</f>
        <v>0</v>
      </c>
      <c r="BJ102" s="212"/>
      <c r="BK102" s="239">
        <f t="shared" ref="BK102" si="1786">BK117</f>
        <v>98</v>
      </c>
      <c r="BL102" s="212"/>
      <c r="BM102" s="239">
        <f t="shared" ref="BM102" si="1787">BM117</f>
        <v>181</v>
      </c>
      <c r="BN102" s="212"/>
      <c r="BO102" s="239">
        <f t="shared" ref="BO102" si="1788">BO117</f>
        <v>270</v>
      </c>
      <c r="BP102" s="212"/>
      <c r="BQ102" s="239">
        <f t="shared" ref="BQ102" si="1789">BQ117</f>
        <v>282</v>
      </c>
      <c r="BR102" s="212"/>
      <c r="BS102" s="239">
        <f t="shared" ref="BS102" si="1790">BS117</f>
        <v>206</v>
      </c>
      <c r="BT102" s="212"/>
      <c r="BU102" s="239">
        <f t="shared" ref="BU102" si="1791">BU117</f>
        <v>146</v>
      </c>
      <c r="BV102" s="212"/>
      <c r="BW102" s="239">
        <f t="shared" ref="BW102" si="1792">BW117</f>
        <v>214</v>
      </c>
      <c r="BX102" s="212"/>
      <c r="BY102" s="239">
        <f t="shared" ref="BY102" si="1793">BY117</f>
        <v>145</v>
      </c>
      <c r="BZ102" s="212"/>
      <c r="CA102" s="239">
        <f t="shared" ref="CA102" si="1794">CA117</f>
        <v>80</v>
      </c>
      <c r="CB102" s="212"/>
      <c r="CC102" s="239">
        <f t="shared" ref="CC102" si="1795">CC117</f>
        <v>124</v>
      </c>
      <c r="CD102" s="212"/>
      <c r="CE102" s="239">
        <f t="shared" ref="CE102" si="1796">CE117</f>
        <v>128</v>
      </c>
      <c r="CF102" s="212"/>
      <c r="CG102" s="239">
        <f t="shared" ref="CG102" si="1797">CG117</f>
        <v>263</v>
      </c>
      <c r="CH102" s="185"/>
      <c r="CI102" s="211">
        <f>SUM(D102:CA102)/2</f>
        <v>3297</v>
      </c>
      <c r="CJ102" s="185" t="s">
        <v>156</v>
      </c>
      <c r="CK102" s="201"/>
      <c r="CL102" s="185"/>
      <c r="CM102" s="185"/>
      <c r="CN102" s="185"/>
      <c r="CO102" s="185"/>
      <c r="CP102" s="185"/>
      <c r="CQ102" s="185"/>
      <c r="CR102" s="185"/>
      <c r="CS102" s="185"/>
    </row>
    <row r="103" spans="1:97" ht="15" customHeight="1">
      <c r="B103" s="203" t="s">
        <v>106</v>
      </c>
      <c r="C103" s="203"/>
      <c r="D103" s="208">
        <f>D18+D20+D22+D24+D26+D28+D30+D32+D34+D36+D38+D40+D42+D44+D46+D48+D50+D52+D54+D56+D58+D60+D62+D64+D66+D68+D70+D72+D74+D76+D78+D80+D82+D84+D86+D88+D90+D92+D94+D96+D98</f>
        <v>66</v>
      </c>
      <c r="E103" s="203"/>
      <c r="F103" s="208">
        <f>F18+F20+F22+F24+F26+F28+F30+F32+F34+F36+F38+F40+F42+F44+F46+F48+F50+F52+F54+F56+F58+F60+F62+F64+F66+F68+F70+F72+F74+F76+F78+F80+F82+F84+F86+F88+F90+F92+F94+F96+F98</f>
        <v>376</v>
      </c>
      <c r="G103" s="203"/>
      <c r="H103" s="208">
        <f t="shared" ref="H103" si="1798">H18+H20+H22+H24+H26+H28+H30+H32+H34+H36+H38+H40+H42+H44+H46+H48+H50+H52+H54+H56+H58+H60+H62+H64+H66+H68+H70+H72+H74+H76+H78+H80+H82+H84+H86+H88+H90+H92+H94+H96+H98</f>
        <v>147</v>
      </c>
      <c r="I103" s="203"/>
      <c r="J103" s="208">
        <f t="shared" ref="J103" si="1799">J18+J20+J22+J24+J26+J28+J30+J32+J34+J36+J38+J40+J42+J44+J46+J48+J50+J52+J54+J56+J58+J60+J62+J64+J66+J68+J70+J72+J74+J76+J78+J80+J82+J84+J86+J88+J90+J92+J94+J96+J98</f>
        <v>377</v>
      </c>
      <c r="K103" s="203"/>
      <c r="L103" s="208">
        <f t="shared" ref="L103" si="1800">L18+L20+L22+L24+L26+L28+L30+L32+L34+L36+L38+L40+L42+L44+L46+L48+L50+L52+L54+L56+L58+L60+L62+L64+L66+L68+L70+L72+L74+L76+L78+L80+L82+L84+L86+L88+L90+L92+L94+L96+L98</f>
        <v>233</v>
      </c>
      <c r="M103" s="203"/>
      <c r="N103" s="208">
        <f t="shared" ref="N103" si="1801">N18+N20+N22+N24+N26+N28+N30+N32+N34+N36+N38+N40+N42+N44+N46+N48+N50+N52+N54+N56+N58+N60+N62+N64+N66+N68+N70+N72+N74+N76+N78+N80+N82+N84+N86+N88+N90+N92+N94+N96+N98</f>
        <v>168</v>
      </c>
      <c r="O103" s="203"/>
      <c r="P103" s="208">
        <f t="shared" ref="P103" si="1802">P18+P20+P22+P24+P26+P28+P30+P32+P34+P36+P38+P40+P42+P44+P46+P48+P50+P52+P54+P56+P58+P60+P62+P64+P66+P68+P70+P72+P74+P76+P78+P80+P82+P84+P86+P88+P90+P92+P94+P96+P98</f>
        <v>329</v>
      </c>
      <c r="Q103" s="203"/>
      <c r="R103" s="208">
        <f t="shared" ref="R103" si="1803">R18+R20+R22+R24+R26+R28+R30+R32+R34+R36+R38+R40+R42+R44+R46+R48+R50+R52+R54+R56+R58+R60+R62+R64+R66+R68+R70+R72+R74+R76+R78+R80+R82+R84+R86+R88+R90+R92+R94+R96+R98</f>
        <v>131</v>
      </c>
      <c r="S103" s="203"/>
      <c r="T103" s="208">
        <f t="shared" ref="T103" si="1804">T18+T20+T22+T24+T26+T28+T30+T32+T34+T36+T38+T40+T42+T44+T46+T48+T50+T52+T54+T56+T58+T60+T62+T64+T66+T68+T70+T72+T74+T76+T78+T80+T82+T84+T86+T88+T90+T92+T94+T96+T98</f>
        <v>230</v>
      </c>
      <c r="U103" s="203"/>
      <c r="V103" s="208">
        <f t="shared" ref="V103" si="1805">V18+V20+V22+V24+V26+V28+V30+V32+V34+V36+V38+V40+V42+V44+V46+V48+V50+V52+V54+V56+V58+V60+V62+V64+V66+V68+V70+V72+V74+V76+V78+V80+V82+V84+V86+V88+V90+V92+V94+V96+V98</f>
        <v>325</v>
      </c>
      <c r="W103" s="203"/>
      <c r="X103" s="208">
        <f t="shared" ref="X103" si="1806">X18+X20+X22+X24+X26+X28+X30+X32+X34+X36+X38+X40+X42+X44+X46+X48+X50+X52+X54+X56+X58+X60+X62+X64+X66+X68+X70+X72+X74+X76+X78+X80+X82+X84+X86+X88+X90+X92+X94+X96+X98</f>
        <v>141</v>
      </c>
      <c r="Y103" s="203"/>
      <c r="Z103" s="208">
        <f t="shared" ref="Z103" si="1807">Z18+Z20+Z22+Z24+Z26+Z28+Z30+Z32+Z34+Z36+Z38+Z40+Z42+Z44+Z46+Z48+Z50+Z52+Z54+Z56+Z58+Z60+Z62+Z64+Z66+Z68+Z70+Z72+Z74+Z76+Z78+Z80+Z82+Z84+Z86+Z88+Z90+Z92+Z94+Z96+Z98</f>
        <v>124</v>
      </c>
      <c r="AA103" s="203"/>
      <c r="AB103" s="208">
        <f t="shared" ref="AB103" si="1808">AB18+AB20+AB22+AB24+AB26+AB28+AB30+AB32+AB34+AB36+AB38+AB40+AB42+AB44+AB46+AB48+AB50+AB52+AB54+AB56+AB58+AB60+AB62+AB64+AB66+AB68+AB70+AB72+AB74+AB76+AB78+AB80+AB82+AB84+AB86+AB88+AB90+AB92+AB94+AB96+AB98</f>
        <v>108</v>
      </c>
      <c r="AC103" s="203"/>
      <c r="AD103" s="208">
        <f t="shared" ref="AD103" si="1809">AD18+AD20+AD22+AD24+AD26+AD28+AD30+AD32+AD34+AD36+AD38+AD40+AD42+AD44+AD46+AD48+AD50+AD52+AD54+AD56+AD58+AD60+AD62+AD64+AD66+AD68+AD70+AD72+AD74+AD76+AD78+AD80+AD82+AD84+AD86+AD88+AD90+AD92+AD94+AD96+AD98</f>
        <v>49</v>
      </c>
      <c r="AE103" s="203"/>
      <c r="AF103" s="208">
        <f t="shared" ref="AF103" si="1810">AF18+AF20+AF22+AF24+AF26+AF28+AF30+AF32+AF34+AF36+AF38+AF40+AF42+AF44+AF46+AF48+AF50+AF52+AF54+AF56+AF58+AF60+AF62+AF64+AF66+AF68+AF70+AF72+AF74+AF76+AF78+AF80+AF82+AF84+AF86+AF88+AF90+AF92+AF94+AF96+AF98</f>
        <v>0</v>
      </c>
      <c r="AG103" s="203"/>
      <c r="AH103" s="208">
        <f t="shared" ref="AH103" si="1811">AH18+AH20+AH22+AH24+AH26+AH28+AH30+AH32+AH34+AH36+AH38+AH40+AH42+AH44+AH46+AH48+AH50+AH52+AH54+AH56+AH58+AH60+AH62+AH64+AH66+AH68+AH70+AH72+AH74+AH76+AH78+AH80+AH82+AH84+AH86+AH88+AH90+AH92+AH94+AH96+AH98</f>
        <v>77</v>
      </c>
      <c r="AI103" s="203"/>
      <c r="AJ103" s="208">
        <f t="shared" ref="AJ103" si="1812">AJ18+AJ20+AJ22+AJ24+AJ26+AJ28+AJ30+AJ32+AJ34+AJ36+AJ38+AJ40+AJ42+AJ44+AJ46+AJ48+AJ50+AJ52+AJ54+AJ56+AJ58+AJ60+AJ62+AJ64+AJ66+AJ68+AJ70+AJ72+AJ74+AJ76+AJ78+AJ80+AJ82+AJ84+AJ86+AJ88+AJ90+AJ92+AJ94+AJ96+AJ98</f>
        <v>81</v>
      </c>
      <c r="AK103" s="203"/>
      <c r="AL103" s="208">
        <f t="shared" ref="AL103" si="1813">AL18+AL20+AL22+AL24+AL26+AL28+AL30+AL32+AL34+AL36+AL38+AL40+AL42+AL44+AL46+AL48+AL50+AL52+AL54+AL56+AL58+AL60+AL62+AL64+AL66+AL68+AL70+AL72+AL74+AL76+AL78+AL80+AL82+AL84+AL86+AL88+AL90+AL92+AL94+AL96+AL98</f>
        <v>291</v>
      </c>
      <c r="AM103" s="203"/>
      <c r="AN103" s="208">
        <f t="shared" ref="AN103" si="1814">AN18+AN20+AN22+AN24+AN26+AN28+AN30+AN32+AN34+AN36+AN38+AN40+AN42+AN44+AN46+AN48+AN50+AN52+AN54+AN56+AN58+AN60+AN62+AN64+AN66+AN68+AN70+AN72+AN74+AN76+AN78+AN80+AN82+AN84+AN86+AN88+AN90+AN92+AN94+AN96+AN98</f>
        <v>24</v>
      </c>
      <c r="AO103" s="203"/>
      <c r="AP103" s="208">
        <f t="shared" ref="AP103" si="1815">AP18+AP20+AP22+AP24+AP26+AP28+AP30+AP32+AP34+AP36+AP38+AP40+AP42+AP44+AP46+AP48+AP50+AP52+AP54+AP56+AP58+AP60+AP62+AP64+AP66+AP68+AP70+AP72+AP74+AP76+AP78+AP80+AP82+AP84+AP86+AP88+AP90+AP92+AP94+AP96+AP98</f>
        <v>0</v>
      </c>
      <c r="AQ103" s="203"/>
      <c r="AR103" s="208">
        <f t="shared" ref="AR103" si="1816">AR18+AR20+AR22+AR24+AR26+AR28+AR30+AR32+AR34+AR36+AR38+AR40+AR42+AR44+AR46+AR48+AR50+AR52+AR54+AR56+AR58+AR60+AR62+AR64+AR66+AR68+AR70+AR72+AR74+AR76+AR78+AR80+AR82+AR84+AR86+AR88+AR90+AR92+AR94+AR96+AR98</f>
        <v>0</v>
      </c>
      <c r="AS103" s="203"/>
      <c r="AT103" s="208">
        <f t="shared" ref="AT103" si="1817">AT18+AT20+AT22+AT24+AT26+AT28+AT30+AT32+AT34+AT36+AT38+AT40+AT42+AT44+AT46+AT48+AT50+AT52+AT54+AT56+AT58+AT60+AT62+AT64+AT66+AT68+AT70+AT72+AT74+AT76+AT78+AT80+AT82+AT84+AT86+AT88+AT90+AT92+AT94+AT96+AT98</f>
        <v>66</v>
      </c>
      <c r="AU103" s="203"/>
      <c r="AV103" s="208">
        <f t="shared" ref="AV103" si="1818">AV18+AV20+AV22+AV24+AV26+AV28+AV30+AV32+AV34+AV36+AV38+AV40+AV42+AV44+AV46+AV48+AV50+AV52+AV54+AV56+AV58+AV60+AV62+AV64+AV66+AV68+AV70+AV72+AV74+AV76+AV78+AV80+AV82+AV84+AV86+AV88+AV90+AV92+AV94+AV96+AV98</f>
        <v>148</v>
      </c>
      <c r="AW103" s="203"/>
      <c r="AX103" s="208">
        <f t="shared" ref="AX103" si="1819">AX18+AX20+AX22+AX24+AX26+AX28+AX30+AX32+AX34+AX36+AX38+AX40+AX42+AX44+AX46+AX48+AX50+AX52+AX54+AX56+AX58+AX60+AX62+AX64+AX66+AX68+AX70+AX72+AX74+AX76+AX78+AX80+AX82+AX84+AX86+AX88+AX90+AX92+AX94+AX96+AX98</f>
        <v>281</v>
      </c>
      <c r="AY103" s="203"/>
      <c r="AZ103" s="208">
        <f t="shared" ref="AZ103" si="1820">AZ18+AZ20+AZ22+AZ24+AZ26+AZ28+AZ30+AZ32+AZ34+AZ36+AZ38+AZ40+AZ42+AZ44+AZ46+AZ48+AZ50+AZ52+AZ54+AZ56+AZ58+AZ60+AZ62+AZ64+AZ66+AZ68+AZ70+AZ72+AZ74+AZ76+AZ78+AZ80+AZ82+AZ84+AZ86+AZ88+AZ90+AZ92+AZ94+AZ96+AZ98</f>
        <v>134</v>
      </c>
      <c r="BA103" s="203"/>
      <c r="BB103" s="208">
        <f t="shared" ref="BB103" si="1821">BB18+BB20+BB22+BB24+BB26+BB28+BB30+BB32+BB34+BB36+BB38+BB40+BB42+BB44+BB46+BB48+BB50+BB52+BB54+BB56+BB58+BB60+BB62+BB64+BB66+BB68+BB70+BB72+BB74+BB76+BB78+BB80+BB82+BB84+BB86+BB88+BB90+BB92+BB94+BB96+BB98</f>
        <v>34</v>
      </c>
      <c r="BC103" s="203"/>
      <c r="BD103" s="208">
        <f t="shared" ref="BD103" si="1822">BD18+BD20+BD22+BD24+BD26+BD28+BD30+BD32+BD34+BD36+BD38+BD40+BD42+BD44+BD46+BD48+BD50+BD52+BD54+BD56+BD58+BD60+BD62+BD64+BD66+BD68+BD70+BD72+BD74+BD76+BD78+BD80+BD82+BD84+BD86+BD88+BD90+BD92+BD94+BD96+BD98</f>
        <v>135</v>
      </c>
      <c r="BE103" s="203"/>
      <c r="BF103" s="208">
        <f t="shared" ref="BF103" si="1823">BF18+BF20+BF22+BF24+BF26+BF28+BF30+BF32+BF34+BF36+BF38+BF40+BF42+BF44+BF46+BF48+BF50+BF52+BF54+BF56+BF58+BF60+BF62+BF64+BF66+BF68+BF70+BF72+BF74+BF76+BF78+BF80+BF82+BF84+BF86+BF88+BF90+BF92+BF94+BF96+BF98</f>
        <v>73</v>
      </c>
      <c r="BG103" s="203"/>
      <c r="BH103" s="208">
        <f t="shared" ref="BH103" si="1824">BH18+BH20+BH22+BH24+BH26+BH28+BH30+BH32+BH34+BH36+BH38+BH40+BH42+BH44+BH46+BH48+BH50+BH52+BH54+BH56+BH58+BH60+BH62+BH64+BH66+BH68+BH70+BH72+BH74+BH76+BH78+BH80+BH82+BH84+BH86+BH88+BH90+BH92+BH94+BH96+BH98</f>
        <v>0</v>
      </c>
      <c r="BI103" s="203"/>
      <c r="BJ103" s="208">
        <f t="shared" ref="BJ103" si="1825">BJ18+BJ20+BJ22+BJ24+BJ26+BJ28+BJ30+BJ32+BJ34+BJ36+BJ38+BJ40+BJ42+BJ44+BJ46+BJ48+BJ50+BJ52+BJ54+BJ56+BJ58+BJ60+BJ62+BJ64+BJ66+BJ68+BJ70+BJ72+BJ74+BJ76+BJ78+BJ80+BJ82+BJ84+BJ86+BJ88+BJ90+BJ92+BJ94+BJ96+BJ98</f>
        <v>84</v>
      </c>
      <c r="BK103" s="203"/>
      <c r="BL103" s="208">
        <f t="shared" ref="BL103" si="1826">BL18+BL20+BL22+BL24+BL26+BL28+BL30+BL32+BL34+BL36+BL38+BL40+BL42+BL44+BL46+BL48+BL50+BL52+BL54+BL56+BL58+BL60+BL62+BL64+BL66+BL68+BL70+BL72+BL74+BL76+BL78+BL80+BL82+BL84+BL86+BL88+BL90+BL92+BL94+BL96+BL98</f>
        <v>133</v>
      </c>
      <c r="BM103" s="203"/>
      <c r="BN103" s="208">
        <f t="shared" ref="BN103" si="1827">BN18+BN20+BN22+BN24+BN26+BN28+BN30+BN32+BN34+BN36+BN38+BN40+BN42+BN44+BN46+BN48+BN50+BN52+BN54+BN56+BN58+BN60+BN62+BN64+BN66+BN68+BN70+BN72+BN74+BN76+BN78+BN80+BN82+BN84+BN86+BN88+BN90+BN92+BN94+BN96+BN98</f>
        <v>236</v>
      </c>
      <c r="BO103" s="203"/>
      <c r="BP103" s="208">
        <f t="shared" ref="BP103" si="1828">BP18+BP20+BP22+BP24+BP26+BP28+BP30+BP32+BP34+BP36+BP38+BP40+BP42+BP44+BP46+BP48+BP50+BP52+BP54+BP56+BP58+BP60+BP62+BP64+BP66+BP68+BP70+BP72+BP74+BP76+BP78+BP80+BP82+BP84+BP86+BP88+BP90+BP92+BP94+BP96+BP98</f>
        <v>238</v>
      </c>
      <c r="BQ103" s="203"/>
      <c r="BR103" s="208">
        <f t="shared" ref="BR103" si="1829">BR18+BR20+BR22+BR24+BR26+BR28+BR30+BR32+BR34+BR36+BR38+BR40+BR42+BR44+BR46+BR48+BR50+BR52+BR54+BR56+BR58+BR60+BR62+BR64+BR66+BR68+BR70+BR72+BR74+BR76+BR78+BR80+BR82+BR84+BR86+BR88+BR90+BR92+BR94+BR96+BR98</f>
        <v>174</v>
      </c>
      <c r="BS103" s="203"/>
      <c r="BT103" s="208">
        <f t="shared" ref="BT103" si="1830">BT18+BT20+BT22+BT24+BT26+BT28+BT30+BT32+BT34+BT36+BT38+BT40+BT42+BT44+BT46+BT48+BT50+BT52+BT54+BT56+BT58+BT60+BT62+BT64+BT66+BT68+BT70+BT72+BT74+BT76+BT78+BT80+BT82+BT84+BT86+BT88+BT90+BT92+BT94+BT96+BT98</f>
        <v>104</v>
      </c>
      <c r="BU103" s="203"/>
      <c r="BV103" s="208">
        <f t="shared" ref="BV103" si="1831">BV18+BV20+BV22+BV24+BV26+BV28+BV30+BV32+BV34+BV36+BV38+BV40+BV42+BV44+BV46+BV48+BV50+BV52+BV54+BV56+BV58+BV60+BV62+BV64+BV66+BV68+BV70+BV72+BV74+BV76+BV78+BV80+BV82+BV84+BV86+BV88+BV90+BV92+BV94+BV96+BV98</f>
        <v>178</v>
      </c>
      <c r="BW103" s="203"/>
      <c r="BX103" s="208">
        <f t="shared" ref="BX103" si="1832">BX18+BX20+BX22+BX24+BX26+BX28+BX30+BX32+BX34+BX36+BX38+BX40+BX42+BX44+BX46+BX48+BX50+BX52+BX54+BX56+BX58+BX60+BX62+BX64+BX66+BX68+BX70+BX72+BX74+BX76+BX78+BX80+BX82+BX84+BX86+BX88+BX90+BX92+BX94+BX96+BX98</f>
        <v>124</v>
      </c>
      <c r="BY103" s="203"/>
      <c r="BZ103" s="208">
        <f t="shared" ref="BZ103" si="1833">BZ18+BZ20+BZ22+BZ24+BZ26+BZ28+BZ30+BZ32+BZ34+BZ36+BZ38+BZ40+BZ42+BZ44+BZ46+BZ48+BZ50+BZ52+BZ54+BZ56+BZ58+BZ60+BZ62+BZ64+BZ66+BZ68+BZ70+BZ72+BZ74+BZ76+BZ78+BZ80+BZ82+BZ84+BZ86+BZ88+BZ90+BZ92+BZ94+BZ96+BZ98</f>
        <v>70</v>
      </c>
      <c r="CA103" s="203"/>
      <c r="CB103" s="208">
        <f t="shared" ref="CB103" si="1834">CB18+CB20+CB22+CB24+CB26+CB28+CB30+CB32+CB34+CB36+CB38+CB40+CB42+CB44+CB46+CB48+CB50+CB52+CB54+CB56+CB58+CB60+CB62+CB64+CB66+CB68+CB70+CB72+CB74+CB76+CB78+CB80+CB82+CB84+CB86+CB88+CB90+CB92+CB94+CB96+CB98</f>
        <v>110</v>
      </c>
      <c r="CC103" s="203"/>
      <c r="CD103" s="208">
        <f t="shared" ref="CD103" si="1835">CD18+CD20+CD22+CD24+CD26+CD28+CD30+CD32+CD34+CD36+CD38+CD40+CD42+CD44+CD46+CD48+CD50+CD52+CD54+CD56+CD58+CD60+CD62+CD64+CD66+CD68+CD70+CD72+CD74+CD76+CD78+CD80+CD82+CD84+CD86+CD88+CD90+CD92+CD94+CD96+CD98</f>
        <v>108</v>
      </c>
      <c r="CE103" s="203"/>
      <c r="CF103" s="208">
        <f t="shared" ref="CF103" si="1836">CF18+CF20+CF22+CF24+CF26+CF28+CF30+CF32+CF34+CF36+CF38+CF40+CF42+CF44+CF46+CF48+CF50+CF52+CF54+CF56+CF58+CF60+CF62+CF64+CF66+CF68+CF70+CF72+CF74+CF76+CF78+CF80+CF82+CF84+CF86+CF88+CF90+CF92+CF94+CF96+CF98</f>
        <v>238</v>
      </c>
      <c r="CG103" s="203"/>
      <c r="CH103" s="185"/>
      <c r="CI103" s="211">
        <f>SUM(D103:CA103)/2</f>
        <v>2744.5</v>
      </c>
      <c r="CJ103" s="185" t="s">
        <v>157</v>
      </c>
      <c r="CK103" s="201"/>
      <c r="CL103" s="185"/>
      <c r="CM103" s="185"/>
      <c r="CN103" s="185"/>
      <c r="CO103" s="185"/>
      <c r="CP103" s="193"/>
      <c r="CQ103" s="185"/>
      <c r="CR103" s="185"/>
      <c r="CS103" s="185"/>
    </row>
    <row r="104" spans="1:97" ht="15" customHeight="1">
      <c r="B104" s="185" t="s">
        <v>107</v>
      </c>
      <c r="C104" s="240" t="s">
        <v>105</v>
      </c>
      <c r="D104" s="212"/>
      <c r="E104" s="241">
        <f>IF(E106=0,"",D103/E106)</f>
        <v>0.38596491228070173</v>
      </c>
      <c r="F104" s="212"/>
      <c r="G104" s="241">
        <f>IF(G106=0,"",F103/G106)</f>
        <v>0.46534653465346537</v>
      </c>
      <c r="H104" s="212"/>
      <c r="I104" s="241">
        <f t="shared" ref="I104" si="1837">IF(I106=0,"",H103/I106)</f>
        <v>0.36567164179104478</v>
      </c>
      <c r="J104" s="212"/>
      <c r="K104" s="241">
        <f t="shared" ref="K104" si="1838">IF(K106=0,"",J103/K106)</f>
        <v>0.58722741433021808</v>
      </c>
      <c r="L104" s="212"/>
      <c r="M104" s="241">
        <f t="shared" ref="M104" si="1839">IF(M106=0,"",L103/M106)</f>
        <v>0.48340248962655602</v>
      </c>
      <c r="N104" s="212"/>
      <c r="O104" s="241">
        <f t="shared" ref="O104" si="1840">IF(O106=0,"",N103/O106)</f>
        <v>0.75336322869955152</v>
      </c>
      <c r="P104" s="212"/>
      <c r="Q104" s="241">
        <f t="shared" ref="Q104" si="1841">IF(Q106=0,"",P103/Q106)</f>
        <v>0.58024691358024694</v>
      </c>
      <c r="R104" s="212"/>
      <c r="S104" s="241">
        <f t="shared" ref="S104" si="1842">IF(S106=0,"",R103/S106)</f>
        <v>0.30536130536130535</v>
      </c>
      <c r="T104" s="212"/>
      <c r="U104" s="241">
        <f t="shared" ref="U104" si="1843">IF(U106=0,"",T103/U106)</f>
        <v>0.54245283018867929</v>
      </c>
      <c r="V104" s="212"/>
      <c r="W104" s="241">
        <f t="shared" ref="W104" si="1844">IF(W106=0,"",V103/W106)</f>
        <v>0.56719022687609078</v>
      </c>
      <c r="X104" s="212"/>
      <c r="Y104" s="241">
        <f t="shared" ref="Y104" si="1845">IF(Y106=0,"",X103/Y106)</f>
        <v>0.29621848739495799</v>
      </c>
      <c r="Z104" s="212"/>
      <c r="AA104" s="241">
        <f t="shared" ref="AA104" si="1846">IF(AA106=0,"",Z103/AA106)</f>
        <v>0.22794117647058823</v>
      </c>
      <c r="AB104" s="212"/>
      <c r="AC104" s="241">
        <f t="shared" ref="AC104" si="1847">IF(AC106=0,"",AB103/AC106)</f>
        <v>0.25</v>
      </c>
      <c r="AD104" s="212"/>
      <c r="AE104" s="241">
        <f t="shared" ref="AE104" si="1848">IF(AE106=0,"",AD103/AE106)</f>
        <v>9.3690248565965584E-2</v>
      </c>
      <c r="AF104" s="212"/>
      <c r="AG104" s="241" t="str">
        <f t="shared" ref="AG104" si="1849">IF(AG106=0,"",AF103/AG106)</f>
        <v/>
      </c>
      <c r="AH104" s="212"/>
      <c r="AI104" s="241">
        <f t="shared" ref="AI104" si="1850">IF(AI106=0,"",AH103/AI106)</f>
        <v>0.25412541254125415</v>
      </c>
      <c r="AJ104" s="212"/>
      <c r="AK104" s="241">
        <f t="shared" ref="AK104" si="1851">IF(AK106=0,"",AJ103/AK106)</f>
        <v>0.43783783783783786</v>
      </c>
      <c r="AL104" s="212"/>
      <c r="AM104" s="241">
        <f t="shared" ref="AM104" si="1852">IF(AM106=0,"",AL103/AM106)</f>
        <v>0.69951923076923073</v>
      </c>
      <c r="AN104" s="212"/>
      <c r="AO104" s="241">
        <f t="shared" ref="AO104" si="1853">IF(AO106=0,"",AN103/AO106)</f>
        <v>0.27906976744186046</v>
      </c>
      <c r="AP104" s="212"/>
      <c r="AQ104" s="241" t="str">
        <f t="shared" ref="AQ104" si="1854">IF(AQ106=0,"",AP103/AQ106)</f>
        <v/>
      </c>
      <c r="AR104" s="212"/>
      <c r="AS104" s="241" t="str">
        <f t="shared" ref="AS104" si="1855">IF(AS106=0,"",AR103/AS106)</f>
        <v/>
      </c>
      <c r="AT104" s="212"/>
      <c r="AU104" s="241">
        <f t="shared" ref="AU104" si="1856">IF(AU106=0,"",AT103/AU106)</f>
        <v>0.20060790273556231</v>
      </c>
      <c r="AV104" s="212"/>
      <c r="AW104" s="241">
        <f t="shared" ref="AW104" si="1857">IF(AW106=0,"",AV103/AW106)</f>
        <v>0.26194690265486725</v>
      </c>
      <c r="AX104" s="212"/>
      <c r="AY104" s="241">
        <f t="shared" ref="AY104" si="1858">IF(AY106=0,"",AX103/AY106)</f>
        <v>0.83630952380952384</v>
      </c>
      <c r="AZ104" s="212"/>
      <c r="BA104" s="241">
        <f t="shared" ref="BA104" si="1859">IF(BA106=0,"",AZ103/BA106)</f>
        <v>0.40361445783132532</v>
      </c>
      <c r="BB104" s="212"/>
      <c r="BC104" s="241">
        <f t="shared" ref="BC104" si="1860">IF(BC106=0,"",BB103/BC106)</f>
        <v>0.20987654320987653</v>
      </c>
      <c r="BD104" s="212"/>
      <c r="BE104" s="241">
        <f t="shared" ref="BE104" si="1861">IF(BE106=0,"",BD103/BE106)</f>
        <v>0.24193548387096775</v>
      </c>
      <c r="BF104" s="212"/>
      <c r="BG104" s="241">
        <f t="shared" ref="BG104" si="1862">IF(BG106=0,"",BF103/BG106)</f>
        <v>0.1492842535787321</v>
      </c>
      <c r="BH104" s="212"/>
      <c r="BI104" s="241" t="str">
        <f t="shared" ref="BI104" si="1863">IF(BI106=0,"",BH103/BI106)</f>
        <v/>
      </c>
      <c r="BJ104" s="212"/>
      <c r="BK104" s="241">
        <f t="shared" ref="BK104" si="1864">IF(BK106=0,"",BJ103/BK106)</f>
        <v>0.25609756097560976</v>
      </c>
      <c r="BL104" s="212"/>
      <c r="BM104" s="241">
        <f t="shared" ref="BM104" si="1865">IF(BM106=0,"",BL103/BM106)</f>
        <v>0.28479657387580298</v>
      </c>
      <c r="BN104" s="212"/>
      <c r="BO104" s="241">
        <f t="shared" ref="BO104" si="1866">IF(BO106=0,"",BN103/BO106)</f>
        <v>0.5539906103286385</v>
      </c>
      <c r="BP104" s="212"/>
      <c r="BQ104" s="241">
        <f t="shared" ref="BQ104" si="1867">IF(BQ106=0,"",BP103/BQ106)</f>
        <v>0.97540983606557374</v>
      </c>
      <c r="BR104" s="212"/>
      <c r="BS104" s="241">
        <f t="shared" ref="BS104" si="1868">IF(BS106=0,"",BR103/BS106)</f>
        <v>0.36631578947368421</v>
      </c>
      <c r="BT104" s="212"/>
      <c r="BU104" s="241">
        <f t="shared" ref="BU104" si="1869">IF(BU106=0,"",BT103/BU106)</f>
        <v>0.21711899791231734</v>
      </c>
      <c r="BV104" s="212"/>
      <c r="BW104" s="241">
        <f t="shared" ref="BW104" si="1870">IF(BW106=0,"",BV103/BW106)</f>
        <v>0.24217687074829933</v>
      </c>
      <c r="BX104" s="212"/>
      <c r="BY104" s="241">
        <f t="shared" ref="BY104" si="1871">IF(BY106=0,"",BX103/BY106)</f>
        <v>0.21160409556313994</v>
      </c>
      <c r="BZ104" s="212"/>
      <c r="CA104" s="241">
        <f t="shared" ref="CA104" si="1872">IF(CA106=0,"",BZ103/CA106)</f>
        <v>0.16949152542372881</v>
      </c>
      <c r="CB104" s="212"/>
      <c r="CC104" s="241">
        <f t="shared" ref="CC104" si="1873">IF(CC106=0,"",CB103/CC106)</f>
        <v>0.29649595687331537</v>
      </c>
      <c r="CD104" s="212"/>
      <c r="CE104" s="241">
        <f t="shared" ref="CE104" si="1874">IF(CE106=0,"",CD103/CE106)</f>
        <v>0.3</v>
      </c>
      <c r="CF104" s="212"/>
      <c r="CG104" s="241">
        <f t="shared" ref="CG104" si="1875">IF(CG106=0,"",CF103/CG106)</f>
        <v>0.37777777777777777</v>
      </c>
      <c r="CH104" s="185"/>
      <c r="CI104" s="242">
        <f>CI103/CI106</f>
        <v>0.37570157426420259</v>
      </c>
      <c r="CJ104" s="185" t="s">
        <v>159</v>
      </c>
      <c r="CK104" s="201"/>
      <c r="CL104" s="185"/>
      <c r="CM104" s="193"/>
      <c r="CN104" s="185"/>
      <c r="CO104" s="193"/>
      <c r="CP104" s="185"/>
      <c r="CQ104" s="193"/>
      <c r="CR104" s="185"/>
      <c r="CS104" s="185"/>
    </row>
    <row r="105" spans="1:97" ht="15" customHeight="1">
      <c r="B105" s="203" t="s">
        <v>208</v>
      </c>
      <c r="C105" s="203"/>
      <c r="D105" s="374">
        <f>MAX(D19,D21,D23,D25,D27,D29,D31,D33,D35,D37,D39,D41,D43,D45,D47,D49,D51,D53,D55,D57,D59,D61,D63,D65,D67,D69,D71,D73,D75,D77,D79,D81,D83,D85,D87,D89,D91,D93,D95,D97,D99)</f>
        <v>0.6</v>
      </c>
      <c r="E105" s="28"/>
      <c r="F105" s="374">
        <f>MAX(F19,F21,F23,F25,F27,F29,F31,F33,F35,F37,F39,F41,F43,F45,F47,F49,F51,F53,F55,F57,F59,F61,F63,F65,F67,F69,F71,F73,F75,F77,F79,F81,F83,F85,F87,F89,F91,F93,F95,F97,F99)</f>
        <v>0.75</v>
      </c>
      <c r="G105" s="28"/>
      <c r="H105" s="374">
        <f>MAX(H19,H21,H23,H25,H27,H29,H31,H33,H35,H37,H39,H41,H43,H45,H47,H49,H51,H53,H55,H57,H59,H61,H63,H65,H67,H69,H71,H73,H75,H77,H79,H81,H83,H85,H87,H89,H91,H93,H95,H97,H99)</f>
        <v>0.68421052631578949</v>
      </c>
      <c r="I105" s="28"/>
      <c r="J105" s="374">
        <f>MAX(J19,J21,J23,J25,J27,J29,J31,J33,J35,J37,J39,J41,J43,J45,J47,J49,J51,J53,J55,J57,J59,J61,J63,J65,J67,J69,J71,J73,J75,J77,J79,J81,J83,J85,J87,J89,J91,J93,J95,J97,J99)</f>
        <v>0.81818181818181823</v>
      </c>
      <c r="K105" s="28"/>
      <c r="L105" s="374">
        <f>MAX(L19,L21,L23,L25,L27,L29,L31,L33,L35,L37,L39,L41,L43,L45,L47,L49,L51,L53,L55,L57,L59,L61,L63,L65,L67,L69,L71,L73,L75,L77,L79,L81,L83,L85,L87,L89,L91,L93,L95,L97,L99)</f>
        <v>0.7142857142857143</v>
      </c>
      <c r="M105" s="28"/>
      <c r="N105" s="374">
        <f>MAX(N19,N21,N23,N25,N27,N29,N31,N33,N35,N37,N39,N41,N43,N45,N47,N49,N51,N53,N55,N57,N59,N61,N63,N65,N67,N69,N71,N73,N75,N77,N79,N81,N83,N85,N87,N89,N91,N93,N95,N97,N99)</f>
        <v>0.92500000000000004</v>
      </c>
      <c r="O105" s="28"/>
      <c r="P105" s="374">
        <f>MAX(P19,P21,P23,P25,P27,P29,P31,P33,P35,P37,P39,P41,P43,P45,P47,P49,P51,P53,P55,P57,P59,P61,P63,P65,P67,P69,P71,P73,P75,P77,P79,P81,P83,P85,P87,P89,P91,P93,P95,P97,P99)</f>
        <v>0.80645161290322576</v>
      </c>
      <c r="Q105" s="28"/>
      <c r="R105" s="374">
        <f>MAX(R19,R21,R23,R25,R27,R29,R31,R33,R35,R37,R39,R41,R43,R45,R47,R49,R51,R53,R55,R57,R59,R61,R63,R65,R67,R69,R71,R73,R75,R77,R79,R81,R83,R85,R87,R89,R91,R93,R95,R97,R99)</f>
        <v>0.42857142857142855</v>
      </c>
      <c r="S105" s="28"/>
      <c r="T105" s="374">
        <f>MAX(T19,T21,T23,T25,T27,T29,T31,T33,T35,T37,T39,T41,T43,T45,T47,T49,T51,T53,T55,T57,T59,T61,T63,T65,T67,T69,T71,T73,T75,T77,T79,T81,T83,T85,T87,T89,T91,T93,T95,T97,T99)</f>
        <v>0.7142857142857143</v>
      </c>
      <c r="U105" s="28"/>
      <c r="V105" s="374">
        <f>MAX(V19,V21,V23,V25,V27,V29,V31,V33,V35,V37,V39,V41,V43,V45,V47,V49,V51,V53,V55,V57,V59,V61,V63,V65,V67,V69,V71,V73,V75,V77,V79,V81,V83,V85,V87,V89,V91,V93,V95,V97,V99)</f>
        <v>0.93103448275862066</v>
      </c>
      <c r="W105" s="28"/>
      <c r="X105" s="374">
        <f>MAX(X19,X21,X23,X25,X27,X29,X31,X33,X35,X37,X39,X41,X43,X45,X47,X49,X51,X53,X55,X57,X59,X61,X63,X65,X67,X69,X71,X73,X75,X77,X79,X81,X83,X85,X87,X89,X91,X93,X95,X97,X99)</f>
        <v>0.625</v>
      </c>
      <c r="Y105" s="28"/>
      <c r="Z105" s="374">
        <f>MAX(Z19,Z21,Z23,Z25,Z27,Z29,Z31,Z33,Z35,Z37,Z39,Z41,Z43,Z45,Z47,Z49,Z51,Z53,Z55,Z57,Z59,Z61,Z63,Z65,Z67,Z69,Z71,Z73,Z75,Z77,Z79,Z81,Z83,Z85,Z87,Z89,Z91,Z93,Z95,Z97,Z99)</f>
        <v>0.5</v>
      </c>
      <c r="AA105" s="28"/>
      <c r="AB105" s="374">
        <f>MAX(AB19,AB21,AB23,AB25,AB27,AB29,AB31,AB33,AB35,AB37,AB39,AB41,AB43,AB45,AB47,AB49,AB51,AB53,AB55,AB57,AB59,AB61,AB63,AB65,AB67,AB69,AB71,AB73,AB75,AB77,AB79,AB81,AB83,AB85,AB87,AB89,AB91,AB93,AB95,AB97,AB99)</f>
        <v>0.33333333333333331</v>
      </c>
      <c r="AC105" s="28"/>
      <c r="AD105" s="374">
        <f>MAX(AD19,AD21,AD23,AD25,AD27,AD29,AD31,AD33,AD35,AD37,AD39,AD41,AD43,AD45,AD47,AD49,AD51,AD53,AD55,AD57,AD59,AD61,AD63,AD65,AD67,AD69,AD71,AD73,AD75,AD77,AD79,AD81,AD83,AD85,AD87,AD89,AD91,AD93,AD95,AD97,AD99)</f>
        <v>0.19047619047619047</v>
      </c>
      <c r="AE105" s="28"/>
      <c r="AF105" s="374">
        <f>MAX(AF19,AF21,AF23,AF25,AF27,AF29,AF31,AF33,AF35,AF37,AF39,AF41,AF43,AF45,AF47,AF49,AF51,AF53,AF55,AF57,AF59,AF61,AF63,AF65,AF67,AF69,AF71,AF73,AF75,AF77,AF79,AF81,AF83,AF85,AF87,AF89,AF91,AF93,AF95,AF97,AF99)</f>
        <v>0</v>
      </c>
      <c r="AG105" s="28"/>
      <c r="AH105" s="374">
        <f>MAX(AH19,AH21,AH23,AH25,AH27,AH29,AH31,AH33,AH35,AH37,AH39,AH41,AH43,AH45,AH47,AH49,AH51,AH53,AH55,AH57,AH59,AH61,AH63,AH65,AH67,AH69,AH71,AH73,AH75,AH77,AH79,AH81,AH83,AH85,AH87,AH89,AH91,AH93,AH95,AH97,AH99)</f>
        <v>0.48484848484848486</v>
      </c>
      <c r="AI105" s="28"/>
      <c r="AJ105" s="374">
        <f>MAX(AJ19,AJ21,AJ23,AJ25,AJ27,AJ29,AJ31,AJ33,AJ35,AJ37,AJ39,AJ41,AJ43,AJ45,AJ47,AJ49,AJ51,AJ53,AJ55,AJ57,AJ59,AJ61,AJ63,AJ65,AJ67,AJ69,AJ71,AJ73,AJ75,AJ77,AJ79,AJ81,AJ83,AJ85,AJ87,AJ89,AJ91,AJ93,AJ95,AJ97,AJ99)</f>
        <v>0.56666666666666665</v>
      </c>
      <c r="AK105" s="28"/>
      <c r="AL105" s="374">
        <f>MAX(AL19,AL21,AL23,AL25,AL27,AL29,AL31,AL33,AL35,AL37,AL39,AL41,AL43,AL45,AL47,AL49,AL51,AL53,AL55,AL57,AL59,AL61,AL63,AL65,AL67,AL69,AL71,AL73,AL75,AL77,AL79,AL81,AL83,AL85,AL87,AL89,AL91,AL93,AL95,AL97,AL99)</f>
        <v>0.95348837209302328</v>
      </c>
      <c r="AM105" s="28"/>
      <c r="AN105" s="374">
        <f>MAX(AN19,AN21,AN23,AN25,AN27,AN29,AN31,AN33,AN35,AN37,AN39,AN41,AN43,AN45,AN47,AN49,AN51,AN53,AN55,AN57,AN59,AN61,AN63,AN65,AN67,AN69,AN71,AN73,AN75,AN77,AN79,AN81,AN83,AN85,AN87,AN89,AN91,AN93,AN95,AN97,AN99)</f>
        <v>0.30434782608695654</v>
      </c>
      <c r="AO105" s="28"/>
      <c r="AP105" s="374">
        <f>MAX(AP19,AP21,AP23,AP25,AP27,AP29,AP31,AP33,AP35,AP37,AP39,AP41,AP43,AP45,AP47,AP49,AP51,AP53,AP55,AP57,AP59,AP61,AP63,AP65,AP67,AP69,AP71,AP73,AP75,AP77,AP79,AP81,AP83,AP85,AP87,AP89,AP91,AP93,AP95,AP97,AP99)</f>
        <v>0</v>
      </c>
      <c r="AQ105" s="28"/>
      <c r="AR105" s="374">
        <f>MAX(AR19,AR21,AR23,AR25,AR27,AR29,AR31,AR33,AR35,AR37,AR39,AR41,AR43,AR45,AR47,AR49,AR51,AR53,AR55,AR57,AR59,AR61,AR63,AR65,AR67,AR69,AR71,AR73,AR75,AR77,AR79,AR81,AR83,AR85,AR87,AR89,AR91,AR93,AR95,AR97,AR99)</f>
        <v>0</v>
      </c>
      <c r="AS105" s="28"/>
      <c r="AT105" s="374">
        <f>MAX(AT19,AT21,AT23,AT25,AT27,AT29,AT31,AT33,AT35,AT37,AT39,AT41,AT43,AT45,AT47,AT49,AT51,AT53,AT55,AT57,AT59,AT61,AT63,AT65,AT67,AT69,AT71,AT73,AT75,AT77,AT79,AT81,AT83,AT85,AT87,AT89,AT91,AT93,AT95,AT97,AT99)</f>
        <v>0.30303030303030304</v>
      </c>
      <c r="AU105" s="28"/>
      <c r="AV105" s="374">
        <f>MAX(AV19,AV21,AV23,AV25,AV27,AV29,AV31,AV33,AV35,AV37,AV39,AV41,AV43,AV45,AV47,AV49,AV51,AV53,AV55,AV57,AV59,AV61,AV63,AV65,AV67,AV69,AV71,AV73,AV75,AV77,AV79,AV81,AV83,AV85,AV87,AV89,AV91,AV93,AV95,AV97,AV99)</f>
        <v>0.44117647058823528</v>
      </c>
      <c r="AW105" s="28"/>
      <c r="AX105" s="374">
        <f>MAX(AX19,AX21,AX23,AX25,AX27,AX29,AX31,AX33,AX35,AX37,AX39,AX41,AX43,AX45,AX47,AX49,AX51,AX53,AX55,AX57,AX59,AX61,AX63,AX65,AX67,AX69,AX71,AX73,AX75,AX77,AX79,AX81,AX83,AX85,AX87,AX89,AX91,AX93,AX95,AX97,AX99)</f>
        <v>1.1621621621621621</v>
      </c>
      <c r="AY105" s="28"/>
      <c r="AZ105" s="374">
        <f>MAX(AZ19,AZ21,AZ23,AZ25,AZ27,AZ29,AZ31,AZ33,AZ35,AZ37,AZ39,AZ41,AZ43,AZ45,AZ47,AZ49,AZ51,AZ53,AZ55,AZ57,AZ59,AZ61,AZ63,AZ65,AZ67,AZ69,AZ71,AZ73,AZ75,AZ77,AZ79,AZ81,AZ83,AZ85,AZ87,AZ89,AZ91,AZ93,AZ95,AZ97,AZ99)</f>
        <v>0.54761904761904767</v>
      </c>
      <c r="BA105" s="28"/>
      <c r="BB105" s="374">
        <f>MAX(BB19,BB21,BB23,BB25,BB27,BB29,BB31,BB33,BB35,BB37,BB39,BB41,BB43,BB45,BB47,BB49,BB51,BB53,BB55,BB57,BB59,BB61,BB63,BB65,BB67,BB69,BB71,BB73,BB75,BB77,BB79,BB81,BB83,BB85,BB87,BB89,BB91,BB93,BB95,BB97,BB99)</f>
        <v>0.27777777777777779</v>
      </c>
      <c r="BC105" s="28"/>
      <c r="BD105" s="374">
        <f>MAX(BD19,BD21,BD23,BD25,BD27,BD29,BD31,BD33,BD35,BD37,BD39,BD41,BD43,BD45,BD47,BD49,BD51,BD53,BD55,BD57,BD59,BD61,BD63,BD65,BD67,BD69,BD71,BD73,BD75,BD77,BD79,BD81,BD83,BD85,BD87,BD89,BD91,BD93,BD95,BD97,BD99)</f>
        <v>0.34090909090909088</v>
      </c>
      <c r="BE105" s="28"/>
      <c r="BF105" s="374">
        <f>MAX(BF19,BF21,BF23,BF25,BF27,BF29,BF31,BF33,BF35,BF37,BF39,BF41,BF43,BF45,BF47,BF49,BF51,BF53,BF55,BF57,BF59,BF61,BF63,BF65,BF67,BF69,BF71,BF73,BF75,BF77,BF79,BF81,BF83,BF85,BF87,BF89,BF91,BF93,BF95,BF97,BF99)</f>
        <v>0.35294117647058826</v>
      </c>
      <c r="BG105" s="28"/>
      <c r="BH105" s="374">
        <f>MAX(BH19,BH21,BH23,BH25,BH27,BH29,BH31,BH33,BH35,BH37,BH39,BH41,BH43,BH45,BH47,BH49,BH51,BH53,BH55,BH57,BH59,BH61,BH63,BH65,BH67,BH69,BH71,BH73,BH75,BH77,BH79,BH81,BH83,BH85,BH87,BH89,BH91,BH93,BH95,BH97,BH99)</f>
        <v>0</v>
      </c>
      <c r="BI105" s="28"/>
      <c r="BJ105" s="374">
        <f>MAX(BJ19,BJ21,BJ23,BJ25,BJ27,BJ29,BJ31,BJ33,BJ35,BJ37,BJ39,BJ41,BJ43,BJ45,BJ47,BJ49,BJ51,BJ53,BJ55,BJ57,BJ59,BJ61,BJ63,BJ65,BJ67,BJ69,BJ71,BJ73,BJ75,BJ77,BJ79,BJ81,BJ83,BJ85,BJ87,BJ89,BJ91,BJ93,BJ95,BJ97,BJ99)</f>
        <v>0.36842105263157893</v>
      </c>
      <c r="BK105" s="28"/>
      <c r="BL105" s="374">
        <f>MAX(BL19,BL21,BL23,BL25,BL27,BL29,BL31,BL33,BL35,BL37,BL39,BL41,BL43,BL45,BL47,BL49,BL51,BL53,BL55,BL57,BL59,BL61,BL63,BL65,BL67,BL69,BL71,BL73,BL75,BL77,BL79,BL81,BL83,BL85,BL87,BL89,BL91,BL93,BL95,BL97,BL99)</f>
        <v>0.53333333333333333</v>
      </c>
      <c r="BM105" s="28"/>
      <c r="BN105" s="374">
        <f>MAX(BN19,BN21,BN23,BN25,BN27,BN29,BN31,BN33,BN35,BN37,BN39,BN41,BN43,BN45,BN47,BN49,BN51,BN53,BN55,BN57,BN59,BN61,BN63,BN65,BN67,BN69,BN71,BN73,BN75,BN77,BN79,BN81,BN83,BN85,BN87,BN89,BN91,BN93,BN95,BN97,BN99)</f>
        <v>0.75</v>
      </c>
      <c r="BO105" s="28"/>
      <c r="BP105" s="374">
        <f>MAX(BP19,BP21,BP23,BP25,BP27,BP29,BP31,BP33,BP35,BP37,BP39,BP41,BP43,BP45,BP47,BP49,BP51,BP53,BP55,BP57,BP59,BP61,BP63,BP65,BP67,BP69,BP71,BP73,BP75,BP77,BP79,BP81,BP83,BP85,BP87,BP89,BP91,BP93,BP95,BP97,BP99)</f>
        <v>1.4242424242424243</v>
      </c>
      <c r="BQ105" s="28"/>
      <c r="BR105" s="374">
        <f>MAX(BR19,BR21,BR23,BR25,BR27,BR29,BR31,BR33,BR35,BR37,BR39,BR41,BR43,BR45,BR47,BR49,BR51,BR53,BR55,BR57,BR59,BR61,BR63,BR65,BR67,BR69,BR71,BR73,BR75,BR77,BR79,BR81,BR83,BR85,BR87,BR89,BR91,BR93,BR95,BR97,BR99)</f>
        <v>1.125</v>
      </c>
      <c r="BS105" s="28"/>
      <c r="BT105" s="374">
        <f>MAX(BT19,BT21,BT23,BT25,BT27,BT29,BT31,BT33,BT35,BT37,BT39,BT41,BT43,BT45,BT47,BT49,BT51,BT53,BT55,BT57,BT59,BT61,BT63,BT65,BT67,BT69,BT71,BT73,BT75,BT77,BT79,BT81,BT83,BT85,BT87,BT89,BT91,BT93,BT95,BT97,BT99)</f>
        <v>0.36585365853658536</v>
      </c>
      <c r="BU105" s="28"/>
      <c r="BV105" s="374">
        <f>MAX(BV19,BV21,BV23,BV25,BV27,BV29,BV31,BV33,BV35,BV37,BV39,BV41,BV43,BV45,BV47,BV49,BV51,BV53,BV55,BV57,BV59,BV61,BV63,BV65,BV67,BV69,BV71,BV73,BV75,BV77,BV79,BV81,BV83,BV85,BV87,BV89,BV91,BV93,BV95,BV97,BV99)</f>
        <v>0.43478260869565216</v>
      </c>
      <c r="BW105" s="28"/>
      <c r="BX105" s="374">
        <f>MAX(BX19,BX21,BX23,BX25,BX27,BX29,BX31,BX33,BX35,BX37,BX39,BX41,BX43,BX45,BX47,BX49,BX51,BX53,BX55,BX57,BX59,BX61,BX63,BX65,BX67,BX69,BX71,BX73,BX75,BX77,BX79,BX81,BX83,BX85,BX87,BX89,BX91,BX93,BX95,BX97,BX99)</f>
        <v>0.52631578947368418</v>
      </c>
      <c r="BY105" s="28"/>
      <c r="BZ105" s="374">
        <f>MAX(BZ19,BZ21,BZ23,BZ25,BZ27,BZ29,BZ31,BZ33,BZ35,BZ37,BZ39,BZ41,BZ43,BZ45,BZ47,BZ49,BZ51,BZ53,BZ55,BZ57,BZ59,BZ61,BZ63,BZ65,BZ67,BZ69,BZ71,BZ73,BZ75,BZ77,BZ79,BZ81,BZ83,BZ85,BZ87,BZ89,BZ91,BZ93,BZ95,BZ97,BZ99)</f>
        <v>0.43478260869565216</v>
      </c>
      <c r="CA105" s="28"/>
      <c r="CB105" s="374">
        <f>MAX(CB19,CB21,CB23,CB25,CB27,CB29,CB31,CB33,CB35,CB37,CB39,CB41,CB43,CB45,CB47,CB49,CB51,CB53,CB55,CB57,CB59,CB61,CB63,CB65,CB67,CB69,CB71,CB73,CB75,CB77,CB79,CB81,CB83,CB85,CB87,CB89,CB91,CB93,CB95,CB97,CB99)</f>
        <v>0.5357142857142857</v>
      </c>
      <c r="CC105" s="28"/>
      <c r="CD105" s="374">
        <f>MAX(CD19,CD21,CD23,CD25,CD27,CD29,CD31,CD33,CD35,CD37,CD39,CD41,CD43,CD45,CD47,CD49,CD51,CD53,CD55,CD57,CD59,CD61,CD63,CD65,CD67,CD69,CD71,CD73,CD75,CD77,CD79,CD81,CD83,CD85,CD87,CD89,CD91,CD93,CD95,CD97,CD99)</f>
        <v>0.53333333333333333</v>
      </c>
      <c r="CE105" s="28"/>
      <c r="CF105" s="374">
        <f>MAX(CF19,CF21,CF23,CF25,CF27,CF29,CF31,CF33,CF35,CF37,CF39,CF41,CF43,CF45,CF47,CF49,CF51,CF53,CF55,CF57,CF59,CF61,CF63,CF65,CF67,CF69,CF71,CF73,CF75,CF77,CF79,CF81,CF83,CF85,CF87,CF89,CF91,CF93,CF95,CF97,CF99)</f>
        <v>0.7</v>
      </c>
      <c r="CG105" s="28"/>
      <c r="CH105" s="185"/>
      <c r="CI105" s="185"/>
      <c r="CJ105" s="185"/>
      <c r="CK105" s="201"/>
      <c r="CL105" s="185"/>
      <c r="CM105" s="185"/>
      <c r="CN105" s="185"/>
      <c r="CO105" s="185"/>
      <c r="CP105" s="185"/>
      <c r="CQ105" s="185"/>
      <c r="CR105" s="185"/>
      <c r="CS105" s="185"/>
    </row>
    <row r="106" spans="1:97" ht="15" customHeight="1">
      <c r="B106" s="209" t="s">
        <v>49</v>
      </c>
      <c r="C106" s="209"/>
      <c r="D106" s="209"/>
      <c r="E106" s="210">
        <f>E18+E20+E22+E24+E26+E28+E30+E32+E34+E36+E38+E40+E42+E44+E46+E48+E50+E52+E54+E56+E58+E60+E62+E64+E66+E68+E70+E72+E74+E76+E78+E80+E82+E84+E86+E88+E90+E92+E94+E96+E98</f>
        <v>171</v>
      </c>
      <c r="F106" s="209"/>
      <c r="G106" s="210">
        <f>G18+G20+G22+G24+G26+G28+G30+G32+G34+G36+G38+G40+G42+G44+G46+G48+G50+G52+G54+G56+G58+G60+G62+G64+G66+G68+G70+G72+G74+G76+G78+G80+G82+G84+G86+G88+G90+G92+G94+G96+G98</f>
        <v>808</v>
      </c>
      <c r="H106" s="209"/>
      <c r="I106" s="210">
        <f t="shared" ref="I106" si="1876">I18+I20+I22+I24+I26+I28+I30+I32+I34+I36+I38+I40+I42+I44+I46+I48+I50+I52+I54+I56+I58+I60+I62+I64+I66+I68+I70+I72+I74+I76+I78+I80+I82+I84+I86+I88+I90+I92+I94+I96+I98</f>
        <v>402</v>
      </c>
      <c r="J106" s="209"/>
      <c r="K106" s="210">
        <f>K18+K20+K22+K24+K26+K28+K30+K32+K34+K36+K38+K40+K42+K44+K46+K48+K50+K52+K54+K56+K58+K60+K62+K64+K66+K68+K70+K72+K74+K76+K78+K80+K82+K84+K86+K88+K90+K92+K94+K96+K98</f>
        <v>642</v>
      </c>
      <c r="L106" s="209"/>
      <c r="M106" s="210">
        <f>M18+M20+M22+M24+M26+M28+M30+M32+M34+M36+M38+M40+M42+M44+M46+M48+M50+M52+M54+M56+M58+M60+M62+M64+M66+M68+M70+M72+M74+M76+M78+M80+M82+M84+M86+M88+M90+M92+M94+M96+M98</f>
        <v>482</v>
      </c>
      <c r="N106" s="209"/>
      <c r="O106" s="210">
        <f t="shared" ref="O106" si="1877">O18+O20+O22+O24+O26+O28+O30+O32+O34+O36+O38+O40+O42+O44+O46+O48+O50+O52+O54+O56+O58+O60+O62+O64+O66+O68+O70+O72+O74+O76+O78+O80+O82+O84+O86+O88+O90+O92+O94+O96+O98</f>
        <v>223</v>
      </c>
      <c r="P106" s="209"/>
      <c r="Q106" s="210">
        <f t="shared" ref="Q106" si="1878">Q18+Q20+Q22+Q24+Q26+Q28+Q30+Q32+Q34+Q36+Q38+Q40+Q42+Q44+Q46+Q48+Q50+Q52+Q54+Q56+Q58+Q60+Q62+Q64+Q66+Q68+Q70+Q72+Q74+Q76+Q78+Q80+Q82+Q84+Q86+Q88+Q90+Q92+Q94+Q96+Q98</f>
        <v>567</v>
      </c>
      <c r="R106" s="209"/>
      <c r="S106" s="210">
        <f t="shared" ref="S106" si="1879">S18+S20+S22+S24+S26+S28+S30+S32+S34+S36+S38+S40+S42+S44+S46+S48+S50+S52+S54+S56+S58+S60+S62+S64+S66+S68+S70+S72+S74+S76+S78+S80+S82+S84+S86+S88+S90+S92+S94+S96+S98</f>
        <v>429</v>
      </c>
      <c r="T106" s="209"/>
      <c r="U106" s="210">
        <f t="shared" ref="U106" si="1880">U18+U20+U22+U24+U26+U28+U30+U32+U34+U36+U38+U40+U42+U44+U46+U48+U50+U52+U54+U56+U58+U60+U62+U64+U66+U68+U70+U72+U74+U76+U78+U80+U82+U84+U86+U88+U90+U92+U94+U96+U98</f>
        <v>424</v>
      </c>
      <c r="V106" s="209"/>
      <c r="W106" s="210">
        <f t="shared" ref="W106" si="1881">W18+W20+W22+W24+W26+W28+W30+W32+W34+W36+W38+W40+W42+W44+W46+W48+W50+W52+W54+W56+W58+W60+W62+W64+W66+W68+W70+W72+W74+W76+W78+W80+W82+W84+W86+W88+W90+W92+W94+W96+W98</f>
        <v>573</v>
      </c>
      <c r="X106" s="209"/>
      <c r="Y106" s="210">
        <f t="shared" ref="Y106" si="1882">Y18+Y20+Y22+Y24+Y26+Y28+Y30+Y32+Y34+Y36+Y38+Y40+Y42+Y44+Y46+Y48+Y50+Y52+Y54+Y56+Y58+Y60+Y62+Y64+Y66+Y68+Y70+Y72+Y74+Y76+Y78+Y80+Y82+Y84+Y86+Y88+Y90+Y92+Y94+Y96+Y98</f>
        <v>476</v>
      </c>
      <c r="Z106" s="209"/>
      <c r="AA106" s="210">
        <f t="shared" ref="AA106" si="1883">AA18+AA20+AA22+AA24+AA26+AA28+AA30+AA32+AA34+AA36+AA38+AA40+AA42+AA44+AA46+AA48+AA50+AA52+AA54+AA56+AA58+AA60+AA62+AA64+AA66+AA68+AA70+AA72+AA74+AA76+AA78+AA80+AA82+AA84+AA86+AA88+AA90+AA92+AA94+AA96+AA98</f>
        <v>544</v>
      </c>
      <c r="AB106" s="209"/>
      <c r="AC106" s="210">
        <f t="shared" ref="AC106" si="1884">AC18+AC20+AC22+AC24+AC26+AC28+AC30+AC32+AC34+AC36+AC38+AC40+AC42+AC44+AC46+AC48+AC50+AC52+AC54+AC56+AC58+AC60+AC62+AC64+AC66+AC68+AC70+AC72+AC74+AC76+AC78+AC80+AC82+AC84+AC86+AC88+AC90+AC92+AC94+AC96+AC98</f>
        <v>432</v>
      </c>
      <c r="AD106" s="209"/>
      <c r="AE106" s="210">
        <f t="shared" ref="AE106" si="1885">AE18+AE20+AE22+AE24+AE26+AE28+AE30+AE32+AE34+AE36+AE38+AE40+AE42+AE44+AE46+AE48+AE50+AE52+AE54+AE56+AE58+AE60+AE62+AE64+AE66+AE68+AE70+AE72+AE74+AE76+AE78+AE80+AE82+AE84+AE86+AE88+AE90+AE92+AE94+AE96+AE98</f>
        <v>523</v>
      </c>
      <c r="AF106" s="209"/>
      <c r="AG106" s="210">
        <f t="shared" ref="AG106" si="1886">AG18+AG20+AG22+AG24+AG26+AG28+AG30+AG32+AG34+AG36+AG38+AG40+AG42+AG44+AG46+AG48+AG50+AG52+AG54+AG56+AG58+AG60+AG62+AG64+AG66+AG68+AG70+AG72+AG74+AG76+AG78+AG80+AG82+AG84+AG86+AG88+AG90+AG92+AG94+AG96+AG98</f>
        <v>0</v>
      </c>
      <c r="AH106" s="209"/>
      <c r="AI106" s="210">
        <f t="shared" ref="AI106" si="1887">AI18+AI20+AI22+AI24+AI26+AI28+AI30+AI32+AI34+AI36+AI38+AI40+AI42+AI44+AI46+AI48+AI50+AI52+AI54+AI56+AI58+AI60+AI62+AI64+AI66+AI68+AI70+AI72+AI74+AI76+AI78+AI80+AI82+AI84+AI86+AI88+AI90+AI92+AI94+AI96+AI98</f>
        <v>303</v>
      </c>
      <c r="AJ106" s="209"/>
      <c r="AK106" s="210">
        <f t="shared" ref="AK106" si="1888">AK18+AK20+AK22+AK24+AK26+AK28+AK30+AK32+AK34+AK36+AK38+AK40+AK42+AK44+AK46+AK48+AK50+AK52+AK54+AK56+AK58+AK60+AK62+AK64+AK66+AK68+AK70+AK72+AK74+AK76+AK78+AK80+AK82+AK84+AK86+AK88+AK90+AK92+AK94+AK96+AK98</f>
        <v>185</v>
      </c>
      <c r="AL106" s="209"/>
      <c r="AM106" s="210">
        <f t="shared" ref="AM106" si="1889">AM18+AM20+AM22+AM24+AM26+AM28+AM30+AM32+AM34+AM36+AM38+AM40+AM42+AM44+AM46+AM48+AM50+AM52+AM54+AM56+AM58+AM60+AM62+AM64+AM66+AM68+AM70+AM72+AM74+AM76+AM78+AM80+AM82+AM84+AM86+AM88+AM90+AM92+AM94+AM96+AM98</f>
        <v>416</v>
      </c>
      <c r="AN106" s="209"/>
      <c r="AO106" s="210">
        <f t="shared" ref="AO106" si="1890">AO18+AO20+AO22+AO24+AO26+AO28+AO30+AO32+AO34+AO36+AO38+AO40+AO42+AO44+AO46+AO48+AO50+AO52+AO54+AO56+AO58+AO60+AO62+AO64+AO66+AO68+AO70+AO72+AO74+AO76+AO78+AO80+AO82+AO84+AO86+AO88+AO90+AO92+AO94+AO96+AO98</f>
        <v>86</v>
      </c>
      <c r="AP106" s="209"/>
      <c r="AQ106" s="210">
        <f t="shared" ref="AQ106" si="1891">AQ18+AQ20+AQ22+AQ24+AQ26+AQ28+AQ30+AQ32+AQ34+AQ36+AQ38+AQ40+AQ42+AQ44+AQ46+AQ48+AQ50+AQ52+AQ54+AQ56+AQ58+AQ60+AQ62+AQ64+AQ66+AQ68+AQ70+AQ72+AQ74+AQ76+AQ78+AQ80+AQ82+AQ84+AQ86+AQ88+AQ90+AQ92+AQ94+AQ96+AQ98</f>
        <v>0</v>
      </c>
      <c r="AR106" s="209"/>
      <c r="AS106" s="210">
        <f t="shared" ref="AS106" si="1892">AS18+AS20+AS22+AS24+AS26+AS28+AS30+AS32+AS34+AS36+AS38+AS40+AS42+AS44+AS46+AS48+AS50+AS52+AS54+AS56+AS58+AS60+AS62+AS64+AS66+AS68+AS70+AS72+AS74+AS76+AS78+AS80+AS82+AS84+AS86+AS88+AS90+AS92+AS94+AS96+AS98</f>
        <v>0</v>
      </c>
      <c r="AT106" s="209"/>
      <c r="AU106" s="210">
        <f t="shared" ref="AU106" si="1893">AU18+AU20+AU22+AU24+AU26+AU28+AU30+AU32+AU34+AU36+AU38+AU40+AU42+AU44+AU46+AU48+AU50+AU52+AU54+AU56+AU58+AU60+AU62+AU64+AU66+AU68+AU70+AU72+AU74+AU76+AU78+AU80+AU82+AU84+AU86+AU88+AU90+AU92+AU94+AU96+AU98</f>
        <v>329</v>
      </c>
      <c r="AV106" s="209"/>
      <c r="AW106" s="210">
        <f t="shared" ref="AW106" si="1894">AW18+AW20+AW22+AW24+AW26+AW28+AW30+AW32+AW34+AW36+AW38+AW40+AW42+AW44+AW46+AW48+AW50+AW52+AW54+AW56+AW58+AW60+AW62+AW64+AW66+AW68+AW70+AW72+AW74+AW76+AW78+AW80+AW82+AW84+AW86+AW88+AW90+AW92+AW94+AW96+AW98</f>
        <v>565</v>
      </c>
      <c r="AX106" s="209"/>
      <c r="AY106" s="210">
        <f t="shared" ref="AY106" si="1895">AY18+AY20+AY22+AY24+AY26+AY28+AY30+AY32+AY34+AY36+AY38+AY40+AY42+AY44+AY46+AY48+AY50+AY52+AY54+AY56+AY58+AY60+AY62+AY64+AY66+AY68+AY70+AY72+AY74+AY76+AY78+AY80+AY82+AY84+AY86+AY88+AY90+AY92+AY94+AY96+AY98</f>
        <v>336</v>
      </c>
      <c r="AZ106" s="209"/>
      <c r="BA106" s="210">
        <f t="shared" ref="BA106" si="1896">BA18+BA20+BA22+BA24+BA26+BA28+BA30+BA32+BA34+BA36+BA38+BA40+BA42+BA44+BA46+BA48+BA50+BA52+BA54+BA56+BA58+BA60+BA62+BA64+BA66+BA68+BA70+BA72+BA74+BA76+BA78+BA80+BA82+BA84+BA86+BA88+BA90+BA92+BA94+BA96+BA98</f>
        <v>332</v>
      </c>
      <c r="BB106" s="209"/>
      <c r="BC106" s="210">
        <f t="shared" ref="BC106" si="1897">BC18+BC20+BC22+BC24+BC26+BC28+BC30+BC32+BC34+BC36+BC38+BC40+BC42+BC44+BC46+BC48+BC50+BC52+BC54+BC56+BC58+BC60+BC62+BC64+BC66+BC68+BC70+BC72+BC74+BC76+BC78+BC80+BC82+BC84+BC86+BC88+BC90+BC92+BC94+BC96+BC98</f>
        <v>162</v>
      </c>
      <c r="BD106" s="209"/>
      <c r="BE106" s="210">
        <f t="shared" ref="BE106" si="1898">BE18+BE20+BE22+BE24+BE26+BE28+BE30+BE32+BE34+BE36+BE38+BE40+BE42+BE44+BE46+BE48+BE50+BE52+BE54+BE56+BE58+BE60+BE62+BE64+BE66+BE68+BE70+BE72+BE74+BE76+BE78+BE80+BE82+BE84+BE86+BE88+BE90+BE92+BE94+BE96+BE98</f>
        <v>558</v>
      </c>
      <c r="BF106" s="209"/>
      <c r="BG106" s="210">
        <f t="shared" ref="BG106" si="1899">BG18+BG20+BG22+BG24+BG26+BG28+BG30+BG32+BG34+BG36+BG38+BG40+BG42+BG44+BG46+BG48+BG50+BG52+BG54+BG56+BG58+BG60+BG62+BG64+BG66+BG68+BG70+BG72+BG74+BG76+BG78+BG80+BG82+BG84+BG86+BG88+BG90+BG92+BG94+BG96+BG98</f>
        <v>489</v>
      </c>
      <c r="BH106" s="209"/>
      <c r="BI106" s="210">
        <f t="shared" ref="BI106" si="1900">BI18+BI20+BI22+BI24+BI26+BI28+BI30+BI32+BI34+BI36+BI38+BI40+BI42+BI44+BI46+BI48+BI50+BI52+BI54+BI56+BI58+BI60+BI62+BI64+BI66+BI68+BI70+BI72+BI74+BI76+BI78+BI80+BI82+BI84+BI86+BI88+BI90+BI92+BI94+BI96+BI98</f>
        <v>0</v>
      </c>
      <c r="BJ106" s="209"/>
      <c r="BK106" s="210">
        <f t="shared" ref="BK106" si="1901">BK18+BK20+BK22+BK24+BK26+BK28+BK30+BK32+BK34+BK36+BK38+BK40+BK42+BK44+BK46+BK48+BK50+BK52+BK54+BK56+BK58+BK60+BK62+BK64+BK66+BK68+BK70+BK72+BK74+BK76+BK78+BK80+BK82+BK84+BK86+BK88+BK90+BK92+BK94+BK96+BK98</f>
        <v>328</v>
      </c>
      <c r="BL106" s="209"/>
      <c r="BM106" s="210">
        <f t="shared" ref="BM106" si="1902">BM18+BM20+BM22+BM24+BM26+BM28+BM30+BM32+BM34+BM36+BM38+BM40+BM42+BM44+BM46+BM48+BM50+BM52+BM54+BM56+BM58+BM60+BM62+BM64+BM66+BM68+BM70+BM72+BM74+BM76+BM78+BM80+BM82+BM84+BM86+BM88+BM90+BM92+BM94+BM96+BM98</f>
        <v>467</v>
      </c>
      <c r="BN106" s="209"/>
      <c r="BO106" s="210">
        <f t="shared" ref="BO106" si="1903">BO18+BO20+BO22+BO24+BO26+BO28+BO30+BO32+BO34+BO36+BO38+BO40+BO42+BO44+BO46+BO48+BO50+BO52+BO54+BO56+BO58+BO60+BO62+BO64+BO66+BO68+BO70+BO72+BO74+BO76+BO78+BO80+BO82+BO84+BO86+BO88+BO90+BO92+BO94+BO96+BO98</f>
        <v>426</v>
      </c>
      <c r="BP106" s="209"/>
      <c r="BQ106" s="210">
        <f t="shared" ref="BQ106" si="1904">BQ18+BQ20+BQ22+BQ24+BQ26+BQ28+BQ30+BQ32+BQ34+BQ36+BQ38+BQ40+BQ42+BQ44+BQ46+BQ48+BQ50+BQ52+BQ54+BQ56+BQ58+BQ60+BQ62+BQ64+BQ66+BQ68+BQ70+BQ72+BQ74+BQ76+BQ78+BQ80+BQ82+BQ84+BQ86+BQ88+BQ90+BQ92+BQ94+BQ96+BQ98</f>
        <v>244</v>
      </c>
      <c r="BR106" s="209"/>
      <c r="BS106" s="210">
        <f t="shared" ref="BS106" si="1905">BS18+BS20+BS22+BS24+BS26+BS28+BS30+BS32+BS34+BS36+BS38+BS40+BS42+BS44+BS46+BS48+BS50+BS52+BS54+BS56+BS58+BS60+BS62+BS64+BS66+BS68+BS70+BS72+BS74+BS76+BS78+BS80+BS82+BS84+BS86+BS88+BS90+BS92+BS94+BS96+BS98</f>
        <v>475</v>
      </c>
      <c r="BT106" s="209"/>
      <c r="BU106" s="210">
        <f t="shared" ref="BU106" si="1906">BU18+BU20+BU22+BU24+BU26+BU28+BU30+BU32+BU34+BU36+BU38+BU40+BU42+BU44+BU46+BU48+BU50+BU52+BU54+BU56+BU58+BU60+BU62+BU64+BU66+BU68+BU70+BU72+BU74+BU76+BU78+BU80+BU82+BU84+BU86+BU88+BU90+BU92+BU94+BU96+BU98</f>
        <v>479</v>
      </c>
      <c r="BV106" s="209"/>
      <c r="BW106" s="210">
        <f t="shared" ref="BW106" si="1907">BW18+BW20+BW22+BW24+BW26+BW28+BW30+BW32+BW34+BW36+BW38+BW40+BW42+BW44+BW46+BW48+BW50+BW52+BW54+BW56+BW58+BW60+BW62+BW64+BW66+BW68+BW70+BW72+BW74+BW76+BW78+BW80+BW82+BW84+BW86+BW88+BW90+BW92+BW94+BW96+BW98</f>
        <v>735</v>
      </c>
      <c r="BX106" s="209"/>
      <c r="BY106" s="210">
        <f t="shared" ref="BY106" si="1908">BY18+BY20+BY22+BY24+BY26+BY28+BY30+BY32+BY34+BY36+BY38+BY40+BY42+BY44+BY46+BY48+BY50+BY52+BY54+BY56+BY58+BY60+BY62+BY64+BY66+BY68+BY70+BY72+BY74+BY76+BY78+BY80+BY82+BY84+BY86+BY88+BY90+BY92+BY94+BY96+BY98</f>
        <v>586</v>
      </c>
      <c r="BZ106" s="209"/>
      <c r="CA106" s="210">
        <f t="shared" ref="CA106" si="1909">CA18+CA20+CA22+CA24+CA26+CA28+CA30+CA32+CA34+CA36+CA38+CA40+CA42+CA44+CA46+CA48+CA50+CA52+CA54+CA56+CA58+CA60+CA62+CA64+CA66+CA68+CA70+CA72+CA74+CA76+CA78+CA80+CA82+CA84+CA86+CA88+CA90+CA92+CA94+CA96+CA98</f>
        <v>413</v>
      </c>
      <c r="CB106" s="209"/>
      <c r="CC106" s="210">
        <f t="shared" ref="CC106" si="1910">CC18+CC20+CC22+CC24+CC26+CC28+CC30+CC32+CC34+CC36+CC38+CC40+CC42+CC44+CC46+CC48+CC50+CC52+CC54+CC56+CC58+CC60+CC62+CC64+CC66+CC68+CC70+CC72+CC74+CC76+CC78+CC80+CC82+CC84+CC86+CC88+CC90+CC92+CC94+CC96+CC98</f>
        <v>371</v>
      </c>
      <c r="CD106" s="209"/>
      <c r="CE106" s="210">
        <f t="shared" ref="CE106" si="1911">CE18+CE20+CE22+CE24+CE26+CE28+CE30+CE32+CE34+CE36+CE38+CE40+CE42+CE44+CE46+CE48+CE50+CE52+CE54+CE56+CE58+CE60+CE62+CE64+CE66+CE68+CE70+CE72+CE74+CE76+CE78+CE80+CE82+CE84+CE86+CE88+CE90+CE92+CE94+CE96+CE98</f>
        <v>360</v>
      </c>
      <c r="CF106" s="209"/>
      <c r="CG106" s="210">
        <f t="shared" ref="CG106" si="1912">CG18+CG20+CG22+CG24+CG26+CG28+CG30+CG32+CG34+CG36+CG38+CG40+CG42+CG44+CG46+CG48+CG50+CG52+CG54+CG56+CG58+CG60+CG62+CG64+CG66+CG68+CG70+CG72+CG74+CG76+CG78+CG80+CG82+CG84+CG86+CG88+CG90+CG92+CG94+CG96+CG98</f>
        <v>630</v>
      </c>
      <c r="CH106" s="185"/>
      <c r="CI106" s="211">
        <f>SUM(D106:CA106)/2</f>
        <v>7305</v>
      </c>
      <c r="CJ106" s="185" t="s">
        <v>158</v>
      </c>
      <c r="CK106" s="201"/>
      <c r="CL106" s="185"/>
      <c r="CM106" s="185"/>
      <c r="CN106" s="185"/>
      <c r="CO106" s="185"/>
      <c r="CP106" s="185"/>
      <c r="CQ106" s="185"/>
      <c r="CR106" s="185"/>
      <c r="CS106" s="185"/>
    </row>
    <row r="107" spans="1:97" ht="15" customHeight="1">
      <c r="B107" s="212" t="s">
        <v>108</v>
      </c>
      <c r="C107" s="212"/>
      <c r="D107" s="213">
        <f>IF(E102=0,"",D103/E102)</f>
        <v>0.91666666666666663</v>
      </c>
      <c r="E107" s="212"/>
      <c r="F107" s="213">
        <f>IF(G102=0,"",F103/G102)</f>
        <v>0.89311163895486934</v>
      </c>
      <c r="G107" s="212"/>
      <c r="H107" s="213">
        <f t="shared" ref="H107" si="1913">IF(I102=0,"",H103/I102)</f>
        <v>0.78191489361702127</v>
      </c>
      <c r="I107" s="212"/>
      <c r="J107" s="213">
        <f>IF(K102=0,"",J103/K102)</f>
        <v>0.91951219512195126</v>
      </c>
      <c r="K107" s="212"/>
      <c r="L107" s="213">
        <f>IF(M102=0,"",L103/M102)</f>
        <v>0.93200000000000005</v>
      </c>
      <c r="M107" s="212"/>
      <c r="N107" s="213">
        <f t="shared" ref="N107" si="1914">IF(O102=0,"",N103/O102)</f>
        <v>0.90810810810810816</v>
      </c>
      <c r="O107" s="212"/>
      <c r="P107" s="213">
        <f t="shared" ref="P107" si="1915">IF(Q102=0,"",P103/Q102)</f>
        <v>0.85900783289817229</v>
      </c>
      <c r="Q107" s="212"/>
      <c r="R107" s="213">
        <f t="shared" ref="R107" si="1916">IF(S102=0,"",R103/S102)</f>
        <v>0.81874999999999998</v>
      </c>
      <c r="S107" s="212"/>
      <c r="T107" s="213">
        <f t="shared" ref="T107" si="1917">IF(U102=0,"",T103/U102)</f>
        <v>0.90551181102362199</v>
      </c>
      <c r="U107" s="212"/>
      <c r="V107" s="213">
        <f t="shared" ref="V107" si="1918">IF(W102=0,"",V103/W102)</f>
        <v>0.87601078167115898</v>
      </c>
      <c r="W107" s="212"/>
      <c r="X107" s="213">
        <f t="shared" ref="X107" si="1919">IF(Y102=0,"",X103/Y102)</f>
        <v>0.84431137724550898</v>
      </c>
      <c r="Y107" s="212"/>
      <c r="Z107" s="213">
        <f t="shared" ref="Z107" si="1920">IF(AA102=0,"",Z103/AA102)</f>
        <v>0.77500000000000002</v>
      </c>
      <c r="AA107" s="212"/>
      <c r="AB107" s="213">
        <f t="shared" ref="AB107" si="1921">IF(AC102=0,"",AB103/AC102)</f>
        <v>0.9152542372881356</v>
      </c>
      <c r="AC107" s="212"/>
      <c r="AD107" s="213">
        <f t="shared" ref="AD107" si="1922">IF(AE102=0,"",AD103/AE102)</f>
        <v>0.30625000000000002</v>
      </c>
      <c r="AE107" s="212"/>
      <c r="AF107" s="213" t="str">
        <f t="shared" ref="AF107" si="1923">IF(AG102=0,"",AF103/AG102)</f>
        <v/>
      </c>
      <c r="AG107" s="212"/>
      <c r="AH107" s="213">
        <f t="shared" ref="AH107" si="1924">IF(AI102=0,"",AH103/AI102)</f>
        <v>0.6875</v>
      </c>
      <c r="AI107" s="212"/>
      <c r="AJ107" s="213">
        <f t="shared" ref="AJ107" si="1925">IF(AK102=0,"",AJ103/AK102)</f>
        <v>0.95294117647058818</v>
      </c>
      <c r="AK107" s="212"/>
      <c r="AL107" s="213">
        <f t="shared" ref="AL107" si="1926">IF(AM102=0,"",AL103/AM102)</f>
        <v>0.80165289256198347</v>
      </c>
      <c r="AM107" s="212"/>
      <c r="AN107" s="213">
        <f t="shared" ref="AN107" si="1927">IF(AO102=0,"",AN103/AO102)</f>
        <v>0.8571428571428571</v>
      </c>
      <c r="AO107" s="212"/>
      <c r="AP107" s="213" t="str">
        <f t="shared" ref="AP107" si="1928">IF(AQ102=0,"",AP103/AQ102)</f>
        <v/>
      </c>
      <c r="AQ107" s="212"/>
      <c r="AR107" s="213" t="str">
        <f t="shared" ref="AR107" si="1929">IF(AS102=0,"",AR103/AS102)</f>
        <v/>
      </c>
      <c r="AS107" s="212"/>
      <c r="AT107" s="213">
        <f t="shared" ref="AT107" si="1930">IF(AU102=0,"",AT103/AU102)</f>
        <v>0.72527472527472525</v>
      </c>
      <c r="AU107" s="212"/>
      <c r="AV107" s="213">
        <f t="shared" ref="AV107" si="1931">IF(AW102=0,"",AV103/AW102)</f>
        <v>0.79569892473118276</v>
      </c>
      <c r="AW107" s="212"/>
      <c r="AX107" s="213">
        <f t="shared" ref="AX107" si="1932">IF(AY102=0,"",AX103/AY102)</f>
        <v>0.93355481727574752</v>
      </c>
      <c r="AY107" s="212"/>
      <c r="AZ107" s="213">
        <f t="shared" ref="AZ107" si="1933">IF(BA102=0,"",AZ103/BA102)</f>
        <v>0.84810126582278478</v>
      </c>
      <c r="BA107" s="212"/>
      <c r="BB107" s="213">
        <f t="shared" ref="BB107" si="1934">IF(BC102=0,"",BB103/BC102)</f>
        <v>0.6071428571428571</v>
      </c>
      <c r="BC107" s="212"/>
      <c r="BD107" s="213">
        <f t="shared" ref="BD107" si="1935">IF(BE102=0,"",BD103/BE102)</f>
        <v>0.78034682080924855</v>
      </c>
      <c r="BE107" s="212"/>
      <c r="BF107" s="213">
        <f t="shared" ref="BF107" si="1936">IF(BG102=0,"",BF103/BG102)</f>
        <v>0.60833333333333328</v>
      </c>
      <c r="BG107" s="212"/>
      <c r="BH107" s="213" t="str">
        <f t="shared" ref="BH107" si="1937">IF(BI102=0,"",BH103/BI102)</f>
        <v/>
      </c>
      <c r="BI107" s="212"/>
      <c r="BJ107" s="213">
        <f t="shared" ref="BJ107" si="1938">IF(BK102=0,"",BJ103/BK102)</f>
        <v>0.8571428571428571</v>
      </c>
      <c r="BK107" s="212"/>
      <c r="BL107" s="213">
        <f t="shared" ref="BL107" si="1939">IF(BM102=0,"",BL103/BM102)</f>
        <v>0.73480662983425415</v>
      </c>
      <c r="BM107" s="212"/>
      <c r="BN107" s="213">
        <f t="shared" ref="BN107" si="1940">IF(BO102=0,"",BN103/BO102)</f>
        <v>0.87407407407407411</v>
      </c>
      <c r="BO107" s="212"/>
      <c r="BP107" s="213">
        <f t="shared" ref="BP107" si="1941">IF(BQ102=0,"",BP103/BQ102)</f>
        <v>0.84397163120567376</v>
      </c>
      <c r="BQ107" s="212"/>
      <c r="BR107" s="213">
        <f t="shared" ref="BR107" si="1942">IF(BS102=0,"",BR103/BS102)</f>
        <v>0.84466019417475724</v>
      </c>
      <c r="BS107" s="212"/>
      <c r="BT107" s="213">
        <f t="shared" ref="BT107" si="1943">IF(BU102=0,"",BT103/BU102)</f>
        <v>0.71232876712328763</v>
      </c>
      <c r="BU107" s="212"/>
      <c r="BV107" s="213">
        <f t="shared" ref="BV107" si="1944">IF(BW102=0,"",BV103/BW102)</f>
        <v>0.83177570093457942</v>
      </c>
      <c r="BW107" s="212"/>
      <c r="BX107" s="213">
        <f t="shared" ref="BX107" si="1945">IF(BY102=0,"",BX103/BY102)</f>
        <v>0.85517241379310349</v>
      </c>
      <c r="BY107" s="212"/>
      <c r="BZ107" s="213">
        <f t="shared" ref="BZ107" si="1946">IF(CA102=0,"",BZ103/CA102)</f>
        <v>0.875</v>
      </c>
      <c r="CA107" s="212"/>
      <c r="CB107" s="213">
        <f t="shared" ref="CB107" si="1947">IF(CC102=0,"",CB103/CC102)</f>
        <v>0.88709677419354838</v>
      </c>
      <c r="CC107" s="212"/>
      <c r="CD107" s="213">
        <f t="shared" ref="CD107" si="1948">IF(CE102=0,"",CD103/CE102)</f>
        <v>0.84375</v>
      </c>
      <c r="CE107" s="212"/>
      <c r="CF107" s="213">
        <f t="shared" ref="CF107" si="1949">IF(CG102=0,"",CF103/CG102)</f>
        <v>0.90494296577946765</v>
      </c>
      <c r="CG107" s="212"/>
      <c r="CH107" s="214"/>
      <c r="CI107" s="215">
        <f>CI103/CI102</f>
        <v>0.83242341522596297</v>
      </c>
      <c r="CJ107" s="214" t="s">
        <v>160</v>
      </c>
      <c r="CK107" s="185"/>
      <c r="CL107" s="185"/>
      <c r="CM107" s="185"/>
      <c r="CN107" s="214"/>
      <c r="CO107" s="185"/>
      <c r="CP107" s="214"/>
      <c r="CQ107" s="185"/>
      <c r="CR107" s="185"/>
      <c r="CS107" s="185"/>
    </row>
    <row r="108" spans="1:97" ht="15" customHeight="1">
      <c r="B108" s="203" t="s">
        <v>109</v>
      </c>
      <c r="C108" s="203"/>
      <c r="D108" s="203"/>
      <c r="E108" s="210">
        <f>E19+E21+E23+E25+E27+E29+E31+E33+E35+E37+E39+E41+E43+E45+E47+E49+E51+E53+E55+E57+E59+E61+E63+E65+E67+E69+E71+E73+E75+E77+E79+E81+E83+E85+E87+E89+E91+E93+E95+E97+E99</f>
        <v>5</v>
      </c>
      <c r="F108" s="203"/>
      <c r="G108" s="210">
        <f>G19+G21+G23+G25+G27+G29+G31+G33+G35+G37+G39+G41+G43+G45+G47+G49+G51+G53+G55+G57+G59+G61+G63+G65+G67+G69+G71+G73+G75+G77+G79+G81+G83+G85+G87+G89+G91+G93+G95+G97+G99</f>
        <v>32</v>
      </c>
      <c r="H108" s="203"/>
      <c r="I108" s="210">
        <f t="shared" ref="I108" si="1950">I19+I21+I23+I25+I27+I29+I31+I33+I35+I37+I39+I41+I43+I45+I47+I49+I51+I53+I55+I57+I59+I61+I63+I65+I67+I69+I71+I73+I75+I77+I79+I81+I83+I85+I87+I89+I91+I93+I95+I97+I99</f>
        <v>11</v>
      </c>
      <c r="J108" s="203"/>
      <c r="K108" s="210">
        <f t="shared" ref="K108" si="1951">K19+K21+K23+K25+K27+K29+K31+K33+K35+K37+K39+K41+K43+K45+K47+K49+K51+K53+K55+K57+K59+K61+K63+K65+K67+K69+K71+K73+K75+K77+K79+K81+K83+K85+K87+K89+K91+K93+K95+K97+K99</f>
        <v>26</v>
      </c>
      <c r="L108" s="203"/>
      <c r="M108" s="210">
        <f t="shared" ref="M108" si="1952">M19+M21+M23+M25+M27+M29+M31+M33+M35+M37+M39+M41+M43+M45+M47+M49+M51+M53+M55+M57+M59+M61+M63+M65+M67+M69+M71+M73+M75+M77+M79+M81+M83+M85+M87+M89+M91+M93+M95+M97+M99</f>
        <v>19</v>
      </c>
      <c r="N108" s="203"/>
      <c r="O108" s="210">
        <f t="shared" ref="O108" si="1953">O19+O21+O23+O25+O27+O29+O31+O33+O35+O37+O39+O41+O43+O45+O47+O49+O51+O53+O55+O57+O59+O61+O63+O65+O67+O69+O71+O73+O75+O77+O79+O81+O83+O85+O87+O89+O91+O93+O95+O97+O99</f>
        <v>8</v>
      </c>
      <c r="P108" s="203"/>
      <c r="Q108" s="210">
        <f t="shared" ref="Q108" si="1954">Q19+Q21+Q23+Q25+Q27+Q29+Q31+Q33+Q35+Q37+Q39+Q41+Q43+Q45+Q47+Q49+Q51+Q53+Q55+Q57+Q59+Q61+Q63+Q65+Q67+Q69+Q71+Q73+Q75+Q77+Q79+Q81+Q83+Q85+Q87+Q89+Q91+Q93+Q95+Q97+Q99</f>
        <v>21</v>
      </c>
      <c r="R108" s="203"/>
      <c r="S108" s="210">
        <f t="shared" ref="S108" si="1955">S19+S21+S23+S25+S27+S29+S31+S33+S35+S37+S39+S41+S43+S45+S47+S49+S51+S53+S55+S57+S59+S61+S63+S65+S67+S69+S71+S73+S75+S77+S79+S81+S83+S85+S87+S89+S91+S93+S95+S97+S99</f>
        <v>12</v>
      </c>
      <c r="T108" s="203"/>
      <c r="U108" s="210">
        <f t="shared" ref="U108" si="1956">U19+U21+U23+U25+U27+U29+U31+U33+U35+U37+U39+U41+U43+U45+U47+U49+U51+U53+U55+U57+U59+U61+U63+U65+U67+U69+U71+U73+U75+U77+U79+U81+U83+U85+U87+U89+U91+U93+U95+U97+U99</f>
        <v>19</v>
      </c>
      <c r="V108" s="203"/>
      <c r="W108" s="210">
        <f t="shared" ref="W108" si="1957">W19+W21+W23+W25+W27+W29+W31+W33+W35+W37+W39+W41+W43+W45+W47+W49+W51+W53+W55+W57+W59+W61+W63+W65+W67+W69+W71+W73+W75+W77+W79+W81+W83+W85+W87+W89+W91+W93+W95+W97+W99</f>
        <v>24</v>
      </c>
      <c r="X108" s="203"/>
      <c r="Y108" s="210">
        <f t="shared" ref="Y108" si="1958">Y19+Y21+Y23+Y25+Y27+Y29+Y31+Y33+Y35+Y37+Y39+Y41+Y43+Y45+Y47+Y49+Y51+Y53+Y55+Y57+Y59+Y61+Y63+Y65+Y67+Y69+Y71+Y73+Y75+Y77+Y79+Y81+Y83+Y85+Y87+Y89+Y91+Y93+Y95+Y97+Y99</f>
        <v>10</v>
      </c>
      <c r="Z108" s="203"/>
      <c r="AA108" s="210">
        <f t="shared" ref="AA108" si="1959">AA19+AA21+AA23+AA25+AA27+AA29+AA31+AA33+AA35+AA37+AA39+AA41+AA43+AA45+AA47+AA49+AA51+AA53+AA55+AA57+AA59+AA61+AA63+AA65+AA67+AA69+AA71+AA73+AA75+AA77+AA79+AA81+AA83+AA85+AA87+AA89+AA91+AA93+AA95+AA97+AA99</f>
        <v>13</v>
      </c>
      <c r="AB108" s="203"/>
      <c r="AC108" s="210">
        <f t="shared" ref="AC108" si="1960">AC19+AC21+AC23+AC25+AC27+AC29+AC31+AC33+AC35+AC37+AC39+AC41+AC43+AC45+AC47+AC49+AC51+AC53+AC55+AC57+AC59+AC61+AC63+AC65+AC67+AC69+AC71+AC73+AC75+AC77+AC79+AC81+AC83+AC85+AC87+AC89+AC91+AC93+AC95+AC97+AC99</f>
        <v>18</v>
      </c>
      <c r="AD108" s="203"/>
      <c r="AE108" s="210">
        <f t="shared" ref="AE108" si="1961">AE19+AE21+AE23+AE25+AE27+AE29+AE31+AE33+AE35+AE37+AE39+AE41+AE43+AE45+AE47+AE49+AE51+AE53+AE55+AE57+AE59+AE61+AE63+AE65+AE67+AE69+AE71+AE73+AE75+AE77+AE79+AE81+AE83+AE85+AE87+AE89+AE91+AE93+AE95+AE97+AE99</f>
        <v>5</v>
      </c>
      <c r="AF108" s="203"/>
      <c r="AG108" s="210">
        <f t="shared" ref="AG108" si="1962">AG19+AG21+AG23+AG25+AG27+AG29+AG31+AG33+AG35+AG37+AG39+AG41+AG43+AG45+AG47+AG49+AG51+AG53+AG55+AG57+AG59+AG61+AG63+AG65+AG67+AG69+AG71+AG73+AG75+AG77+AG79+AG81+AG83+AG85+AG87+AG89+AG91+AG93+AG95+AG97+AG99</f>
        <v>0</v>
      </c>
      <c r="AH108" s="203"/>
      <c r="AI108" s="210">
        <f t="shared" ref="AI108" si="1963">AI19+AI21+AI23+AI25+AI27+AI29+AI31+AI33+AI35+AI37+AI39+AI41+AI43+AI45+AI47+AI49+AI51+AI53+AI55+AI57+AI59+AI61+AI63+AI65+AI67+AI69+AI71+AI73+AI75+AI77+AI79+AI81+AI83+AI85+AI87+AI89+AI91+AI93+AI95+AI97+AI99</f>
        <v>6</v>
      </c>
      <c r="AJ108" s="203"/>
      <c r="AK108" s="210">
        <f t="shared" ref="AK108" si="1964">AK19+AK21+AK23+AK25+AK27+AK29+AK31+AK33+AK35+AK37+AK39+AK41+AK43+AK45+AK47+AK49+AK51+AK53+AK55+AK57+AK59+AK61+AK63+AK65+AK67+AK69+AK71+AK73+AK75+AK77+AK79+AK81+AK83+AK85+AK87+AK89+AK91+AK93+AK95+AK97+AK99</f>
        <v>9</v>
      </c>
      <c r="AL108" s="203"/>
      <c r="AM108" s="210">
        <f t="shared" ref="AM108" si="1965">AM19+AM21+AM23+AM25+AM27+AM29+AM31+AM33+AM35+AM37+AM39+AM41+AM43+AM45+AM47+AM49+AM51+AM53+AM55+AM57+AM59+AM61+AM63+AM65+AM67+AM69+AM71+AM73+AM75+AM77+AM79+AM81+AM83+AM85+AM87+AM89+AM91+AM93+AM95+AM97+AM99</f>
        <v>14</v>
      </c>
      <c r="AN108" s="203"/>
      <c r="AO108" s="210">
        <f t="shared" ref="AO108" si="1966">AO19+AO21+AO23+AO25+AO27+AO29+AO31+AO33+AO35+AO37+AO39+AO41+AO43+AO45+AO47+AO49+AO51+AO53+AO55+AO57+AO59+AO61+AO63+AO65+AO67+AO69+AO71+AO73+AO75+AO77+AO79+AO81+AO83+AO85+AO87+AO89+AO91+AO93+AO95+AO97+AO99</f>
        <v>4</v>
      </c>
      <c r="AP108" s="203"/>
      <c r="AQ108" s="210">
        <f t="shared" ref="AQ108" si="1967">AQ19+AQ21+AQ23+AQ25+AQ27+AQ29+AQ31+AQ33+AQ35+AQ37+AQ39+AQ41+AQ43+AQ45+AQ47+AQ49+AQ51+AQ53+AQ55+AQ57+AQ59+AQ61+AQ63+AQ65+AQ67+AQ69+AQ71+AQ73+AQ75+AQ77+AQ79+AQ81+AQ83+AQ85+AQ87+AQ89+AQ91+AQ93+AQ95+AQ97+AQ99</f>
        <v>0</v>
      </c>
      <c r="AR108" s="203"/>
      <c r="AS108" s="210">
        <f t="shared" ref="AS108" si="1968">AS19+AS21+AS23+AS25+AS27+AS29+AS31+AS33+AS35+AS37+AS39+AS41+AS43+AS45+AS47+AS49+AS51+AS53+AS55+AS57+AS59+AS61+AS63+AS65+AS67+AS69+AS71+AS73+AS75+AS77+AS79+AS81+AS83+AS85+AS87+AS89+AS91+AS93+AS95+AS97+AS99</f>
        <v>0</v>
      </c>
      <c r="AT108" s="203"/>
      <c r="AU108" s="210">
        <f t="shared" ref="AU108" si="1969">AU19+AU21+AU23+AU25+AU27+AU29+AU31+AU33+AU35+AU37+AU39+AU41+AU43+AU45+AU47+AU49+AU51+AU53+AU55+AU57+AU59+AU61+AU63+AU65+AU67+AU69+AU71+AU73+AU75+AU77+AU79+AU81+AU83+AU85+AU87+AU89+AU91+AU93+AU95+AU97+AU99</f>
        <v>8</v>
      </c>
      <c r="AV108" s="203"/>
      <c r="AW108" s="210">
        <f t="shared" ref="AW108" si="1970">AW19+AW21+AW23+AW25+AW27+AW29+AW31+AW33+AW35+AW37+AW39+AW41+AW43+AW45+AW47+AW49+AW51+AW53+AW55+AW57+AW59+AW61+AW63+AW65+AW67+AW69+AW71+AW73+AW75+AW77+AW79+AW81+AW83+AW85+AW87+AW89+AW91+AW93+AW95+AW97+AW99</f>
        <v>24</v>
      </c>
      <c r="AX108" s="203"/>
      <c r="AY108" s="210">
        <f t="shared" ref="AY108" si="1971">AY19+AY21+AY23+AY25+AY27+AY29+AY31+AY33+AY35+AY37+AY39+AY41+AY43+AY45+AY47+AY49+AY51+AY53+AY55+AY57+AY59+AY61+AY63+AY65+AY67+AY69+AY71+AY73+AY75+AY77+AY79+AY81+AY83+AY85+AY87+AY89+AY91+AY93+AY95+AY97+AY99</f>
        <v>11</v>
      </c>
      <c r="AZ108" s="203"/>
      <c r="BA108" s="210">
        <f t="shared" ref="BA108" si="1972">BA19+BA21+BA23+BA25+BA27+BA29+BA31+BA33+BA35+BA37+BA39+BA41+BA43+BA45+BA47+BA49+BA51+BA53+BA55+BA57+BA59+BA61+BA63+BA65+BA67+BA69+BA71+BA73+BA75+BA77+BA79+BA81+BA83+BA85+BA87+BA89+BA91+BA93+BA95+BA97+BA99</f>
        <v>7</v>
      </c>
      <c r="BB108" s="203"/>
      <c r="BC108" s="210">
        <f t="shared" ref="BC108" si="1973">BC19+BC21+BC23+BC25+BC27+BC29+BC31+BC33+BC35+BC37+BC39+BC41+BC43+BC45+BC47+BC49+BC51+BC53+BC55+BC57+BC59+BC61+BC63+BC65+BC67+BC69+BC71+BC73+BC75+BC77+BC79+BC81+BC83+BC85+BC87+BC89+BC91+BC93+BC95+BC97+BC99</f>
        <v>2</v>
      </c>
      <c r="BD108" s="203"/>
      <c r="BE108" s="210">
        <f t="shared" ref="BE108" si="1974">BE19+BE21+BE23+BE25+BE27+BE29+BE31+BE33+BE35+BE37+BE39+BE41+BE43+BE45+BE47+BE49+BE51+BE53+BE55+BE57+BE59+BE61+BE63+BE65+BE67+BE69+BE71+BE73+BE75+BE77+BE79+BE81+BE83+BE85+BE87+BE89+BE91+BE93+BE95+BE97+BE99</f>
        <v>6</v>
      </c>
      <c r="BF108" s="203"/>
      <c r="BG108" s="210">
        <f t="shared" ref="BG108" si="1975">BG19+BG21+BG23+BG25+BG27+BG29+BG31+BG33+BG35+BG37+BG39+BG41+BG43+BG45+BG47+BG49+BG51+BG53+BG55+BG57+BG59+BG61+BG63+BG65+BG67+BG69+BG71+BG73+BG75+BG77+BG79+BG81+BG83+BG85+BG87+BG89+BG91+BG93+BG95+BG97+BG99</f>
        <v>8</v>
      </c>
      <c r="BH108" s="203"/>
      <c r="BI108" s="210">
        <f t="shared" ref="BI108" si="1976">BI19+BI21+BI23+BI25+BI27+BI29+BI31+BI33+BI35+BI37+BI39+BI41+BI43+BI45+BI47+BI49+BI51+BI53+BI55+BI57+BI59+BI61+BI63+BI65+BI67+BI69+BI71+BI73+BI75+BI77+BI79+BI81+BI83+BI85+BI87+BI89+BI91+BI93+BI95+BI97+BI99</f>
        <v>0</v>
      </c>
      <c r="BJ108" s="203"/>
      <c r="BK108" s="210">
        <f>BK19+BK21+BK23+BK25+BK27+BK29+BK31+BK33+BK35+BK37+BK39+BK41+BK43+BK45+BK47+BK49+BK51+BK53+BK55+BK57+BK59+BK61+BK63+BK65+BK67+BK69+BK71+BK73+BK75+BK77+BK79+BK81+BK83+BK85+BK87+BK89+BK91+BK93+BK95+BK97+BK99</f>
        <v>11</v>
      </c>
      <c r="BL108" s="203"/>
      <c r="BM108" s="210">
        <f t="shared" ref="BM108" si="1977">BM19+BM21+BM23+BM25+BM27+BM29+BM31+BM33+BM35+BM37+BM39+BM41+BM43+BM45+BM47+BM49+BM51+BM53+BM55+BM57+BM59+BM61+BM63+BM65+BM67+BM69+BM71+BM73+BM75+BM77+BM79+BM81+BM83+BM85+BM87+BM89+BM91+BM93+BM95+BM97+BM99</f>
        <v>7</v>
      </c>
      <c r="BN108" s="203"/>
      <c r="BO108" s="210">
        <f t="shared" ref="BO108" si="1978">BO19+BO21+BO23+BO25+BO27+BO29+BO31+BO33+BO35+BO37+BO39+BO41+BO43+BO45+BO47+BO49+BO51+BO53+BO55+BO57+BO59+BO61+BO63+BO65+BO67+BO69+BO71+BO73+BO75+BO77+BO79+BO81+BO83+BO85+BO87+BO89+BO91+BO93+BO95+BO97+BO99</f>
        <v>19</v>
      </c>
      <c r="BP108" s="203"/>
      <c r="BQ108" s="210">
        <f t="shared" ref="BQ108" si="1979">BQ19+BQ21+BQ23+BQ25+BQ27+BQ29+BQ31+BQ33+BQ35+BQ37+BQ39+BQ41+BQ43+BQ45+BQ47+BQ49+BQ51+BQ53+BQ55+BQ57+BQ59+BQ61+BQ63+BQ65+BQ67+BQ69+BQ71+BQ73+BQ75+BQ77+BQ79+BQ81+BQ83+BQ85+BQ87+BQ89+BQ91+BQ93+BQ95+BQ97+BQ99</f>
        <v>9</v>
      </c>
      <c r="BR108" s="203"/>
      <c r="BS108" s="210">
        <f t="shared" ref="BS108" si="1980">BS19+BS21+BS23+BS25+BS27+BS29+BS31+BS33+BS35+BS37+BS39+BS41+BS43+BS45+BS47+BS49+BS51+BS53+BS55+BS57+BS59+BS61+BS63+BS65+BS67+BS69+BS71+BS73+BS75+BS77+BS79+BS81+BS83+BS85+BS87+BS89+BS91+BS93+BS95+BS97+BS99</f>
        <v>17</v>
      </c>
      <c r="BT108" s="203"/>
      <c r="BU108" s="210">
        <f t="shared" ref="BU108" si="1981">BU19+BU21+BU23+BU25+BU27+BU29+BU31+BU33+BU35+BU37+BU39+BU41+BU43+BU45+BU47+BU49+BU51+BU53+BU55+BU57+BU59+BU61+BU63+BU65+BU67+BU69+BU71+BU73+BU75+BU77+BU79+BU81+BU83+BU85+BU87+BU89+BU91+BU93+BU95+BU97+BU99</f>
        <v>12</v>
      </c>
      <c r="BV108" s="203"/>
      <c r="BW108" s="210">
        <f t="shared" ref="BW108" si="1982">BW19+BW21+BW23+BW25+BW27+BW29+BW31+BW33+BW35+BW37+BW39+BW41+BW43+BW45+BW47+BW49+BW51+BW53+BW55+BW57+BW59+BW61+BW63+BW65+BW67+BW69+BW71+BW73+BW75+BW77+BW79+BW81+BW83+BW85+BW87+BW89+BW91+BW93+BW95+BW97+BW99</f>
        <v>33</v>
      </c>
      <c r="BX108" s="203"/>
      <c r="BY108" s="210">
        <f t="shared" ref="BY108" si="1983">BY19+BY21+BY23+BY25+BY27+BY29+BY31+BY33+BY35+BY37+BY39+BY41+BY43+BY45+BY47+BY49+BY51+BY53+BY55+BY57+BY59+BY61+BY63+BY65+BY67+BY69+BY71+BY73+BY75+BY77+BY79+BY81+BY83+BY85+BY87+BY89+BY91+BY93+BY95+BY97+BY99</f>
        <v>24</v>
      </c>
      <c r="BZ108" s="203"/>
      <c r="CA108" s="210">
        <f t="shared" ref="CA108" si="1984">CA19+CA21+CA23+CA25+CA27+CA29+CA31+CA33+CA35+CA37+CA39+CA41+CA43+CA45+CA47+CA49+CA51+CA53+CA55+CA57+CA59+CA61+CA63+CA65+CA67+CA69+CA71+CA73+CA75+CA77+CA79+CA81+CA83+CA85+CA87+CA89+CA91+CA93+CA95+CA97+CA99</f>
        <v>14</v>
      </c>
      <c r="CB108" s="203"/>
      <c r="CC108" s="210">
        <f t="shared" ref="CC108" si="1985">CC19+CC21+CC23+CC25+CC27+CC29+CC31+CC33+CC35+CC37+CC39+CC41+CC43+CC45+CC47+CC49+CC51+CC53+CC55+CC57+CC59+CC61+CC63+CC65+CC67+CC69+CC71+CC73+CC75+CC77+CC79+CC81+CC83+CC85+CC87+CC89+CC91+CC93+CC95+CC97+CC99</f>
        <v>16</v>
      </c>
      <c r="CD108" s="203"/>
      <c r="CE108" s="210">
        <f t="shared" ref="CE108" si="1986">CE19+CE21+CE23+CE25+CE27+CE29+CE31+CE33+CE35+CE37+CE39+CE41+CE43+CE45+CE47+CE49+CE51+CE53+CE55+CE57+CE59+CE61+CE63+CE65+CE67+CE69+CE71+CE73+CE75+CE77+CE79+CE81+CE83+CE85+CE87+CE89+CE91+CE93+CE95+CE97+CE99</f>
        <v>11</v>
      </c>
      <c r="CF108" s="203"/>
      <c r="CG108" s="210">
        <f t="shared" ref="CG108" si="1987">CG19+CG21+CG23+CG25+CG27+CG29+CG31+CG33+CG35+CG37+CG39+CG41+CG43+CG45+CG47+CG49+CG51+CG53+CG55+CG57+CG59+CG61+CG63+CG65+CG67+CG69+CG71+CG73+CG75+CG77+CG79+CG81+CG83+CG85+CG87+CG89+CG91+CG93+CG95+CG97+CG99</f>
        <v>20</v>
      </c>
      <c r="CH108" s="185"/>
      <c r="CI108" s="216">
        <f>SUM(D108:CA108)</f>
        <v>468</v>
      </c>
      <c r="CJ108" s="185" t="s">
        <v>110</v>
      </c>
      <c r="CK108" s="185"/>
      <c r="CL108" s="185"/>
      <c r="CM108" s="185"/>
      <c r="CN108" s="185"/>
      <c r="CO108" s="185"/>
      <c r="CP108" s="185"/>
      <c r="CQ108" s="185"/>
      <c r="CR108" s="185"/>
      <c r="CS108" s="185"/>
    </row>
    <row r="109" spans="1:97" ht="15" customHeight="1">
      <c r="B109" s="203" t="s">
        <v>214</v>
      </c>
      <c r="C109" s="203"/>
      <c r="D109" s="217">
        <f>COUNTIF(E18:E99,60)</f>
        <v>0</v>
      </c>
      <c r="E109" s="203"/>
      <c r="F109" s="217">
        <f>COUNTIF(G18:G99,60)</f>
        <v>2</v>
      </c>
      <c r="G109" s="203"/>
      <c r="H109" s="217">
        <f t="shared" ref="H109" si="1988">COUNTIF(I18:I99,60)</f>
        <v>0</v>
      </c>
      <c r="I109" s="203"/>
      <c r="J109" s="217">
        <f t="shared" ref="J109" si="1989">COUNTIF(K18:K99,60)</f>
        <v>3</v>
      </c>
      <c r="K109" s="203"/>
      <c r="L109" s="217">
        <f t="shared" ref="L109" si="1990">COUNTIF(M18:M99,60)</f>
        <v>2</v>
      </c>
      <c r="M109" s="203"/>
      <c r="N109" s="217">
        <f t="shared" ref="N109" si="1991">COUNTIF(O18:O99,60)</f>
        <v>0</v>
      </c>
      <c r="O109" s="203"/>
      <c r="P109" s="217">
        <f t="shared" ref="P109" si="1992">COUNTIF(Q18:Q99,60)</f>
        <v>1</v>
      </c>
      <c r="Q109" s="203"/>
      <c r="R109" s="217">
        <f t="shared" ref="R109" si="1993">COUNTIF(S18:S99,60)</f>
        <v>0</v>
      </c>
      <c r="S109" s="203"/>
      <c r="T109" s="217">
        <f t="shared" ref="T109" si="1994">COUNTIF(U18:U99,60)</f>
        <v>2</v>
      </c>
      <c r="U109" s="203"/>
      <c r="V109" s="217">
        <f t="shared" ref="V109" si="1995">COUNTIF(W18:W99,60)</f>
        <v>2</v>
      </c>
      <c r="W109" s="203"/>
      <c r="X109" s="217">
        <f t="shared" ref="X109" si="1996">COUNTIF(Y18:Y99,60)</f>
        <v>3</v>
      </c>
      <c r="Y109" s="203"/>
      <c r="Z109" s="217">
        <f t="shared" ref="Z109" si="1997">COUNTIF(AA18:AA99,60)</f>
        <v>1</v>
      </c>
      <c r="AA109" s="203"/>
      <c r="AB109" s="217">
        <f t="shared" ref="AB109" si="1998">COUNTIF(AC18:AC99,60)</f>
        <v>1</v>
      </c>
      <c r="AC109" s="203"/>
      <c r="AD109" s="217">
        <f t="shared" ref="AD109" si="1999">COUNTIF(AE18:AE99,60)</f>
        <v>1</v>
      </c>
      <c r="AE109" s="203"/>
      <c r="AF109" s="217">
        <f t="shared" ref="AF109" si="2000">COUNTIF(AG18:AG99,60)</f>
        <v>0</v>
      </c>
      <c r="AG109" s="203"/>
      <c r="AH109" s="217">
        <f t="shared" ref="AH109" si="2001">COUNTIF(AI18:AI99,60)</f>
        <v>0</v>
      </c>
      <c r="AI109" s="203"/>
      <c r="AJ109" s="217">
        <f t="shared" ref="AJ109" si="2002">COUNTIF(AK18:AK99,60)</f>
        <v>0</v>
      </c>
      <c r="AK109" s="203"/>
      <c r="AL109" s="217">
        <f t="shared" ref="AL109" si="2003">COUNTIF(AM18:AM99,60)</f>
        <v>1</v>
      </c>
      <c r="AM109" s="203"/>
      <c r="AN109" s="217">
        <f t="shared" ref="AN109" si="2004">COUNTIF(AO18:AO99,60)</f>
        <v>0</v>
      </c>
      <c r="AO109" s="203"/>
      <c r="AP109" s="217">
        <f t="shared" ref="AP109" si="2005">COUNTIF(AQ18:AQ99,60)</f>
        <v>0</v>
      </c>
      <c r="AQ109" s="203"/>
      <c r="AR109" s="217">
        <f t="shared" ref="AR109" si="2006">COUNTIF(AS18:AS99,60)</f>
        <v>0</v>
      </c>
      <c r="AS109" s="203"/>
      <c r="AT109" s="217">
        <f t="shared" ref="AT109" si="2007">COUNTIF(AU18:AU99,60)</f>
        <v>0</v>
      </c>
      <c r="AU109" s="203"/>
      <c r="AV109" s="217">
        <f t="shared" ref="AV109" si="2008">COUNTIF(AW18:AW99,60)</f>
        <v>0</v>
      </c>
      <c r="AW109" s="203"/>
      <c r="AX109" s="217">
        <f t="shared" ref="AX109" si="2009">COUNTIF(AY18:AY99,60)</f>
        <v>1</v>
      </c>
      <c r="AY109" s="203"/>
      <c r="AZ109" s="217">
        <f t="shared" ref="AZ109" si="2010">COUNTIF(BA18:BA99,60)</f>
        <v>0</v>
      </c>
      <c r="BA109" s="203"/>
      <c r="BB109" s="217">
        <f t="shared" ref="BB109" si="2011">COUNTIF(BC18:BC99,60)</f>
        <v>0</v>
      </c>
      <c r="BC109" s="203"/>
      <c r="BD109" s="217">
        <f t="shared" ref="BD109" si="2012">COUNTIF(BE18:BE99,60)</f>
        <v>3</v>
      </c>
      <c r="BE109" s="203"/>
      <c r="BF109" s="217">
        <f t="shared" ref="BF109" si="2013">COUNTIF(BG18:BG99,60)</f>
        <v>2</v>
      </c>
      <c r="BG109" s="203"/>
      <c r="BH109" s="217">
        <f t="shared" ref="BH109" si="2014">COUNTIF(BI18:BI99,60)</f>
        <v>0</v>
      </c>
      <c r="BI109" s="203"/>
      <c r="BJ109" s="217">
        <f t="shared" ref="BJ109" si="2015">COUNTIF(BK18:BK99,60)</f>
        <v>1</v>
      </c>
      <c r="BK109" s="203"/>
      <c r="BL109" s="217">
        <f t="shared" ref="BL109" si="2016">COUNTIF(BM18:BM99,60)</f>
        <v>1</v>
      </c>
      <c r="BM109" s="203"/>
      <c r="BN109" s="217">
        <f t="shared" ref="BN109" si="2017">COUNTIF(BO18:BO99,60)</f>
        <v>0</v>
      </c>
      <c r="BO109" s="203"/>
      <c r="BP109" s="217">
        <f t="shared" ref="BP109" si="2018">COUNTIF(BQ18:BQ99,60)</f>
        <v>1</v>
      </c>
      <c r="BQ109" s="203"/>
      <c r="BR109" s="217">
        <f t="shared" ref="BR109" si="2019">COUNTIF(BS18:BS99,60)</f>
        <v>3</v>
      </c>
      <c r="BS109" s="203"/>
      <c r="BT109" s="217">
        <f t="shared" ref="BT109" si="2020">COUNTIF(BU18:BU99,60)</f>
        <v>3</v>
      </c>
      <c r="BU109" s="203"/>
      <c r="BV109" s="217">
        <f t="shared" ref="BV109" si="2021">COUNTIF(BW18:BW99,60)</f>
        <v>2</v>
      </c>
      <c r="BW109" s="203"/>
      <c r="BX109" s="217">
        <f t="shared" ref="BX109" si="2022">COUNTIF(BY18:BY99,60)</f>
        <v>2</v>
      </c>
      <c r="BY109" s="203"/>
      <c r="BZ109" s="217">
        <f t="shared" ref="BZ109" si="2023">COUNTIF(CA18:CA99,60)</f>
        <v>5</v>
      </c>
      <c r="CA109" s="203"/>
      <c r="CB109" s="217">
        <f t="shared" ref="CB109" si="2024">COUNTIF(CC18:CC99,60)</f>
        <v>2</v>
      </c>
      <c r="CC109" s="203"/>
      <c r="CD109" s="217">
        <f t="shared" ref="CD109" si="2025">COUNTIF(CE18:CE99,60)</f>
        <v>1</v>
      </c>
      <c r="CE109" s="203"/>
      <c r="CF109" s="217">
        <f t="shared" ref="CF109" si="2026">COUNTIF(CG18:CG99,60)</f>
        <v>2</v>
      </c>
      <c r="CG109" s="203"/>
      <c r="CH109" s="185"/>
      <c r="CI109" s="211">
        <f>SUM(D109:CA109)/2</f>
        <v>21.5</v>
      </c>
      <c r="CJ109" s="185" t="s">
        <v>157</v>
      </c>
      <c r="CK109" s="185"/>
      <c r="CL109" s="185"/>
      <c r="CM109" s="185"/>
      <c r="CN109" s="185"/>
      <c r="CO109" s="185"/>
      <c r="CP109" s="193"/>
      <c r="CQ109" s="185"/>
      <c r="CR109" s="185"/>
      <c r="CS109" s="185"/>
    </row>
    <row r="110" spans="1:97" ht="15" customHeight="1">
      <c r="D110" s="217" t="str">
        <f>D3</f>
        <v>Alex Rust</v>
      </c>
      <c r="E110" s="217"/>
      <c r="F110" s="218" t="str">
        <f>F3</f>
        <v>Alex Stolk</v>
      </c>
      <c r="G110" s="208"/>
      <c r="H110" s="217" t="str">
        <f>H3</f>
        <v>Appie Smink</v>
      </c>
      <c r="I110" s="217"/>
      <c r="J110" s="218" t="str">
        <f>J3</f>
        <v>Arthur Brouwer</v>
      </c>
      <c r="K110" s="208"/>
      <c r="L110" s="217" t="str">
        <f>L3</f>
        <v>Berry Grouwstra</v>
      </c>
      <c r="M110" s="217"/>
      <c r="N110" s="218" t="str">
        <f>N3</f>
        <v>Chris Wensveen</v>
      </c>
      <c r="O110" s="208"/>
      <c r="P110" s="217" t="str">
        <f>P3</f>
        <v>Cock Smink</v>
      </c>
      <c r="Q110" s="217"/>
      <c r="R110" s="218" t="str">
        <f>R3</f>
        <v>Cor v Nieuwen.</v>
      </c>
      <c r="S110" s="208"/>
      <c r="T110" s="217" t="str">
        <f>T3</f>
        <v xml:space="preserve">Ed Visser </v>
      </c>
      <c r="U110" s="217"/>
      <c r="V110" s="218" t="str">
        <f>V3</f>
        <v>Frans Kool</v>
      </c>
      <c r="W110" s="208"/>
      <c r="X110" s="217" t="str">
        <f>X3</f>
        <v>Ger Dekker</v>
      </c>
      <c r="Y110" s="217"/>
      <c r="Z110" s="218" t="str">
        <f>Z3</f>
        <v xml:space="preserve">Ger v Velzen </v>
      </c>
      <c r="AA110" s="208"/>
      <c r="AB110" s="217" t="str">
        <f>AB3</f>
        <v xml:space="preserve">Harold Bloem </v>
      </c>
      <c r="AC110" s="217"/>
      <c r="AD110" s="218" t="str">
        <f>AD3</f>
        <v xml:space="preserve">Harold v Noortwijk </v>
      </c>
      <c r="AE110" s="208"/>
      <c r="AF110" s="217" t="str">
        <f>AF3</f>
        <v>Jaap vd Sluis</v>
      </c>
      <c r="AG110" s="217"/>
      <c r="AH110" s="218" t="str">
        <f>AH3</f>
        <v xml:space="preserve">Joop Vermeulen </v>
      </c>
      <c r="AI110" s="208"/>
      <c r="AJ110" s="217" t="str">
        <f>AJ3</f>
        <v>Jos v Esschoten</v>
      </c>
      <c r="AK110" s="217"/>
      <c r="AL110" s="218" t="str">
        <f>AL3</f>
        <v>Marcel Boot</v>
      </c>
      <c r="AM110" s="208"/>
      <c r="AN110" s="217" t="str">
        <f>AN3</f>
        <v>Marcel Burg</v>
      </c>
      <c r="AO110" s="217"/>
      <c r="AP110" s="218" t="str">
        <f>AP3</f>
        <v>Marcel Mast</v>
      </c>
      <c r="AQ110" s="208"/>
      <c r="AR110" s="217" t="str">
        <f>AR3</f>
        <v>Marcel den Os</v>
      </c>
      <c r="AS110" s="217"/>
      <c r="AT110" s="218" t="str">
        <f>AT3</f>
        <v>Marco Hessing</v>
      </c>
      <c r="AU110" s="208"/>
      <c r="AV110" s="217" t="str">
        <f>AV3</f>
        <v xml:space="preserve">Micha v Wingeren </v>
      </c>
      <c r="AW110" s="217"/>
      <c r="AX110" s="218" t="str">
        <f>AX3</f>
        <v>Mo Smink</v>
      </c>
      <c r="AY110" s="208"/>
      <c r="AZ110" s="217" t="str">
        <f>AZ3</f>
        <v xml:space="preserve">Paterick Martijn </v>
      </c>
      <c r="BA110" s="217"/>
      <c r="BB110" s="218" t="str">
        <f>BB3</f>
        <v>Paul Staak</v>
      </c>
      <c r="BC110" s="208"/>
      <c r="BD110" s="217" t="str">
        <f>BD3</f>
        <v>Peet Graafland</v>
      </c>
      <c r="BE110" s="217"/>
      <c r="BF110" s="218" t="str">
        <f>BF3</f>
        <v xml:space="preserve">Peet Hagman </v>
      </c>
      <c r="BG110" s="208"/>
      <c r="BH110" s="217" t="str">
        <f>BH3</f>
        <v>Peet Mannetje</v>
      </c>
      <c r="BI110" s="217"/>
      <c r="BJ110" s="218" t="str">
        <f>BJ3</f>
        <v xml:space="preserve">Piet v/d Hoeven </v>
      </c>
      <c r="BK110" s="208"/>
      <c r="BL110" s="217" t="str">
        <f>BL3</f>
        <v>Pleun vd Vliet</v>
      </c>
      <c r="BM110" s="217"/>
      <c r="BN110" s="218" t="str">
        <f>BN3</f>
        <v>Rene den Os</v>
      </c>
      <c r="BO110" s="208"/>
      <c r="BP110" s="217" t="str">
        <f>BP3</f>
        <v>Richard Venema</v>
      </c>
      <c r="BQ110" s="217"/>
      <c r="BR110" s="218" t="str">
        <f>BR3</f>
        <v>Ronald de Vreede</v>
      </c>
      <c r="BS110" s="208"/>
      <c r="BT110" s="217" t="str">
        <f>BT3</f>
        <v>Ted Boomkens</v>
      </c>
      <c r="BU110" s="217"/>
      <c r="BV110" s="218" t="str">
        <f>BV3</f>
        <v>Theo Adegeest</v>
      </c>
      <c r="BW110" s="208"/>
      <c r="BX110" s="217" t="str">
        <f>BX3</f>
        <v>Theo vd Weide</v>
      </c>
      <c r="BY110" s="217"/>
      <c r="BZ110" s="218" t="str">
        <f>BZ3</f>
        <v>Thijs van Oosten</v>
      </c>
      <c r="CA110" s="208"/>
      <c r="CB110" s="217" t="str">
        <f>CB3</f>
        <v>WalterKohne</v>
      </c>
      <c r="CC110" s="217"/>
      <c r="CD110" s="208" t="str">
        <f>CD3</f>
        <v>Wim Berkien</v>
      </c>
      <c r="CE110" s="208"/>
      <c r="CF110" s="217" t="str">
        <f>CF3</f>
        <v>Wout v Luik</v>
      </c>
      <c r="CG110" s="217"/>
      <c r="CH110" s="185"/>
      <c r="CI110" s="185"/>
      <c r="CJ110" s="185"/>
      <c r="CK110" s="185"/>
      <c r="CL110" s="185"/>
      <c r="CM110" s="185"/>
      <c r="CN110" s="185"/>
      <c r="CO110" s="219"/>
      <c r="CP110" s="185"/>
      <c r="CQ110" s="185"/>
      <c r="CR110" s="185"/>
      <c r="CS110" s="185"/>
    </row>
    <row r="111" spans="1:97" ht="15" customHeight="1">
      <c r="D111" s="220">
        <f>IF(D101&gt;7,8,D101)</f>
        <v>4</v>
      </c>
      <c r="E111" s="220">
        <f>D111*D4</f>
        <v>72</v>
      </c>
      <c r="F111" s="221">
        <f>IF(F101&gt;7,8,F101)</f>
        <v>8</v>
      </c>
      <c r="G111" s="221">
        <f>F111*F4</f>
        <v>184</v>
      </c>
      <c r="H111" s="221">
        <f>IF(H101&gt;7,8,H101)</f>
        <v>8</v>
      </c>
      <c r="I111" s="220">
        <f>H111*H4</f>
        <v>152</v>
      </c>
      <c r="J111" s="221">
        <f t="shared" ref="J111:L111" si="2027">IF(J101&gt;7,8,J101)</f>
        <v>8</v>
      </c>
      <c r="K111" s="221">
        <f>J111*J4</f>
        <v>248</v>
      </c>
      <c r="L111" s="221">
        <f t="shared" si="2027"/>
        <v>8</v>
      </c>
      <c r="M111" s="220">
        <f>L111*L4</f>
        <v>200</v>
      </c>
      <c r="N111" s="221">
        <f t="shared" ref="N111" si="2028">IF(N101&gt;7,8,N101)</f>
        <v>5</v>
      </c>
      <c r="O111" s="221">
        <f>N111*N4</f>
        <v>185</v>
      </c>
      <c r="P111" s="220">
        <f t="shared" ref="P111" si="2029">IF(P101&gt;7,8,P101)</f>
        <v>8</v>
      </c>
      <c r="Q111" s="220">
        <f>P111*P4</f>
        <v>248</v>
      </c>
      <c r="R111" s="221">
        <f t="shared" ref="R111" si="2030">IF(R101&gt;7,8,R101)</f>
        <v>8</v>
      </c>
      <c r="S111" s="221">
        <f>R111*R4</f>
        <v>144</v>
      </c>
      <c r="T111" s="220">
        <f t="shared" ref="T111" si="2031">IF(T101&gt;7,8,T101)</f>
        <v>8</v>
      </c>
      <c r="U111" s="220">
        <f>T111*T4</f>
        <v>200</v>
      </c>
      <c r="V111" s="221">
        <f t="shared" ref="V111" si="2032">IF(V101&gt;7,8,V101)</f>
        <v>8</v>
      </c>
      <c r="W111" s="221">
        <f>V111*V4</f>
        <v>216</v>
      </c>
      <c r="X111" s="220">
        <f t="shared" ref="X111" si="2033">IF(X101&gt;7,8,X101)</f>
        <v>8</v>
      </c>
      <c r="Y111" s="220">
        <f>X111*X4</f>
        <v>152</v>
      </c>
      <c r="Z111" s="221">
        <f t="shared" ref="Z111" si="2034">IF(Z101&gt;7,8,Z101)</f>
        <v>8</v>
      </c>
      <c r="AA111" s="221">
        <f>Z111*Z4</f>
        <v>112</v>
      </c>
      <c r="AB111" s="220">
        <f t="shared" ref="AB111" si="2035">IF(AB101&gt;7,8,AB101)</f>
        <v>8</v>
      </c>
      <c r="AC111" s="220">
        <f>AB111*AB4</f>
        <v>104</v>
      </c>
      <c r="AD111" s="220">
        <f>IF(AD101&gt;3,4,AD101)</f>
        <v>4</v>
      </c>
      <c r="AE111" s="221">
        <f>AD111*AD4</f>
        <v>40</v>
      </c>
      <c r="AF111" s="220">
        <f t="shared" ref="AF111" si="2036">IF(AF101&gt;7,8,AF101)</f>
        <v>0</v>
      </c>
      <c r="AG111" s="220">
        <f>AF111*AF4</f>
        <v>0</v>
      </c>
      <c r="AH111" s="221">
        <f t="shared" ref="AH111" si="2037">IF(AH101&gt;7,8,AH101)</f>
        <v>7</v>
      </c>
      <c r="AI111" s="221">
        <f>AH111*AH4</f>
        <v>112</v>
      </c>
      <c r="AJ111" s="220">
        <f t="shared" ref="AJ111" si="2038">IF(AJ101&gt;7,8,AJ101)</f>
        <v>5</v>
      </c>
      <c r="AK111" s="220">
        <f>AJ111*AJ4</f>
        <v>85</v>
      </c>
      <c r="AL111" s="221">
        <f t="shared" ref="AL111" si="2039">IF(AL101&gt;7,8,AL101)</f>
        <v>8</v>
      </c>
      <c r="AM111" s="221">
        <f>AL111*AL4</f>
        <v>328</v>
      </c>
      <c r="AN111" s="220">
        <f>IF(AN101&gt;3,4,AN101)</f>
        <v>2</v>
      </c>
      <c r="AO111" s="220">
        <f>AN111*AN4</f>
        <v>28</v>
      </c>
      <c r="AP111" s="221">
        <f t="shared" ref="AP111" si="2040">IF(AP101&gt;7,8,AP101)</f>
        <v>0</v>
      </c>
      <c r="AQ111" s="221">
        <f>AP111*AP4</f>
        <v>0</v>
      </c>
      <c r="AR111" s="220">
        <f t="shared" ref="AR111" si="2041">IF(AR101&gt;7,8,AR101)</f>
        <v>0</v>
      </c>
      <c r="AS111" s="220">
        <f>AR111*AR4</f>
        <v>0</v>
      </c>
      <c r="AT111" s="221">
        <f t="shared" ref="AT111" si="2042">IF(AT101&gt;7,8,AT101)</f>
        <v>7</v>
      </c>
      <c r="AU111" s="221">
        <f>AT111*AT4</f>
        <v>91</v>
      </c>
      <c r="AV111" s="220">
        <f t="shared" ref="AV111" si="2043">IF(AV101&gt;7,8,AV101)</f>
        <v>8</v>
      </c>
      <c r="AW111" s="220">
        <f>AV111*AV4</f>
        <v>96</v>
      </c>
      <c r="AX111" s="221">
        <f t="shared" ref="AX111" si="2044">IF(AX101&gt;7,8,AX101)</f>
        <v>7</v>
      </c>
      <c r="AY111" s="221">
        <f>AX111*AX4</f>
        <v>301</v>
      </c>
      <c r="AZ111" s="220">
        <f>IF(AZ101&gt;3,4,AZ101)</f>
        <v>4</v>
      </c>
      <c r="BA111" s="220">
        <f>AZ111*AZ4</f>
        <v>92</v>
      </c>
      <c r="BB111" s="221">
        <f t="shared" ref="BB111" si="2045">IF(BB101&gt;7,8,BB101)</f>
        <v>4</v>
      </c>
      <c r="BC111" s="221">
        <f>BB111*BB4</f>
        <v>56</v>
      </c>
      <c r="BD111" s="220">
        <f t="shared" ref="BD111" si="2046">IF(BD101&gt;7,8,BD101)</f>
        <v>8</v>
      </c>
      <c r="BE111" s="220">
        <f>BD111*BD4</f>
        <v>128</v>
      </c>
      <c r="BF111" s="221">
        <f t="shared" ref="BF111" si="2047">IF(BF101&gt;7,8,BF101)</f>
        <v>8</v>
      </c>
      <c r="BG111" s="221">
        <f>BF111*BF4</f>
        <v>96</v>
      </c>
      <c r="BH111" s="220">
        <f t="shared" ref="BH111" si="2048">IF(BH101&gt;7,8,BH101)</f>
        <v>0</v>
      </c>
      <c r="BI111" s="220">
        <f>BH111*BH4</f>
        <v>0</v>
      </c>
      <c r="BJ111" s="221">
        <f t="shared" ref="BJ111" si="2049">IF(BJ101&gt;7,8,BJ101)</f>
        <v>7</v>
      </c>
      <c r="BK111" s="221">
        <f>BJ111*BJ4</f>
        <v>98</v>
      </c>
      <c r="BL111" s="220">
        <f t="shared" ref="BL111" si="2050">IF(BL101&gt;7,8,BL101)</f>
        <v>8</v>
      </c>
      <c r="BM111" s="220">
        <f>BL111*BL4</f>
        <v>136</v>
      </c>
      <c r="BN111" s="221">
        <f t="shared" ref="BN111" si="2051">IF(BN101&gt;7,8,BN101)</f>
        <v>8</v>
      </c>
      <c r="BO111" s="221">
        <f>BN111*BN4</f>
        <v>216</v>
      </c>
      <c r="BP111" s="220">
        <f t="shared" ref="BP111" si="2052">IF(BP101&gt;7,8,BP101)</f>
        <v>6</v>
      </c>
      <c r="BQ111" s="220">
        <f>BP111*BP4</f>
        <v>282</v>
      </c>
      <c r="BR111" s="221">
        <f t="shared" ref="BR111" si="2053">IF(BR101&gt;7,8,BR101)</f>
        <v>8</v>
      </c>
      <c r="BS111" s="221">
        <f>BR111*BR4</f>
        <v>152</v>
      </c>
      <c r="BT111" s="220">
        <f t="shared" ref="BT111" si="2054">IF(BT101&gt;7,8,BT101)</f>
        <v>8</v>
      </c>
      <c r="BU111" s="220">
        <f>BT111*BT4</f>
        <v>120</v>
      </c>
      <c r="BV111" s="221">
        <f>IF(BV101&gt;3,4,BV101)</f>
        <v>4</v>
      </c>
      <c r="BW111" s="221">
        <f>BV111*BV4</f>
        <v>56</v>
      </c>
      <c r="BX111" s="220">
        <f t="shared" ref="BX111" si="2055">IF(BX101&gt;7,8,BX101)</f>
        <v>8</v>
      </c>
      <c r="BY111" s="220">
        <f>BX111*BX4</f>
        <v>80</v>
      </c>
      <c r="BZ111" s="221">
        <f t="shared" ref="BZ111" si="2056">IF(BZ101&gt;7,8,BZ101)</f>
        <v>8</v>
      </c>
      <c r="CA111" s="221">
        <f>BZ111*BZ4</f>
        <v>80</v>
      </c>
      <c r="CB111" s="221">
        <f>IF(CB101&gt;3,4,CB101)</f>
        <v>4</v>
      </c>
      <c r="CC111" s="357">
        <f>CB111*CB4</f>
        <v>64</v>
      </c>
      <c r="CD111" s="221">
        <f t="shared" ref="CD111" si="2057">IF(CD101&gt;7,8,CD101)</f>
        <v>8</v>
      </c>
      <c r="CE111" s="221">
        <f>CD111*CD4</f>
        <v>128</v>
      </c>
      <c r="CF111" s="357">
        <f t="shared" ref="CF111" si="2058">IF(CF101&gt;7,8,CF101)</f>
        <v>8</v>
      </c>
      <c r="CG111" s="357">
        <f>CF111*CF4</f>
        <v>168</v>
      </c>
      <c r="CH111" s="185"/>
      <c r="CI111" s="216">
        <f>'Actuele Stand'!D51</f>
        <v>820</v>
      </c>
      <c r="CJ111" s="185" t="s">
        <v>161</v>
      </c>
      <c r="CK111" s="185"/>
      <c r="CL111" s="185"/>
      <c r="CM111" s="185"/>
      <c r="CN111" s="185"/>
      <c r="CO111" s="185"/>
      <c r="CP111" s="185"/>
      <c r="CQ111" s="185"/>
      <c r="CR111" s="185"/>
      <c r="CS111" s="185"/>
    </row>
    <row r="112" spans="1:97" ht="15" customHeight="1">
      <c r="D112" s="220">
        <f>IF(D101&lt;9,0,IF(D101&gt;15,8,D101-8))</f>
        <v>0</v>
      </c>
      <c r="E112" s="220">
        <f>D112*D7</f>
        <v>0</v>
      </c>
      <c r="F112" s="221">
        <f>IF(F101&lt;9,0,IF(F101&gt;15,8,F101-8))</f>
        <v>8</v>
      </c>
      <c r="G112" s="221">
        <f>F112*F7</f>
        <v>168</v>
      </c>
      <c r="H112" s="221">
        <f>IF(H101&lt;9,0,IF(H101&gt;15,8,H101-8))</f>
        <v>2</v>
      </c>
      <c r="I112" s="220">
        <f>H112*H7</f>
        <v>36</v>
      </c>
      <c r="J112" s="221">
        <f t="shared" ref="J112" si="2059">IF(J101&lt;9,0,IF(J101&gt;15,8,J101-8))</f>
        <v>6</v>
      </c>
      <c r="K112" s="221">
        <f>J112*J7</f>
        <v>162</v>
      </c>
      <c r="L112" s="221">
        <f t="shared" ref="L112" si="2060">IF(L101&lt;9,0,IF(L101&gt;15,8,L101-8))</f>
        <v>2</v>
      </c>
      <c r="M112" s="221">
        <f>L112*L7</f>
        <v>50</v>
      </c>
      <c r="N112" s="221">
        <f t="shared" ref="N112" si="2061">IF(N101&lt;9,0,IF(N101&gt;15,8,N101-8))</f>
        <v>0</v>
      </c>
      <c r="O112" s="221">
        <f>N112*N7</f>
        <v>0</v>
      </c>
      <c r="P112" s="220">
        <f t="shared" ref="P112" si="2062">IF(P101&lt;9,0,IF(P101&gt;15,8,P101-8))</f>
        <v>5</v>
      </c>
      <c r="Q112" s="220">
        <f>P112*P7</f>
        <v>135</v>
      </c>
      <c r="R112" s="221">
        <f t="shared" ref="R112" si="2063">IF(R101&lt;9,0,IF(R101&gt;15,8,R101-8))</f>
        <v>1</v>
      </c>
      <c r="S112" s="221">
        <f>R112*R7</f>
        <v>16</v>
      </c>
      <c r="T112" s="220">
        <f t="shared" ref="T112" si="2064">IF(T101&lt;9,0,IF(T101&gt;15,8,T101-8))</f>
        <v>2</v>
      </c>
      <c r="U112" s="220">
        <f>T112*T7</f>
        <v>54</v>
      </c>
      <c r="V112" s="221">
        <f t="shared" ref="V112" si="2065">IF(V101&lt;9,0,IF(V101&gt;15,8,V101-8))</f>
        <v>5</v>
      </c>
      <c r="W112" s="221">
        <f>V112*V7</f>
        <v>155</v>
      </c>
      <c r="X112" s="220">
        <f t="shared" ref="X112" si="2066">IF(X101&lt;9,0,IF(X101&gt;15,8,X101-8))</f>
        <v>1</v>
      </c>
      <c r="Y112" s="220">
        <f>X112*X7</f>
        <v>15</v>
      </c>
      <c r="Z112" s="221">
        <f t="shared" ref="Z112" si="2067">IF(Z101&lt;9,0,IF(Z101&gt;15,8,Z101-8))</f>
        <v>4</v>
      </c>
      <c r="AA112" s="221">
        <f>Z112*Z7</f>
        <v>48</v>
      </c>
      <c r="AB112" s="220">
        <f t="shared" ref="AB112" si="2068">IF(AB101&lt;9,0,IF(AB101&gt;15,8,AB101-8))</f>
        <v>1</v>
      </c>
      <c r="AC112" s="220">
        <f>AB112*AB7</f>
        <v>14</v>
      </c>
      <c r="AD112" s="220">
        <f>IF(AD101&gt;7,8,AD101)</f>
        <v>8</v>
      </c>
      <c r="AE112" s="220">
        <f>AD112*AD4</f>
        <v>80</v>
      </c>
      <c r="AF112" s="220">
        <f t="shared" ref="AF112" si="2069">IF(AF101&lt;9,0,IF(AF101&gt;15,8,AF101-8))</f>
        <v>0</v>
      </c>
      <c r="AG112" s="220">
        <f>AF112*AF7</f>
        <v>0</v>
      </c>
      <c r="AH112" s="221">
        <f t="shared" ref="AH112" si="2070">IF(AH101&lt;9,0,IF(AH101&gt;15,8,AH101-8))</f>
        <v>0</v>
      </c>
      <c r="AI112" s="221">
        <f>AH112*AH7</f>
        <v>0</v>
      </c>
      <c r="AJ112" s="220">
        <f t="shared" ref="AJ112" si="2071">IF(AJ101&lt;9,0,IF(AJ101&gt;15,8,AJ101-8))</f>
        <v>0</v>
      </c>
      <c r="AK112" s="220">
        <f>AJ112*AJ7</f>
        <v>0</v>
      </c>
      <c r="AL112" s="221">
        <f t="shared" ref="AL112" si="2072">IF(AL101&lt;9,0,IF(AL101&gt;15,8,AL101-8))</f>
        <v>1</v>
      </c>
      <c r="AM112" s="221">
        <f>AL112*AL7</f>
        <v>35</v>
      </c>
      <c r="AN112" s="220">
        <f>IF(AN101&lt;5,0,IF(AN101&gt;7,4,AN101-4))</f>
        <v>0</v>
      </c>
      <c r="AO112" s="220">
        <f>AN112*AN5</f>
        <v>0</v>
      </c>
      <c r="AP112" s="221">
        <f t="shared" ref="AP112" si="2073">IF(AP101&lt;9,0,IF(AP101&gt;15,8,AP101-8))</f>
        <v>0</v>
      </c>
      <c r="AQ112" s="221">
        <f>AP112*AP7</f>
        <v>0</v>
      </c>
      <c r="AR112" s="220">
        <f t="shared" ref="AR112" si="2074">IF(AR101&lt;9,0,IF(AR101&gt;15,8,AR101-8))</f>
        <v>0</v>
      </c>
      <c r="AS112" s="220">
        <f>AR112*AR7</f>
        <v>0</v>
      </c>
      <c r="AT112" s="221">
        <f t="shared" ref="AT112" si="2075">IF(AT101&lt;9,0,IF(AT101&gt;15,8,AT101-8))</f>
        <v>0</v>
      </c>
      <c r="AU112" s="221">
        <f>AT112*AT7</f>
        <v>0</v>
      </c>
      <c r="AV112" s="220">
        <f t="shared" ref="AV112" si="2076">IF(AV101&lt;9,0,IF(AV101&gt;15,8,AV101-8))</f>
        <v>6</v>
      </c>
      <c r="AW112" s="220">
        <f>AV112*AV7</f>
        <v>90</v>
      </c>
      <c r="AX112" s="221">
        <f t="shared" ref="AX112" si="2077">IF(AX101&lt;9,0,IF(AX101&gt;15,8,AX101-8))</f>
        <v>0</v>
      </c>
      <c r="AY112" s="221">
        <f>AX112*AX7</f>
        <v>0</v>
      </c>
      <c r="AZ112" s="221">
        <f>IF(AZ101&lt;5,0,IF(AZ101&gt;7,4,AZ101-4))</f>
        <v>3</v>
      </c>
      <c r="BA112" s="220">
        <f>AZ112*AZ5</f>
        <v>66</v>
      </c>
      <c r="BB112" s="221">
        <f t="shared" ref="BB112" si="2078">IF(BB101&lt;9,0,IF(BB101&gt;15,8,BB101-8))</f>
        <v>0</v>
      </c>
      <c r="BC112" s="221">
        <f>BB112*BB7</f>
        <v>0</v>
      </c>
      <c r="BD112" s="220">
        <f t="shared" ref="BD112" si="2079">IF(BD101&lt;9,0,IF(BD101&gt;15,8,BD101-8))</f>
        <v>3</v>
      </c>
      <c r="BE112" s="220">
        <f>BD112*BD7</f>
        <v>45</v>
      </c>
      <c r="BF112" s="221">
        <f t="shared" ref="BF112" si="2080">IF(BF101&lt;9,0,IF(BF101&gt;15,8,BF101-8))</f>
        <v>2</v>
      </c>
      <c r="BG112" s="221">
        <f>BF112*BF7</f>
        <v>24</v>
      </c>
      <c r="BH112" s="220">
        <f t="shared" ref="BH112" si="2081">IF(BH101&lt;9,0,IF(BH101&gt;15,8,BH101-8))</f>
        <v>0</v>
      </c>
      <c r="BI112" s="220">
        <f>BH112*BH7</f>
        <v>0</v>
      </c>
      <c r="BJ112" s="221">
        <f t="shared" ref="BJ112" si="2082">IF(BJ101&lt;9,0,IF(BJ101&gt;15,8,BJ101-8))</f>
        <v>0</v>
      </c>
      <c r="BK112" s="221">
        <f>BJ112*BJ7</f>
        <v>0</v>
      </c>
      <c r="BL112" s="220">
        <f t="shared" ref="BL112" si="2083">IF(BL101&lt;9,0,IF(BL101&gt;15,8,BL101-8))</f>
        <v>3</v>
      </c>
      <c r="BM112" s="220">
        <f>BL112*BL7</f>
        <v>45</v>
      </c>
      <c r="BN112" s="221">
        <f t="shared" ref="BN112" si="2084">IF(BN101&lt;9,0,IF(BN101&gt;15,8,BN101-8))</f>
        <v>2</v>
      </c>
      <c r="BO112" s="221">
        <f>BN112*BN7</f>
        <v>54</v>
      </c>
      <c r="BP112" s="220">
        <f t="shared" ref="BP112" si="2085">IF(BP101&lt;9,0,IF(BP101&gt;15,8,BP101-8))</f>
        <v>0</v>
      </c>
      <c r="BQ112" s="220">
        <f>BP112*BP7</f>
        <v>0</v>
      </c>
      <c r="BR112" s="221">
        <f t="shared" ref="BR112" si="2086">IF(BR101&lt;9,0,IF(BR101&gt;15,8,BR101-8))</f>
        <v>3</v>
      </c>
      <c r="BS112" s="221">
        <f>BR112*BR7</f>
        <v>54</v>
      </c>
      <c r="BT112" s="220">
        <f t="shared" ref="BT112" si="2087">IF(BT101&lt;9,0,IF(BT101&gt;15,8,BT101-8))</f>
        <v>2</v>
      </c>
      <c r="BU112" s="220">
        <f>BT112*BT7</f>
        <v>26</v>
      </c>
      <c r="BV112" s="221">
        <f>IF(BV101&lt;5,0,IF(BV101&gt;7,4,BV101-4))</f>
        <v>4</v>
      </c>
      <c r="BW112" s="221">
        <f>BV112*BV5</f>
        <v>40</v>
      </c>
      <c r="BX112" s="220">
        <f t="shared" ref="BX112" si="2088">IF(BX101&lt;9,0,IF(BX101&gt;15,8,BX101-8))</f>
        <v>5</v>
      </c>
      <c r="BY112" s="220">
        <f>BX112*BX7</f>
        <v>65</v>
      </c>
      <c r="BZ112" s="221">
        <f t="shared" ref="BZ112" si="2089">IF(BZ101&lt;9,0,IF(BZ101&gt;15,8,BZ101-8))</f>
        <v>0</v>
      </c>
      <c r="CA112" s="221">
        <f>BZ112*BZ7</f>
        <v>0</v>
      </c>
      <c r="CB112" s="221">
        <f>IF(CB101&lt;5,0,IF(CB101&gt;7,4,CB101-4))</f>
        <v>4</v>
      </c>
      <c r="CC112" s="357">
        <f>CB112*CB5</f>
        <v>60</v>
      </c>
      <c r="CD112" s="221">
        <f t="shared" ref="CD112" si="2090">IF(CD101&lt;9,0,IF(CD101&gt;15,8,CD101-8))</f>
        <v>0</v>
      </c>
      <c r="CE112" s="221">
        <f>CD112*CD7</f>
        <v>0</v>
      </c>
      <c r="CF112" s="357">
        <f t="shared" ref="CF112" si="2091">IF(CF101&lt;9,0,IF(CF101&gt;15,8,CF101-8))</f>
        <v>5</v>
      </c>
      <c r="CG112" s="357">
        <f>CF112*CF7</f>
        <v>95</v>
      </c>
      <c r="CH112" s="185"/>
      <c r="CI112" s="185"/>
      <c r="CJ112" s="185"/>
      <c r="CK112" s="185"/>
      <c r="CL112" s="185"/>
      <c r="CM112" s="185"/>
      <c r="CN112" s="185"/>
      <c r="CO112" s="185"/>
      <c r="CP112" s="185"/>
      <c r="CQ112" s="185"/>
      <c r="CR112" s="185"/>
      <c r="CS112" s="185"/>
    </row>
    <row r="113" spans="2:88" ht="15" customHeight="1">
      <c r="D113" s="220">
        <f>IF(D101&lt;17,0,IF(D101&gt;23,8,D101-16))</f>
        <v>0</v>
      </c>
      <c r="E113" s="223">
        <f>D113*D9</f>
        <v>0</v>
      </c>
      <c r="F113" s="221">
        <f>IF(F101&lt;17,0,IF(F101&gt;23,8,F101-16))</f>
        <v>3</v>
      </c>
      <c r="G113" s="224">
        <f>F113*F9</f>
        <v>69</v>
      </c>
      <c r="H113" s="220">
        <f>IF(H101&lt;9,0,IF(H101&gt;15,8,H101-8))</f>
        <v>2</v>
      </c>
      <c r="I113" s="223">
        <f>H113*H9</f>
        <v>0</v>
      </c>
      <c r="J113" s="221">
        <f t="shared" ref="J113" si="2092">IF(J101&lt;17,0,IF(J101&gt;23,8,J101-16))</f>
        <v>0</v>
      </c>
      <c r="K113" s="224">
        <f>J113*J9</f>
        <v>0</v>
      </c>
      <c r="L113" s="221">
        <f t="shared" ref="L113" si="2093">IF(L101&lt;17,0,IF(L101&gt;23,8,L101-16))</f>
        <v>0</v>
      </c>
      <c r="M113" s="224">
        <f>L113*L9</f>
        <v>0</v>
      </c>
      <c r="N113" s="221">
        <f t="shared" ref="N113" si="2094">IF(N101&lt;17,0,IF(N101&gt;23,8,N101-16))</f>
        <v>0</v>
      </c>
      <c r="O113" s="224">
        <f>N113*N9</f>
        <v>0</v>
      </c>
      <c r="P113" s="220">
        <f t="shared" ref="P113" si="2095">IF(P101&lt;17,0,IF(P101&gt;23,8,P101-16))</f>
        <v>0</v>
      </c>
      <c r="Q113" s="223">
        <f>P113*P9</f>
        <v>0</v>
      </c>
      <c r="R113" s="221">
        <f t="shared" ref="R113" si="2096">IF(R101&lt;17,0,IF(R101&gt;23,8,R101-16))</f>
        <v>0</v>
      </c>
      <c r="S113" s="224">
        <f>R113*R9</f>
        <v>0</v>
      </c>
      <c r="T113" s="220">
        <f t="shared" ref="T113" si="2097">IF(T101&lt;17,0,IF(T101&gt;23,8,T101-16))</f>
        <v>0</v>
      </c>
      <c r="U113" s="223">
        <f>T113*T9</f>
        <v>0</v>
      </c>
      <c r="V113" s="221">
        <f t="shared" ref="V113" si="2098">IF(V101&lt;17,0,IF(V101&gt;23,8,V101-16))</f>
        <v>0</v>
      </c>
      <c r="W113" s="224">
        <f>V113*V9</f>
        <v>0</v>
      </c>
      <c r="X113" s="220">
        <f t="shared" ref="X113" si="2099">IF(X101&lt;17,0,IF(X101&gt;23,8,X101-16))</f>
        <v>0</v>
      </c>
      <c r="Y113" s="223">
        <f>X113*X9</f>
        <v>0</v>
      </c>
      <c r="Z113" s="221">
        <f t="shared" ref="Z113" si="2100">IF(Z101&lt;17,0,IF(Z101&gt;23,8,Z101-16))</f>
        <v>0</v>
      </c>
      <c r="AA113" s="224">
        <f>Z113*Z9</f>
        <v>0</v>
      </c>
      <c r="AB113" s="220">
        <f t="shared" ref="AB113:AD114" si="2101">IF(AB101&lt;17,0,IF(AB101&gt;23,8,AB101-16))</f>
        <v>0</v>
      </c>
      <c r="AC113" s="223">
        <f>AB113*AB9</f>
        <v>0</v>
      </c>
      <c r="AD113" s="220">
        <f>IF(AD101&lt;9,0,IF(AD101&gt;15,8,AD101-8))</f>
        <v>4</v>
      </c>
      <c r="AE113" s="224">
        <f>AD113*AD7</f>
        <v>40</v>
      </c>
      <c r="AF113" s="220">
        <f t="shared" ref="AF113" si="2102">IF(AF101&lt;17,0,IF(AF101&gt;23,8,AF101-16))</f>
        <v>0</v>
      </c>
      <c r="AG113" s="223">
        <f>AF113*AF9</f>
        <v>0</v>
      </c>
      <c r="AH113" s="221">
        <f t="shared" ref="AH113" si="2103">IF(AH101&lt;17,0,IF(AH101&gt;23,8,AH101-16))</f>
        <v>0</v>
      </c>
      <c r="AI113" s="224">
        <f>AH113*AH9</f>
        <v>0</v>
      </c>
      <c r="AJ113" s="220">
        <f t="shared" ref="AJ113" si="2104">IF(AJ101&lt;17,0,IF(AJ101&gt;23,8,AJ101-16))</f>
        <v>0</v>
      </c>
      <c r="AK113" s="223">
        <f>AJ113*AJ9</f>
        <v>0</v>
      </c>
      <c r="AL113" s="221">
        <f t="shared" ref="AL113" si="2105">IF(AL101&lt;17,0,IF(AL101&gt;23,8,AL101-16))</f>
        <v>0</v>
      </c>
      <c r="AM113" s="224">
        <f>AL113*AL9</f>
        <v>0</v>
      </c>
      <c r="AN113" s="220">
        <f>IF(AN101&lt;9,0,IF(AN101&gt;15,8,AN101-8))</f>
        <v>0</v>
      </c>
      <c r="AO113" s="223">
        <f>AN113*AN7</f>
        <v>0</v>
      </c>
      <c r="AP113" s="221">
        <f t="shared" ref="AP113" si="2106">IF(AP101&lt;17,0,IF(AP101&gt;23,8,AP101-16))</f>
        <v>0</v>
      </c>
      <c r="AQ113" s="224">
        <f>AP113*AP9</f>
        <v>0</v>
      </c>
      <c r="AR113" s="220">
        <f t="shared" ref="AR113" si="2107">IF(AR101&lt;17,0,IF(AR101&gt;23,8,AR101-16))</f>
        <v>0</v>
      </c>
      <c r="AS113" s="223">
        <f>AR113*AR9</f>
        <v>0</v>
      </c>
      <c r="AT113" s="221">
        <f t="shared" ref="AT113" si="2108">IF(AT101&lt;17,0,IF(AT101&gt;23,8,AT101-16))</f>
        <v>0</v>
      </c>
      <c r="AU113" s="224">
        <f>AT113*AT9</f>
        <v>0</v>
      </c>
      <c r="AV113" s="220">
        <f t="shared" ref="AV113" si="2109">IF(AV101&lt;17,0,IF(AV101&gt;23,8,AV101-16))</f>
        <v>0</v>
      </c>
      <c r="AW113" s="223">
        <f>AV113*AV9</f>
        <v>0</v>
      </c>
      <c r="AX113" s="221">
        <f t="shared" ref="AX113" si="2110">IF(AX101&lt;17,0,IF(AX101&gt;23,8,AX101-16))</f>
        <v>0</v>
      </c>
      <c r="AY113" s="224">
        <f>AX113*AX9</f>
        <v>0</v>
      </c>
      <c r="AZ113" s="221">
        <f>IF(AZ101&lt;9,0,IF(AZ101&gt;15,8,AZ101-8))</f>
        <v>0</v>
      </c>
      <c r="BA113" s="223">
        <f>AZ113*AZ7</f>
        <v>0</v>
      </c>
      <c r="BB113" s="221">
        <f t="shared" ref="BB113" si="2111">IF(BB101&lt;17,0,IF(BB101&gt;23,8,BB101-16))</f>
        <v>0</v>
      </c>
      <c r="BC113" s="224">
        <f>BB113*BB9</f>
        <v>0</v>
      </c>
      <c r="BD113" s="220">
        <f t="shared" ref="BD113" si="2112">IF(BD101&lt;17,0,IF(BD101&gt;23,8,BD101-16))</f>
        <v>0</v>
      </c>
      <c r="BE113" s="223">
        <f>BD113*BD9</f>
        <v>0</v>
      </c>
      <c r="BF113" s="221">
        <f t="shared" ref="BF113" si="2113">IF(BF101&lt;17,0,IF(BF101&gt;23,8,BF101-16))</f>
        <v>0</v>
      </c>
      <c r="BG113" s="224">
        <f>BF113*BF9</f>
        <v>0</v>
      </c>
      <c r="BH113" s="220">
        <f t="shared" ref="BH113" si="2114">IF(BH101&lt;17,0,IF(BH101&gt;23,8,BH101-16))</f>
        <v>0</v>
      </c>
      <c r="BI113" s="223">
        <f>BH113*BH9</f>
        <v>0</v>
      </c>
      <c r="BJ113" s="221">
        <f t="shared" ref="BJ113" si="2115">IF(BJ101&lt;17,0,IF(BJ101&gt;23,8,BJ101-16))</f>
        <v>0</v>
      </c>
      <c r="BK113" s="224">
        <f>BJ113*BJ9</f>
        <v>0</v>
      </c>
      <c r="BL113" s="220">
        <f t="shared" ref="BL113" si="2116">IF(BL101&lt;17,0,IF(BL101&gt;23,8,BL101-16))</f>
        <v>0</v>
      </c>
      <c r="BM113" s="223">
        <f>BL113*BL9</f>
        <v>0</v>
      </c>
      <c r="BN113" s="221">
        <f t="shared" ref="BN113" si="2117">IF(BN101&lt;17,0,IF(BN101&gt;23,8,BN101-16))</f>
        <v>0</v>
      </c>
      <c r="BO113" s="224">
        <f>BN113*BN9</f>
        <v>0</v>
      </c>
      <c r="BP113" s="220">
        <f t="shared" ref="BP113" si="2118">IF(BP101&lt;17,0,IF(BP101&gt;23,8,BP101-16))</f>
        <v>0</v>
      </c>
      <c r="BQ113" s="223">
        <f>BP113*BP9</f>
        <v>0</v>
      </c>
      <c r="BR113" s="221">
        <f t="shared" ref="BR113" si="2119">IF(BR101&lt;17,0,IF(BR101&gt;23,8,BR101-16))</f>
        <v>0</v>
      </c>
      <c r="BS113" s="224">
        <f>BR113*BR9</f>
        <v>0</v>
      </c>
      <c r="BT113" s="220">
        <f t="shared" ref="BT113" si="2120">IF(BT101&lt;17,0,IF(BT101&gt;23,8,BT101-16))</f>
        <v>0</v>
      </c>
      <c r="BU113" s="223">
        <f>BT113*BT9</f>
        <v>0</v>
      </c>
      <c r="BV113" s="220">
        <f>IF(BV101&lt;9,0,IF(BV101&gt;15,8,BV101-8))</f>
        <v>8</v>
      </c>
      <c r="BW113" s="220">
        <f>BV113*BV7</f>
        <v>104</v>
      </c>
      <c r="BX113" s="220">
        <f t="shared" ref="BX113" si="2121">IF(BX101&lt;17,0,IF(BX101&gt;23,8,BX101-16))</f>
        <v>0</v>
      </c>
      <c r="BY113" s="223">
        <f>BX113*BX9</f>
        <v>0</v>
      </c>
      <c r="BZ113" s="221">
        <f t="shared" ref="BZ113" si="2122">IF(BZ101&lt;17,0,IF(BZ101&gt;23,8,BZ101-16))</f>
        <v>0</v>
      </c>
      <c r="CA113" s="224">
        <f>BZ113*BZ9</f>
        <v>0</v>
      </c>
      <c r="CB113" s="220">
        <f>IF(CB101&lt;9,0,IF(CB101&gt;15,8,CB101-8))</f>
        <v>0</v>
      </c>
      <c r="CC113" s="358">
        <f>CB113*CB7</f>
        <v>0</v>
      </c>
      <c r="CD113" s="221">
        <f t="shared" ref="CD113" si="2123">IF(CD101&lt;17,0,IF(CD101&gt;23,8,CD101-16))</f>
        <v>0</v>
      </c>
      <c r="CE113" s="224">
        <f>CD113*CD9</f>
        <v>0</v>
      </c>
      <c r="CF113" s="357">
        <f t="shared" ref="CF113" si="2124">IF(CF101&lt;17,0,IF(CF101&gt;23,8,CF101-16))</f>
        <v>0</v>
      </c>
      <c r="CG113" s="358">
        <f>CF113*CF9</f>
        <v>0</v>
      </c>
      <c r="CH113" s="185"/>
      <c r="CI113" s="185"/>
      <c r="CJ113" s="185"/>
    </row>
    <row r="114" spans="2:88" ht="15" customHeight="1">
      <c r="D114" s="220">
        <f>IF(D101&lt;25,0,IF(D101&gt;31,8,D101-24))</f>
        <v>0</v>
      </c>
      <c r="E114" s="223">
        <f>D114*D11</f>
        <v>0</v>
      </c>
      <c r="F114" s="221">
        <f>IF(F101&lt;25,0,IF(F101&gt;31,8,F101-24))</f>
        <v>0</v>
      </c>
      <c r="G114" s="224">
        <f>F114*F11</f>
        <v>0</v>
      </c>
      <c r="H114" s="220">
        <f>IF(H101&lt;17,0,IF(H101&gt;23,8,H101-16))</f>
        <v>0</v>
      </c>
      <c r="I114" s="223">
        <f>H114*H11</f>
        <v>0</v>
      </c>
      <c r="J114" s="221">
        <f t="shared" ref="J114" si="2125">IF(J101&lt;25,0,IF(J101&gt;31,8,J101-24))</f>
        <v>0</v>
      </c>
      <c r="K114" s="224">
        <f>J114*J11</f>
        <v>0</v>
      </c>
      <c r="L114" s="221">
        <f t="shared" ref="L114" si="2126">IF(L101&lt;25,0,IF(L101&gt;31,8,L101-24))</f>
        <v>0</v>
      </c>
      <c r="M114" s="224">
        <f>L114*L11</f>
        <v>0</v>
      </c>
      <c r="N114" s="221">
        <f t="shared" ref="N114" si="2127">IF(N101&lt;25,0,IF(N101&gt;31,8,N101-24))</f>
        <v>0</v>
      </c>
      <c r="O114" s="224">
        <f>N114*N11</f>
        <v>0</v>
      </c>
      <c r="P114" s="220">
        <f t="shared" ref="P114" si="2128">IF(P101&lt;25,0,IF(P101&gt;31,8,P101-24))</f>
        <v>0</v>
      </c>
      <c r="Q114" s="223">
        <f>P114*P11</f>
        <v>0</v>
      </c>
      <c r="R114" s="221">
        <f t="shared" ref="R114" si="2129">IF(R101&lt;25,0,IF(R101&gt;31,8,R101-24))</f>
        <v>0</v>
      </c>
      <c r="S114" s="224">
        <f>R114*R11</f>
        <v>0</v>
      </c>
      <c r="T114" s="220">
        <f t="shared" ref="T114" si="2130">IF(T101&lt;25,0,IF(T101&gt;31,8,T101-24))</f>
        <v>0</v>
      </c>
      <c r="U114" s="223">
        <f>T114*T11</f>
        <v>0</v>
      </c>
      <c r="V114" s="221">
        <f t="shared" ref="V114" si="2131">IF(V101&lt;25,0,IF(V101&gt;31,8,V101-24))</f>
        <v>0</v>
      </c>
      <c r="W114" s="224">
        <f>V114*V11</f>
        <v>0</v>
      </c>
      <c r="X114" s="220">
        <f t="shared" ref="X114" si="2132">IF(X101&lt;25,0,IF(X101&gt;31,8,X101-24))</f>
        <v>0</v>
      </c>
      <c r="Y114" s="223">
        <f>X114*X11</f>
        <v>0</v>
      </c>
      <c r="Z114" s="221">
        <f t="shared" ref="Z114" si="2133">IF(Z101&lt;25,0,IF(Z101&gt;31,8,Z101-24))</f>
        <v>0</v>
      </c>
      <c r="AA114" s="224">
        <f>Z114*Z11</f>
        <v>0</v>
      </c>
      <c r="AB114" s="220">
        <f t="shared" ref="AB114:AD115" si="2134">IF(AB101&lt;25,0,IF(AB101&gt;31,8,AB101-24))</f>
        <v>0</v>
      </c>
      <c r="AC114" s="223">
        <f>AB114*AB11</f>
        <v>0</v>
      </c>
      <c r="AD114" s="220">
        <f t="shared" si="2101"/>
        <v>0</v>
      </c>
      <c r="AE114" s="224">
        <f>AD114*AD9</f>
        <v>0</v>
      </c>
      <c r="AF114" s="220">
        <f t="shared" ref="AF114" si="2135">IF(AF101&lt;25,0,IF(AF101&gt;31,8,AF101-24))</f>
        <v>0</v>
      </c>
      <c r="AG114" s="223">
        <f>AF114*AF11</f>
        <v>0</v>
      </c>
      <c r="AH114" s="221">
        <f t="shared" ref="AH114" si="2136">IF(AH101&lt;25,0,IF(AH101&gt;31,8,AH101-24))</f>
        <v>0</v>
      </c>
      <c r="AI114" s="224">
        <f>AH114*AH11</f>
        <v>0</v>
      </c>
      <c r="AJ114" s="220">
        <f t="shared" ref="AJ114" si="2137">IF(AJ101&lt;25,0,IF(AJ101&gt;31,8,AJ101-24))</f>
        <v>0</v>
      </c>
      <c r="AK114" s="223">
        <f>AJ114*AJ11</f>
        <v>0</v>
      </c>
      <c r="AL114" s="221">
        <f t="shared" ref="AL114" si="2138">IF(AL101&lt;25,0,IF(AL101&gt;31,8,AL101-24))</f>
        <v>0</v>
      </c>
      <c r="AM114" s="224">
        <f>AL114*AL11</f>
        <v>0</v>
      </c>
      <c r="AN114" s="220">
        <f>IF(AN101&lt;17,0,IF(AN101&gt;23,8,AN101-16))</f>
        <v>0</v>
      </c>
      <c r="AO114" s="223">
        <f>AN114*AN9</f>
        <v>0</v>
      </c>
      <c r="AP114" s="221">
        <f t="shared" ref="AP114" si="2139">IF(AP101&lt;25,0,IF(AP101&gt;31,8,AP101-24))</f>
        <v>0</v>
      </c>
      <c r="AQ114" s="224">
        <f>AP114*AP11</f>
        <v>0</v>
      </c>
      <c r="AR114" s="220">
        <f t="shared" ref="AR114" si="2140">IF(AR101&lt;25,0,IF(AR101&gt;31,8,AR101-24))</f>
        <v>0</v>
      </c>
      <c r="AS114" s="223">
        <f>AR114*AR11</f>
        <v>0</v>
      </c>
      <c r="AT114" s="221">
        <f t="shared" ref="AT114" si="2141">IF(AT101&lt;25,0,IF(AT101&gt;31,8,AT101-24))</f>
        <v>0</v>
      </c>
      <c r="AU114" s="224">
        <f>AT114*AT11</f>
        <v>0</v>
      </c>
      <c r="AV114" s="220">
        <f t="shared" ref="AV114" si="2142">IF(AV101&lt;25,0,IF(AV101&gt;31,8,AV101-24))</f>
        <v>0</v>
      </c>
      <c r="AW114" s="223">
        <f>AV114*AV11</f>
        <v>0</v>
      </c>
      <c r="AX114" s="221">
        <f t="shared" ref="AX114" si="2143">IF(AX101&lt;25,0,IF(AX101&gt;31,8,AX101-24))</f>
        <v>0</v>
      </c>
      <c r="AY114" s="224">
        <f>AX114*AX11</f>
        <v>0</v>
      </c>
      <c r="AZ114" s="221">
        <f>IF(AZ101&lt;17,0,IF(AZ101&gt;23,8,AZ101-16))</f>
        <v>0</v>
      </c>
      <c r="BA114" s="223">
        <f>AZ114*AZ9</f>
        <v>0</v>
      </c>
      <c r="BB114" s="221">
        <f t="shared" ref="BB114" si="2144">IF(BB101&lt;25,0,IF(BB101&gt;31,8,BB101-24))</f>
        <v>0</v>
      </c>
      <c r="BC114" s="224">
        <f>BB114*BB11</f>
        <v>0</v>
      </c>
      <c r="BD114" s="220">
        <f t="shared" ref="BD114" si="2145">IF(BD101&lt;25,0,IF(BD101&gt;31,8,BD101-24))</f>
        <v>0</v>
      </c>
      <c r="BE114" s="223">
        <f>BD114*BD11</f>
        <v>0</v>
      </c>
      <c r="BF114" s="221">
        <f t="shared" ref="BF114" si="2146">IF(BF101&lt;25,0,IF(BF101&gt;31,8,BF101-24))</f>
        <v>0</v>
      </c>
      <c r="BG114" s="224">
        <f>BF114*BF11</f>
        <v>0</v>
      </c>
      <c r="BH114" s="220">
        <f t="shared" ref="BH114" si="2147">IF(BH101&lt;25,0,IF(BH101&gt;31,8,BH101-24))</f>
        <v>0</v>
      </c>
      <c r="BI114" s="223">
        <f>BH114*BH11</f>
        <v>0</v>
      </c>
      <c r="BJ114" s="221">
        <f t="shared" ref="BJ114" si="2148">IF(BJ101&lt;25,0,IF(BJ101&gt;31,8,BJ101-24))</f>
        <v>0</v>
      </c>
      <c r="BK114" s="224">
        <f>BJ114*BJ11</f>
        <v>0</v>
      </c>
      <c r="BL114" s="220">
        <f t="shared" ref="BL114" si="2149">IF(BL101&lt;25,0,IF(BL101&gt;31,8,BL101-24))</f>
        <v>0</v>
      </c>
      <c r="BM114" s="223">
        <f>BL114*BL11</f>
        <v>0</v>
      </c>
      <c r="BN114" s="221">
        <f t="shared" ref="BN114" si="2150">IF(BN101&lt;25,0,IF(BN101&gt;31,8,BN101-24))</f>
        <v>0</v>
      </c>
      <c r="BO114" s="224">
        <f>BN114*BN11</f>
        <v>0</v>
      </c>
      <c r="BP114" s="220">
        <f t="shared" ref="BP114" si="2151">IF(BP101&lt;25,0,IF(BP101&gt;31,8,BP101-24))</f>
        <v>0</v>
      </c>
      <c r="BQ114" s="223">
        <f>BP114*BP11</f>
        <v>0</v>
      </c>
      <c r="BR114" s="221">
        <f t="shared" ref="BR114" si="2152">IF(BR101&lt;25,0,IF(BR101&gt;31,8,BR101-24))</f>
        <v>0</v>
      </c>
      <c r="BS114" s="224">
        <f>BR114*BR11</f>
        <v>0</v>
      </c>
      <c r="BT114" s="220">
        <f t="shared" ref="BT114" si="2153">IF(BT101&lt;25,0,IF(BT101&gt;31,8,BT101-24))</f>
        <v>0</v>
      </c>
      <c r="BU114" s="223">
        <f>BT114*BT11</f>
        <v>0</v>
      </c>
      <c r="BV114" s="220">
        <f>IF(BV101&lt;17,0,IF(BV101&gt;23,8,BV101-16))</f>
        <v>1</v>
      </c>
      <c r="BW114" s="224">
        <f>BV114*BV9</f>
        <v>14</v>
      </c>
      <c r="BX114" s="220">
        <f t="shared" ref="BX114" si="2154">IF(BX101&lt;25,0,IF(BX101&gt;31,8,BX101-24))</f>
        <v>0</v>
      </c>
      <c r="BY114" s="223">
        <f>BX114*BX11</f>
        <v>0</v>
      </c>
      <c r="BZ114" s="221">
        <f t="shared" ref="BZ114" si="2155">IF(BZ101&lt;25,0,IF(BZ101&gt;31,8,BZ101-24))</f>
        <v>0</v>
      </c>
      <c r="CA114" s="224">
        <f>BZ114*BZ11</f>
        <v>0</v>
      </c>
      <c r="CB114" s="220">
        <f>IF(CB101&lt;17,0,IF(CB101&gt;23,8,CB101-16))</f>
        <v>0</v>
      </c>
      <c r="CC114" s="358">
        <f>CB114*CB9</f>
        <v>0</v>
      </c>
      <c r="CD114" s="221">
        <f t="shared" ref="CD114" si="2156">IF(CD101&lt;25,0,IF(CD101&gt;31,8,CD101-24))</f>
        <v>0</v>
      </c>
      <c r="CE114" s="224">
        <f>CD114*CD11</f>
        <v>0</v>
      </c>
      <c r="CF114" s="357">
        <f t="shared" ref="CF114" si="2157">IF(CF101&lt;25,0,IF(CF101&gt;31,8,CF101-24))</f>
        <v>0</v>
      </c>
      <c r="CG114" s="358">
        <f>CF114*CF11</f>
        <v>0</v>
      </c>
      <c r="CH114" s="185"/>
      <c r="CI114" s="185"/>
      <c r="CJ114" s="185"/>
    </row>
    <row r="115" spans="2:88" ht="15" customHeight="1">
      <c r="D115" s="220">
        <f>IF(D101&lt;33,0,IF(D101&gt;39,8,D101-32))</f>
        <v>0</v>
      </c>
      <c r="E115" s="223">
        <f>D115*D13</f>
        <v>0</v>
      </c>
      <c r="F115" s="221">
        <f>IF(F101&lt;33,0,IF(F101&gt;39,8,F101-32))</f>
        <v>0</v>
      </c>
      <c r="G115" s="224">
        <f>F115*F13</f>
        <v>0</v>
      </c>
      <c r="H115" s="220">
        <f>IF(H101&lt;25,0,IF(H101&gt;31,8,H101-24))</f>
        <v>0</v>
      </c>
      <c r="I115" s="223">
        <f>H115*H13</f>
        <v>0</v>
      </c>
      <c r="J115" s="221">
        <f t="shared" ref="J115" si="2158">IF(J101&lt;33,0,IF(J101&gt;39,8,J101-32))</f>
        <v>0</v>
      </c>
      <c r="K115" s="224">
        <f>J115*J13</f>
        <v>0</v>
      </c>
      <c r="L115" s="221">
        <f t="shared" ref="L115" si="2159">IF(L101&lt;33,0,IF(L101&gt;39,8,L101-32))</f>
        <v>0</v>
      </c>
      <c r="M115" s="224">
        <f>L115*L13</f>
        <v>0</v>
      </c>
      <c r="N115" s="221">
        <f t="shared" ref="N115" si="2160">IF(N101&lt;33,0,IF(N101&gt;39,8,N101-32))</f>
        <v>0</v>
      </c>
      <c r="O115" s="224">
        <f>N115*N13</f>
        <v>0</v>
      </c>
      <c r="P115" s="220">
        <f t="shared" ref="P115" si="2161">IF(P101&lt;33,0,IF(P101&gt;39,8,P101-32))</f>
        <v>0</v>
      </c>
      <c r="Q115" s="223">
        <f>P115*P13</f>
        <v>0</v>
      </c>
      <c r="R115" s="221">
        <f t="shared" ref="R115" si="2162">IF(R101&lt;33,0,IF(R101&gt;39,8,R101-32))</f>
        <v>0</v>
      </c>
      <c r="S115" s="224">
        <f>R115*R13</f>
        <v>0</v>
      </c>
      <c r="T115" s="220">
        <f t="shared" ref="T115" si="2163">IF(T101&lt;33,0,IF(T101&gt;39,8,T101-32))</f>
        <v>0</v>
      </c>
      <c r="U115" s="223">
        <f>T115*T13</f>
        <v>0</v>
      </c>
      <c r="V115" s="221">
        <f t="shared" ref="V115" si="2164">IF(V101&lt;33,0,IF(V101&gt;39,8,V101-32))</f>
        <v>0</v>
      </c>
      <c r="W115" s="224">
        <f>V115*V13</f>
        <v>0</v>
      </c>
      <c r="X115" s="220">
        <f t="shared" ref="X115" si="2165">IF(X101&lt;33,0,IF(X101&gt;39,8,X101-32))</f>
        <v>0</v>
      </c>
      <c r="Y115" s="223">
        <f>X115*X13</f>
        <v>0</v>
      </c>
      <c r="Z115" s="221">
        <f t="shared" ref="Z115" si="2166">IF(Z101&lt;33,0,IF(Z101&gt;39,8,Z101-32))</f>
        <v>0</v>
      </c>
      <c r="AA115" s="224">
        <f>Z115*Z13</f>
        <v>0</v>
      </c>
      <c r="AB115" s="220">
        <f t="shared" ref="AB115:AD116" si="2167">IF(AB101&lt;33,0,IF(AB101&gt;39,8,AB101-32))</f>
        <v>0</v>
      </c>
      <c r="AC115" s="223">
        <f>AB115*AB13</f>
        <v>0</v>
      </c>
      <c r="AD115" s="220">
        <f t="shared" si="2134"/>
        <v>0</v>
      </c>
      <c r="AE115" s="224">
        <f>AD115*AD11</f>
        <v>0</v>
      </c>
      <c r="AF115" s="220">
        <f t="shared" ref="AF115" si="2168">IF(AF101&lt;33,0,IF(AF101&gt;39,8,AF101-32))</f>
        <v>0</v>
      </c>
      <c r="AG115" s="223">
        <f>AF115*AF13</f>
        <v>0</v>
      </c>
      <c r="AH115" s="221">
        <f t="shared" ref="AH115" si="2169">IF(AH101&lt;33,0,IF(AH101&gt;39,8,AH101-32))</f>
        <v>0</v>
      </c>
      <c r="AI115" s="224">
        <f>AH115*AH13</f>
        <v>0</v>
      </c>
      <c r="AJ115" s="220">
        <f t="shared" ref="AJ115" si="2170">IF(AJ101&lt;33,0,IF(AJ101&gt;39,8,AJ101-32))</f>
        <v>0</v>
      </c>
      <c r="AK115" s="223">
        <f>AJ115*AJ13</f>
        <v>0</v>
      </c>
      <c r="AL115" s="221">
        <f t="shared" ref="AL115" si="2171">IF(AL101&lt;33,0,IF(AL101&gt;39,8,AL101-32))</f>
        <v>0</v>
      </c>
      <c r="AM115" s="224">
        <f>AL115*AL13</f>
        <v>0</v>
      </c>
      <c r="AN115" s="220">
        <f>IF(AN101&lt;25,0,IF(AN101&gt;31,8,AN101-24))</f>
        <v>0</v>
      </c>
      <c r="AO115" s="223">
        <f>AN115*AN11</f>
        <v>0</v>
      </c>
      <c r="AP115" s="221">
        <f t="shared" ref="AP115" si="2172">IF(AP101&lt;33,0,IF(AP101&gt;39,8,AP101-32))</f>
        <v>0</v>
      </c>
      <c r="AQ115" s="224">
        <f>AP115*AP13</f>
        <v>0</v>
      </c>
      <c r="AR115" s="220">
        <f t="shared" ref="AR115" si="2173">IF(AR101&lt;33,0,IF(AR101&gt;39,8,AR101-32))</f>
        <v>0</v>
      </c>
      <c r="AS115" s="223">
        <f>AR115*AR13</f>
        <v>0</v>
      </c>
      <c r="AT115" s="221">
        <f t="shared" ref="AT115" si="2174">IF(AT101&lt;33,0,IF(AT101&gt;39,8,AT101-32))</f>
        <v>0</v>
      </c>
      <c r="AU115" s="224">
        <f>AT115*AT13</f>
        <v>0</v>
      </c>
      <c r="AV115" s="220">
        <f t="shared" ref="AV115" si="2175">IF(AV101&lt;33,0,IF(AV101&gt;39,8,AV101-32))</f>
        <v>0</v>
      </c>
      <c r="AW115" s="223">
        <f>AV115*AV13</f>
        <v>0</v>
      </c>
      <c r="AX115" s="221">
        <f t="shared" ref="AX115" si="2176">IF(AX101&lt;33,0,IF(AX101&gt;39,8,AX101-32))</f>
        <v>0</v>
      </c>
      <c r="AY115" s="224">
        <f>AX115*AX13</f>
        <v>0</v>
      </c>
      <c r="AZ115" s="221">
        <f>IF(AZ101&lt;25,0,IF(AZ101&gt;31,8,AZ101-24))</f>
        <v>0</v>
      </c>
      <c r="BA115" s="223">
        <f>AZ115*AZ11</f>
        <v>0</v>
      </c>
      <c r="BB115" s="221">
        <f t="shared" ref="BB115" si="2177">IF(BB101&lt;33,0,IF(BB101&gt;39,8,BB101-32))</f>
        <v>0</v>
      </c>
      <c r="BC115" s="224">
        <f>BB115*BB13</f>
        <v>0</v>
      </c>
      <c r="BD115" s="220">
        <f t="shared" ref="BD115" si="2178">IF(BD101&lt;33,0,IF(BD101&gt;39,8,BD101-32))</f>
        <v>0</v>
      </c>
      <c r="BE115" s="223">
        <f>BD115*BD13</f>
        <v>0</v>
      </c>
      <c r="BF115" s="221">
        <f t="shared" ref="BF115" si="2179">IF(BF101&lt;33,0,IF(BF101&gt;39,8,BF101-32))</f>
        <v>0</v>
      </c>
      <c r="BG115" s="224">
        <f>BF115*BF13</f>
        <v>0</v>
      </c>
      <c r="BH115" s="220">
        <f t="shared" ref="BH115" si="2180">IF(BH101&lt;33,0,IF(BH101&gt;39,8,BH101-32))</f>
        <v>0</v>
      </c>
      <c r="BI115" s="223">
        <f>BH115*BH13</f>
        <v>0</v>
      </c>
      <c r="BJ115" s="221">
        <f t="shared" ref="BJ115" si="2181">IF(BJ101&lt;33,0,IF(BJ101&gt;39,8,BJ101-32))</f>
        <v>0</v>
      </c>
      <c r="BK115" s="224">
        <f>BJ115*BJ13</f>
        <v>0</v>
      </c>
      <c r="BL115" s="220">
        <f t="shared" ref="BL115" si="2182">IF(BL101&lt;33,0,IF(BL101&gt;39,8,BL101-32))</f>
        <v>0</v>
      </c>
      <c r="BM115" s="223">
        <f>BL115*BL13</f>
        <v>0</v>
      </c>
      <c r="BN115" s="221">
        <f t="shared" ref="BN115" si="2183">IF(BN101&lt;33,0,IF(BN101&gt;39,8,BN101-32))</f>
        <v>0</v>
      </c>
      <c r="BO115" s="224">
        <f>BN115*BN13</f>
        <v>0</v>
      </c>
      <c r="BP115" s="220">
        <f t="shared" ref="BP115" si="2184">IF(BP101&lt;33,0,IF(BP101&gt;39,8,BP101-32))</f>
        <v>0</v>
      </c>
      <c r="BQ115" s="223">
        <f>BP115*BP13</f>
        <v>0</v>
      </c>
      <c r="BR115" s="221">
        <f t="shared" ref="BR115" si="2185">IF(BR101&lt;33,0,IF(BR101&gt;39,8,BR101-32))</f>
        <v>0</v>
      </c>
      <c r="BS115" s="224">
        <f>BR115*BR13</f>
        <v>0</v>
      </c>
      <c r="BT115" s="220">
        <f t="shared" ref="BT115" si="2186">IF(BT101&lt;33,0,IF(BT101&gt;39,8,BT101-32))</f>
        <v>0</v>
      </c>
      <c r="BU115" s="223">
        <f>BT115*BT13</f>
        <v>0</v>
      </c>
      <c r="BV115" s="220">
        <f>IF(BV101&lt;25,0,IF(BV101&gt;31,8,BV101-24))</f>
        <v>0</v>
      </c>
      <c r="BW115" s="224">
        <f>BV115*BV11</f>
        <v>0</v>
      </c>
      <c r="BX115" s="220">
        <f t="shared" ref="BX115" si="2187">IF(BX101&lt;33,0,IF(BX101&gt;39,8,BX101-32))</f>
        <v>0</v>
      </c>
      <c r="BY115" s="223">
        <f>BX115*BX13</f>
        <v>0</v>
      </c>
      <c r="BZ115" s="221">
        <f t="shared" ref="BZ115" si="2188">IF(BZ101&lt;33,0,IF(BZ101&gt;39,8,BZ101-32))</f>
        <v>0</v>
      </c>
      <c r="CA115" s="224">
        <f>BZ115*BZ13</f>
        <v>0</v>
      </c>
      <c r="CB115" s="220">
        <f>IF(CB101&lt;25,0,IF(CB101&gt;31,8,CB101-24))</f>
        <v>0</v>
      </c>
      <c r="CC115" s="358">
        <f>CB115*CB11</f>
        <v>0</v>
      </c>
      <c r="CD115" s="221">
        <f t="shared" ref="CD115" si="2189">IF(CD101&lt;33,0,IF(CD101&gt;39,8,CD101-32))</f>
        <v>0</v>
      </c>
      <c r="CE115" s="224">
        <f>CD115*CD13</f>
        <v>0</v>
      </c>
      <c r="CF115" s="357">
        <f t="shared" ref="CF115" si="2190">IF(CF101&lt;33,0,IF(CF101&gt;39,8,CF101-32))</f>
        <v>0</v>
      </c>
      <c r="CG115" s="358">
        <f>CF115*CF13</f>
        <v>0</v>
      </c>
      <c r="CH115" s="185"/>
      <c r="CI115" s="185"/>
      <c r="CJ115" s="185"/>
    </row>
    <row r="116" spans="2:88" ht="15" customHeight="1">
      <c r="D116" s="212"/>
      <c r="E116" s="225"/>
      <c r="F116" s="226"/>
      <c r="G116" s="227"/>
      <c r="H116" s="212"/>
      <c r="I116" s="228"/>
      <c r="J116" s="226"/>
      <c r="K116" s="227"/>
      <c r="L116" s="212"/>
      <c r="M116" s="228"/>
      <c r="N116" s="226"/>
      <c r="O116" s="227"/>
      <c r="P116" s="212"/>
      <c r="Q116" s="225"/>
      <c r="R116" s="226"/>
      <c r="S116" s="227"/>
      <c r="T116" s="212"/>
      <c r="U116" s="225"/>
      <c r="V116" s="226"/>
      <c r="W116" s="227"/>
      <c r="X116" s="212"/>
      <c r="Y116" s="225"/>
      <c r="Z116" s="226"/>
      <c r="AA116" s="227"/>
      <c r="AB116" s="212"/>
      <c r="AC116" s="225"/>
      <c r="AD116" s="220">
        <f t="shared" si="2167"/>
        <v>0</v>
      </c>
      <c r="AE116" s="223">
        <f>AD116*AD1</f>
        <v>0</v>
      </c>
      <c r="AF116" s="212"/>
      <c r="AG116" s="225"/>
      <c r="AH116" s="226"/>
      <c r="AI116" s="227"/>
      <c r="AJ116" s="212"/>
      <c r="AK116" s="225"/>
      <c r="AL116" s="226"/>
      <c r="AM116" s="227"/>
      <c r="AN116" s="212"/>
      <c r="AO116" s="228"/>
      <c r="AP116" s="226"/>
      <c r="AQ116" s="227"/>
      <c r="AR116" s="212"/>
      <c r="AS116" s="228"/>
      <c r="AT116" s="226"/>
      <c r="AU116" s="227"/>
      <c r="AV116" s="212"/>
      <c r="AW116" s="228"/>
      <c r="AX116" s="226"/>
      <c r="AY116" s="227"/>
      <c r="AZ116" s="221">
        <f>IF(AZ101&lt;33,0,IF(AZ101&gt;39,8,AZ101-32))</f>
        <v>0</v>
      </c>
      <c r="BA116" s="224">
        <f>AZ116*AZ13</f>
        <v>0</v>
      </c>
      <c r="BB116" s="226"/>
      <c r="BC116" s="227"/>
      <c r="BD116" s="212"/>
      <c r="BE116" s="228"/>
      <c r="BF116" s="226"/>
      <c r="BG116" s="227"/>
      <c r="BH116" s="212"/>
      <c r="BI116" s="228"/>
      <c r="BJ116" s="226"/>
      <c r="BK116" s="227"/>
      <c r="BL116" s="212"/>
      <c r="BM116" s="228"/>
      <c r="BN116" s="226"/>
      <c r="BO116" s="227"/>
      <c r="BP116" s="212"/>
      <c r="BQ116" s="228"/>
      <c r="BR116" s="226"/>
      <c r="BS116" s="227"/>
      <c r="BT116" s="212"/>
      <c r="BU116" s="228"/>
      <c r="BV116" s="220">
        <f>IF(BV101&lt;33,0,IF(BV101&gt;39,8,BV101-32))</f>
        <v>0</v>
      </c>
      <c r="BW116" s="223">
        <f>BV116*BV13</f>
        <v>0</v>
      </c>
      <c r="BX116" s="212"/>
      <c r="BY116" s="228"/>
      <c r="BZ116" s="226"/>
      <c r="CA116" s="227"/>
      <c r="CB116" s="220">
        <f>IF(CB101&lt;33,0,IF(CB101&gt;39,8,CB101-32))</f>
        <v>0</v>
      </c>
      <c r="CC116" s="359">
        <f>CB116*CB13</f>
        <v>0</v>
      </c>
      <c r="CD116" s="226">
        <f>IF(CD101&lt;33,0,IF(CD101&gt;39,8,CD101-32))</f>
        <v>0</v>
      </c>
      <c r="CE116" s="227">
        <f>CD116*CD13</f>
        <v>0</v>
      </c>
      <c r="CF116" s="360">
        <f>IF(CF101&lt;33,0,IF(CF101&gt;39,8,CF101-32))</f>
        <v>0</v>
      </c>
      <c r="CG116" s="359">
        <f>CF116*CF13</f>
        <v>0</v>
      </c>
      <c r="CH116" s="185"/>
      <c r="CI116" s="185"/>
      <c r="CJ116" s="185"/>
    </row>
    <row r="117" spans="2:88" ht="15" customHeight="1">
      <c r="E117" s="217">
        <f>SUM(E111:E116)</f>
        <v>72</v>
      </c>
      <c r="G117" s="208">
        <f>SUM(G111:G116)</f>
        <v>421</v>
      </c>
      <c r="I117" s="217">
        <f t="shared" ref="I117" si="2191">SUM(I111:I116)</f>
        <v>188</v>
      </c>
      <c r="K117" s="208">
        <f t="shared" ref="K117" si="2192">SUM(K111:K116)</f>
        <v>410</v>
      </c>
      <c r="M117" s="403">
        <f>SUM(M111:M116)</f>
        <v>250</v>
      </c>
      <c r="O117" s="208">
        <f t="shared" ref="O117" si="2193">SUM(O111:O116)</f>
        <v>185</v>
      </c>
      <c r="Q117" s="217">
        <f t="shared" ref="Q117" si="2194">SUM(Q111:Q116)</f>
        <v>383</v>
      </c>
      <c r="S117" s="208">
        <f t="shared" ref="S117" si="2195">SUM(S111:S116)</f>
        <v>160</v>
      </c>
      <c r="U117" s="217">
        <f t="shared" ref="U117" si="2196">SUM(U111:U116)</f>
        <v>254</v>
      </c>
      <c r="W117" s="208">
        <f t="shared" ref="W117" si="2197">SUM(W111:W116)</f>
        <v>371</v>
      </c>
      <c r="Y117" s="217">
        <f t="shared" ref="Y117" si="2198">SUM(Y111:Y116)</f>
        <v>167</v>
      </c>
      <c r="AA117" s="208">
        <f t="shared" ref="AA117" si="2199">SUM(AA111:AA116)</f>
        <v>160</v>
      </c>
      <c r="AB117" s="122"/>
      <c r="AC117" s="217">
        <f t="shared" ref="AC117" si="2200">SUM(AC111:AC116)</f>
        <v>118</v>
      </c>
      <c r="AE117" s="208">
        <f t="shared" ref="AE117" si="2201">SUM(AE111:AE116)</f>
        <v>160</v>
      </c>
      <c r="AG117" s="217">
        <f t="shared" ref="AG117" si="2202">SUM(AG111:AG116)</f>
        <v>0</v>
      </c>
      <c r="AI117" s="208">
        <f t="shared" ref="AI117" si="2203">SUM(AI111:AI116)</f>
        <v>112</v>
      </c>
      <c r="AK117" s="217">
        <f t="shared" ref="AK117" si="2204">SUM(AK111:AK116)</f>
        <v>85</v>
      </c>
      <c r="AM117" s="208">
        <f t="shared" ref="AM117" si="2205">SUM(AM111:AM116)</f>
        <v>363</v>
      </c>
      <c r="AO117" s="217">
        <f t="shared" ref="AO117" si="2206">SUM(AO111:AO116)</f>
        <v>28</v>
      </c>
      <c r="AQ117" s="208">
        <f t="shared" ref="AQ117" si="2207">SUM(AQ111:AQ116)</f>
        <v>0</v>
      </c>
      <c r="AS117" s="217">
        <f t="shared" ref="AS117" si="2208">SUM(AS111:AS116)</f>
        <v>0</v>
      </c>
      <c r="AU117" s="208">
        <f t="shared" ref="AU117" si="2209">SUM(AU111:AU116)</f>
        <v>91</v>
      </c>
      <c r="AW117" s="217">
        <f t="shared" ref="AW117" si="2210">SUM(AW111:AW116)</f>
        <v>186</v>
      </c>
      <c r="AY117" s="208">
        <f t="shared" ref="AY117" si="2211">SUM(AY111:AY116)</f>
        <v>301</v>
      </c>
      <c r="BA117" s="217">
        <f t="shared" ref="BA117" si="2212">SUM(BA111:BA116)</f>
        <v>158</v>
      </c>
      <c r="BC117" s="208">
        <f t="shared" ref="BC117" si="2213">SUM(BC111:BC116)</f>
        <v>56</v>
      </c>
      <c r="BE117" s="217">
        <f t="shared" ref="BE117" si="2214">SUM(BE111:BE116)</f>
        <v>173</v>
      </c>
      <c r="BG117" s="208">
        <f t="shared" ref="BG117" si="2215">SUM(BG111:BG116)</f>
        <v>120</v>
      </c>
      <c r="BI117" s="217">
        <f t="shared" ref="BI117" si="2216">SUM(BI111:BI116)</f>
        <v>0</v>
      </c>
      <c r="BK117" s="208">
        <f t="shared" ref="BK117" si="2217">SUM(BK111:BK116)</f>
        <v>98</v>
      </c>
      <c r="BM117" s="217">
        <f t="shared" ref="BM117" si="2218">SUM(BM111:BM116)</f>
        <v>181</v>
      </c>
      <c r="BO117" s="208">
        <f t="shared" ref="BO117" si="2219">SUM(BO111:BO116)</f>
        <v>270</v>
      </c>
      <c r="BQ117" s="217">
        <f t="shared" ref="BQ117" si="2220">SUM(BQ111:BQ116)</f>
        <v>282</v>
      </c>
      <c r="BS117" s="208">
        <f t="shared" ref="BS117" si="2221">SUM(BS111:BS116)</f>
        <v>206</v>
      </c>
      <c r="BU117" s="217">
        <f t="shared" ref="BU117" si="2222">SUM(BU111:BU116)</f>
        <v>146</v>
      </c>
      <c r="BW117" s="208">
        <f t="shared" ref="BW117" si="2223">SUM(BW111:BW116)</f>
        <v>214</v>
      </c>
      <c r="BY117" s="217">
        <f t="shared" ref="BY117" si="2224">SUM(BY111:BY116)</f>
        <v>145</v>
      </c>
      <c r="CA117" s="208">
        <f t="shared" ref="CA117:CG117" si="2225">SUM(CA111:CA116)</f>
        <v>80</v>
      </c>
      <c r="CB117" s="341"/>
      <c r="CC117" s="208">
        <f t="shared" si="2225"/>
        <v>124</v>
      </c>
      <c r="CD117" s="341"/>
      <c r="CE117" s="208">
        <f t="shared" si="2225"/>
        <v>128</v>
      </c>
      <c r="CF117" s="341"/>
      <c r="CG117" s="208">
        <f t="shared" si="2225"/>
        <v>263</v>
      </c>
      <c r="CH117" s="185"/>
      <c r="CI117" s="185"/>
    </row>
    <row r="118" spans="2:88" ht="15" customHeight="1">
      <c r="AB118" s="122"/>
      <c r="AC118" s="122"/>
      <c r="CH118" s="185"/>
      <c r="CI118" s="185"/>
      <c r="CJ118" s="222"/>
    </row>
    <row r="119" spans="2:88" ht="15" customHeight="1">
      <c r="B119" s="203" t="s">
        <v>100</v>
      </c>
      <c r="C119" s="203"/>
      <c r="D119" s="203">
        <v>18</v>
      </c>
      <c r="E119" s="229">
        <v>0.35199999999999998</v>
      </c>
      <c r="F119" s="203">
        <v>23</v>
      </c>
      <c r="G119" s="229">
        <v>0.45900000000000002</v>
      </c>
      <c r="H119" s="203">
        <v>19</v>
      </c>
      <c r="I119" s="229">
        <v>0.36</v>
      </c>
      <c r="J119" s="203">
        <v>31</v>
      </c>
      <c r="K119" s="229">
        <v>0.60899999999999999</v>
      </c>
      <c r="L119" s="203">
        <v>25</v>
      </c>
      <c r="M119" s="229">
        <v>0.51800000000000002</v>
      </c>
      <c r="N119" s="203">
        <v>37</v>
      </c>
      <c r="O119" s="229">
        <v>0.745</v>
      </c>
      <c r="P119" s="203">
        <v>31</v>
      </c>
      <c r="Q119" s="229">
        <v>0.60099999999999998</v>
      </c>
      <c r="R119" s="203">
        <v>18</v>
      </c>
      <c r="S119" s="229">
        <v>0.35599999999999998</v>
      </c>
      <c r="T119" s="209">
        <v>25</v>
      </c>
      <c r="U119" s="229">
        <v>0.497</v>
      </c>
      <c r="V119" s="203">
        <v>27</v>
      </c>
      <c r="W119" s="229">
        <v>0.54400000000000004</v>
      </c>
      <c r="X119" s="203">
        <v>19</v>
      </c>
      <c r="Y119" s="229">
        <v>0.375</v>
      </c>
      <c r="Z119" s="230">
        <v>14</v>
      </c>
      <c r="AA119" s="229">
        <v>0.24399999999999999</v>
      </c>
      <c r="AB119" s="203">
        <v>13</v>
      </c>
      <c r="AC119" s="229">
        <v>0.215</v>
      </c>
      <c r="AD119" s="203">
        <v>10</v>
      </c>
      <c r="AE119" s="229">
        <v>0.15</v>
      </c>
      <c r="AF119" s="203">
        <v>15</v>
      </c>
      <c r="AG119" s="229">
        <v>0.28999999999999998</v>
      </c>
      <c r="AH119" s="203">
        <v>16</v>
      </c>
      <c r="AI119" s="229">
        <v>0.317</v>
      </c>
      <c r="AJ119" s="203">
        <v>17</v>
      </c>
      <c r="AK119" s="229">
        <v>0.32700000000000001</v>
      </c>
      <c r="AL119" s="203">
        <v>41</v>
      </c>
      <c r="AM119" s="229">
        <v>0.81499999999999995</v>
      </c>
      <c r="AN119" s="203">
        <v>14</v>
      </c>
      <c r="AO119" s="229">
        <v>0.248</v>
      </c>
      <c r="AP119" s="122">
        <v>14</v>
      </c>
      <c r="AQ119" s="229">
        <v>0.23599999999999999</v>
      </c>
      <c r="AR119" s="203">
        <v>23</v>
      </c>
      <c r="AS119" s="229">
        <v>0.46600000000000003</v>
      </c>
      <c r="AT119" s="209">
        <v>13</v>
      </c>
      <c r="AU119" s="229">
        <v>0.22700000000000001</v>
      </c>
      <c r="AV119" s="203">
        <v>12</v>
      </c>
      <c r="AW119" s="229">
        <v>0.20300000000000001</v>
      </c>
      <c r="AX119" s="203">
        <v>43</v>
      </c>
      <c r="AY119" s="229">
        <v>0.879</v>
      </c>
      <c r="AZ119" s="203">
        <v>23</v>
      </c>
      <c r="BA119" s="229">
        <v>0.45</v>
      </c>
      <c r="BB119" s="209">
        <v>14</v>
      </c>
      <c r="BC119" s="229">
        <v>0.23899999999999999</v>
      </c>
      <c r="BD119" s="203">
        <v>16</v>
      </c>
      <c r="BE119" s="229">
        <v>0.318</v>
      </c>
      <c r="BF119" s="203">
        <v>12</v>
      </c>
      <c r="BG119" s="229">
        <v>0.2</v>
      </c>
      <c r="BH119" s="209">
        <v>14</v>
      </c>
      <c r="BI119" s="229">
        <v>0.245</v>
      </c>
      <c r="BJ119" s="203">
        <v>14</v>
      </c>
      <c r="BK119" s="229">
        <v>0.247</v>
      </c>
      <c r="BL119" s="203">
        <v>17</v>
      </c>
      <c r="BM119" s="229">
        <v>0.33800000000000002</v>
      </c>
      <c r="BN119" s="203">
        <v>27</v>
      </c>
      <c r="BO119" s="229">
        <v>0.55100000000000005</v>
      </c>
      <c r="BP119" s="203">
        <v>47</v>
      </c>
      <c r="BQ119" s="229">
        <v>0.93</v>
      </c>
      <c r="BR119" s="203">
        <v>19</v>
      </c>
      <c r="BS119" s="229">
        <v>0.379</v>
      </c>
      <c r="BT119" s="203">
        <v>15</v>
      </c>
      <c r="BU119" s="229">
        <v>0.26300000000000001</v>
      </c>
      <c r="BV119" s="209">
        <v>14</v>
      </c>
      <c r="BW119" s="229">
        <v>0.24</v>
      </c>
      <c r="BX119" s="203">
        <v>10</v>
      </c>
      <c r="BY119" s="229">
        <v>0.19600000000000001</v>
      </c>
      <c r="BZ119" s="203">
        <v>10</v>
      </c>
      <c r="CA119" s="229">
        <v>0.16600000000000001</v>
      </c>
      <c r="CB119" s="361">
        <v>16</v>
      </c>
      <c r="CC119" s="347">
        <v>0.3</v>
      </c>
      <c r="CD119" s="361">
        <v>16</v>
      </c>
      <c r="CE119" s="347">
        <v>0.3</v>
      </c>
      <c r="CF119" s="361">
        <v>21</v>
      </c>
      <c r="CG119" s="347">
        <v>0.41199999999999998</v>
      </c>
      <c r="CH119" s="185"/>
      <c r="CI119" s="185"/>
      <c r="CJ119" s="193"/>
    </row>
    <row r="120" spans="2:88" ht="15" customHeight="1">
      <c r="B120" s="202" t="s">
        <v>137</v>
      </c>
      <c r="C120" s="203"/>
      <c r="D120" s="256"/>
      <c r="E120" s="256"/>
      <c r="F120" s="256"/>
      <c r="G120" s="256"/>
      <c r="H120" s="363"/>
      <c r="I120" s="364"/>
      <c r="J120" s="256"/>
      <c r="K120" s="256"/>
      <c r="L120" s="363"/>
      <c r="M120" s="364"/>
      <c r="N120" s="256"/>
      <c r="O120" s="256"/>
      <c r="P120" s="256"/>
      <c r="Q120" s="256"/>
      <c r="R120" s="256"/>
      <c r="S120" s="256"/>
      <c r="T120" s="256"/>
      <c r="U120" s="256"/>
      <c r="V120" s="256"/>
      <c r="W120" s="256"/>
      <c r="X120" s="256"/>
      <c r="Y120" s="256"/>
      <c r="Z120" s="256"/>
      <c r="AA120" s="256"/>
      <c r="AB120" s="256"/>
      <c r="AC120" s="256"/>
      <c r="AD120" s="208">
        <v>10</v>
      </c>
      <c r="AE120" s="208">
        <v>9.1999999999999998E-2</v>
      </c>
      <c r="AF120" s="256"/>
      <c r="AG120" s="256"/>
      <c r="AH120" s="256"/>
      <c r="AI120" s="256"/>
      <c r="AJ120" s="256"/>
      <c r="AK120" s="256"/>
      <c r="AL120" s="256"/>
      <c r="AM120" s="256"/>
      <c r="AN120" s="363"/>
      <c r="AO120" s="364"/>
      <c r="AP120" s="256"/>
      <c r="AQ120" s="256"/>
      <c r="AR120" s="256"/>
      <c r="AS120" s="256"/>
      <c r="AT120" s="256"/>
      <c r="AU120" s="256"/>
      <c r="AV120" s="256"/>
      <c r="AW120" s="256"/>
      <c r="AX120" s="256"/>
      <c r="AY120" s="256"/>
      <c r="AZ120" s="208">
        <v>22</v>
      </c>
      <c r="BA120" s="208">
        <v>0.42599999999999999</v>
      </c>
      <c r="BB120" s="256"/>
      <c r="BC120" s="256"/>
      <c r="BD120" s="256"/>
      <c r="BE120" s="256"/>
      <c r="BF120" s="256"/>
      <c r="BG120" s="256"/>
      <c r="BH120" s="256"/>
      <c r="BI120" s="256"/>
      <c r="BJ120" s="256"/>
      <c r="BK120" s="256"/>
      <c r="BL120" s="256"/>
      <c r="BM120" s="256"/>
      <c r="BN120" s="256"/>
      <c r="BO120" s="256"/>
      <c r="BP120" s="256"/>
      <c r="BQ120" s="256"/>
      <c r="BR120" s="256"/>
      <c r="BS120" s="256"/>
      <c r="BT120" s="256"/>
      <c r="BU120" s="256"/>
      <c r="BV120" s="396">
        <v>10</v>
      </c>
      <c r="BW120" s="397">
        <v>0.151</v>
      </c>
      <c r="BX120" s="256"/>
      <c r="BY120" s="256"/>
      <c r="BZ120" s="256"/>
      <c r="CA120" s="256"/>
      <c r="CB120" s="30">
        <v>15</v>
      </c>
      <c r="CC120" s="31">
        <v>0.28000000000000003</v>
      </c>
      <c r="CD120" s="363"/>
      <c r="CE120" s="364"/>
      <c r="CF120" s="363"/>
      <c r="CG120" s="364"/>
      <c r="CH120" s="185"/>
      <c r="CI120" s="185"/>
      <c r="CJ120" s="193"/>
    </row>
    <row r="121" spans="2:88" ht="15" customHeight="1">
      <c r="B121" s="203"/>
      <c r="C121" s="203"/>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185"/>
      <c r="CI121" s="185"/>
      <c r="CJ121" s="185"/>
    </row>
    <row r="122" spans="2:88" ht="15" customHeight="1">
      <c r="B122" s="204" t="s">
        <v>138</v>
      </c>
      <c r="C122" s="203"/>
      <c r="D122" s="33"/>
      <c r="E122" s="34"/>
      <c r="F122" s="33">
        <v>21</v>
      </c>
      <c r="G122" s="34">
        <v>0.40500000000000003</v>
      </c>
      <c r="H122" s="33">
        <v>18</v>
      </c>
      <c r="I122" s="34">
        <v>0.35899999999999999</v>
      </c>
      <c r="J122" s="33">
        <v>27</v>
      </c>
      <c r="K122" s="34">
        <v>0.55200000000000005</v>
      </c>
      <c r="L122" s="33">
        <v>25</v>
      </c>
      <c r="M122" s="34">
        <v>0.50600000000000001</v>
      </c>
      <c r="N122" s="33"/>
      <c r="O122" s="34"/>
      <c r="P122" s="33">
        <v>27</v>
      </c>
      <c r="Q122" s="34">
        <v>0.54300000000000004</v>
      </c>
      <c r="R122" s="33">
        <v>16</v>
      </c>
      <c r="S122" s="34">
        <v>0.30299999999999999</v>
      </c>
      <c r="T122" s="33">
        <v>27</v>
      </c>
      <c r="U122" s="34">
        <v>0.55500000000000005</v>
      </c>
      <c r="V122" s="33">
        <v>31</v>
      </c>
      <c r="W122" s="34">
        <v>0.61799999999999999</v>
      </c>
      <c r="X122" s="33">
        <v>15</v>
      </c>
      <c r="Y122" s="34">
        <v>0.27900000000000003</v>
      </c>
      <c r="Z122" s="33">
        <v>12</v>
      </c>
      <c r="AA122" s="34">
        <v>0.20799999999999999</v>
      </c>
      <c r="AB122" s="33">
        <v>14</v>
      </c>
      <c r="AC122" s="34">
        <v>0.245</v>
      </c>
      <c r="AD122" s="33">
        <v>10</v>
      </c>
      <c r="AE122" s="34">
        <v>7.6999999999999999E-2</v>
      </c>
      <c r="AF122" s="33"/>
      <c r="AG122" s="34"/>
      <c r="AH122" s="33"/>
      <c r="AI122" s="34"/>
      <c r="AJ122" s="33"/>
      <c r="AK122" s="34"/>
      <c r="AL122" s="33">
        <v>35</v>
      </c>
      <c r="AM122" s="34">
        <v>0.69399999999999995</v>
      </c>
      <c r="AN122" s="33"/>
      <c r="AO122" s="34"/>
      <c r="AP122" s="33"/>
      <c r="AQ122" s="34"/>
      <c r="AR122" s="33"/>
      <c r="AS122" s="34"/>
      <c r="AT122" s="33"/>
      <c r="AU122" s="34"/>
      <c r="AV122" s="33">
        <v>15</v>
      </c>
      <c r="AW122" s="34">
        <v>0.26400000000000001</v>
      </c>
      <c r="AX122" s="33"/>
      <c r="AY122" s="34"/>
      <c r="AZ122" s="33"/>
      <c r="BA122" s="34"/>
      <c r="BB122" s="33"/>
      <c r="BC122" s="34"/>
      <c r="BD122" s="33">
        <v>15</v>
      </c>
      <c r="BE122" s="34">
        <v>0.26200000000000001</v>
      </c>
      <c r="BF122" s="33">
        <v>12</v>
      </c>
      <c r="BG122" s="34">
        <v>0.151</v>
      </c>
      <c r="BH122" s="33"/>
      <c r="BI122" s="34"/>
      <c r="BJ122" s="33"/>
      <c r="BK122" s="34"/>
      <c r="BL122" s="33">
        <v>15</v>
      </c>
      <c r="BM122" s="34">
        <v>0.28699999999999998</v>
      </c>
      <c r="BN122" s="33">
        <v>27</v>
      </c>
      <c r="BO122" s="34">
        <v>0.55500000000000005</v>
      </c>
      <c r="BP122" s="33"/>
      <c r="BQ122" s="34"/>
      <c r="BR122" s="33">
        <v>18</v>
      </c>
      <c r="BS122" s="34">
        <v>0.35299999999999998</v>
      </c>
      <c r="BT122" s="33">
        <v>13</v>
      </c>
      <c r="BU122" s="34">
        <v>0.22</v>
      </c>
      <c r="BV122" s="33">
        <v>13</v>
      </c>
      <c r="BW122" s="34">
        <v>0.21299999999999999</v>
      </c>
      <c r="BX122" s="33">
        <v>13</v>
      </c>
      <c r="BY122" s="34">
        <v>0.216</v>
      </c>
      <c r="BZ122" s="33">
        <v>10</v>
      </c>
      <c r="CA122" s="34">
        <v>0.16900000000000001</v>
      </c>
      <c r="CB122" s="406">
        <v>15</v>
      </c>
      <c r="CC122" s="34">
        <v>0.29599999999999999</v>
      </c>
      <c r="CD122" s="34">
        <v>16</v>
      </c>
      <c r="CE122" s="34">
        <v>0.3</v>
      </c>
      <c r="CF122" s="406">
        <v>19</v>
      </c>
      <c r="CG122" s="34">
        <v>0.373</v>
      </c>
      <c r="CH122" s="185"/>
      <c r="CI122" s="185"/>
      <c r="CJ122" s="193"/>
    </row>
    <row r="123" spans="2:88" ht="15" customHeight="1">
      <c r="B123" s="203"/>
      <c r="C123" s="203"/>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185"/>
      <c r="CI123" s="185"/>
      <c r="CJ123" s="185"/>
    </row>
    <row r="124" spans="2:88" ht="15" customHeight="1">
      <c r="B124" s="205" t="s">
        <v>139</v>
      </c>
      <c r="C124" s="203"/>
      <c r="D124" s="35"/>
      <c r="E124" s="36"/>
      <c r="F124" s="35">
        <v>23</v>
      </c>
      <c r="G124" s="36">
        <v>0.45400000000000001</v>
      </c>
      <c r="H124" s="35"/>
      <c r="I124" s="36"/>
      <c r="J124" s="35"/>
      <c r="K124" s="36"/>
      <c r="L124" s="35"/>
      <c r="M124" s="36"/>
      <c r="N124" s="35"/>
      <c r="O124" s="36"/>
      <c r="P124" s="35"/>
      <c r="Q124" s="36"/>
      <c r="R124" s="35"/>
      <c r="S124" s="36"/>
      <c r="T124" s="35"/>
      <c r="U124" s="36"/>
      <c r="V124" s="35"/>
      <c r="W124" s="36"/>
      <c r="X124" s="35"/>
      <c r="Y124" s="36"/>
      <c r="Z124" s="35"/>
      <c r="AA124" s="36"/>
      <c r="AB124" s="35"/>
      <c r="AC124" s="36"/>
      <c r="AD124" s="35"/>
      <c r="AE124" s="36"/>
      <c r="AF124" s="35"/>
      <c r="AG124" s="36"/>
      <c r="AH124" s="35"/>
      <c r="AI124" s="36"/>
      <c r="AJ124" s="35"/>
      <c r="AK124" s="36"/>
      <c r="AL124" s="35"/>
      <c r="AM124" s="36"/>
      <c r="AN124" s="35"/>
      <c r="AO124" s="36"/>
      <c r="AP124" s="35"/>
      <c r="AQ124" s="36"/>
      <c r="AR124" s="35"/>
      <c r="AS124" s="36"/>
      <c r="AT124" s="35"/>
      <c r="AU124" s="36"/>
      <c r="AV124" s="35"/>
      <c r="AW124" s="36"/>
      <c r="AX124" s="35"/>
      <c r="AY124" s="36"/>
      <c r="AZ124" s="35"/>
      <c r="BA124" s="36"/>
      <c r="BB124" s="35"/>
      <c r="BC124" s="36"/>
      <c r="BD124" s="35"/>
      <c r="BE124" s="36"/>
      <c r="BF124" s="35"/>
      <c r="BG124" s="36"/>
      <c r="BH124" s="35"/>
      <c r="BI124" s="36"/>
      <c r="BJ124" s="35"/>
      <c r="BK124" s="36"/>
      <c r="BL124" s="35"/>
      <c r="BM124" s="36"/>
      <c r="BN124" s="35"/>
      <c r="BO124" s="36"/>
      <c r="BP124" s="35"/>
      <c r="BQ124" s="36"/>
      <c r="BR124" s="35"/>
      <c r="BS124" s="36"/>
      <c r="BT124" s="35"/>
      <c r="BU124" s="36"/>
      <c r="BV124" s="35">
        <v>14</v>
      </c>
      <c r="BW124" s="36">
        <v>0.24299999999999999</v>
      </c>
      <c r="BX124" s="35"/>
      <c r="BY124" s="36"/>
      <c r="BZ124" s="35"/>
      <c r="CA124" s="36"/>
      <c r="CB124" s="36"/>
      <c r="CC124" s="36"/>
      <c r="CD124" s="36"/>
      <c r="CE124" s="36"/>
      <c r="CF124" s="36"/>
      <c r="CG124" s="36"/>
      <c r="CH124" s="185"/>
      <c r="CI124" s="185"/>
      <c r="CJ124" s="193"/>
    </row>
    <row r="125" spans="2:88" ht="15" customHeight="1">
      <c r="B125" s="203"/>
      <c r="C125" s="203"/>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185"/>
      <c r="CI125" s="185"/>
      <c r="CJ125" s="185"/>
    </row>
    <row r="126" spans="2:88" ht="15" customHeight="1">
      <c r="B126" s="206" t="s">
        <v>140</v>
      </c>
      <c r="C126" s="203"/>
      <c r="D126" s="37"/>
      <c r="E126" s="277"/>
      <c r="F126" s="37"/>
      <c r="G126" s="277"/>
      <c r="H126" s="37"/>
      <c r="I126" s="277"/>
      <c r="J126" s="37"/>
      <c r="K126" s="277"/>
      <c r="L126" s="37"/>
      <c r="M126" s="277"/>
      <c r="N126" s="37"/>
      <c r="O126" s="277"/>
      <c r="P126" s="37"/>
      <c r="Q126" s="277"/>
      <c r="R126" s="37"/>
      <c r="S126" s="277"/>
      <c r="T126" s="37"/>
      <c r="U126" s="277"/>
      <c r="V126" s="37"/>
      <c r="W126" s="277"/>
      <c r="X126" s="37"/>
      <c r="Y126" s="277"/>
      <c r="Z126" s="37"/>
      <c r="AA126" s="277"/>
      <c r="AB126" s="37"/>
      <c r="AC126" s="277"/>
      <c r="AD126" s="37"/>
      <c r="AE126" s="277"/>
      <c r="AF126" s="37"/>
      <c r="AG126" s="277"/>
      <c r="AH126" s="37"/>
      <c r="AI126" s="277"/>
      <c r="AJ126" s="37"/>
      <c r="AK126" s="277"/>
      <c r="AL126" s="37"/>
      <c r="AM126" s="277"/>
      <c r="AN126" s="37"/>
      <c r="AO126" s="277"/>
      <c r="AP126" s="37"/>
      <c r="AQ126" s="277"/>
      <c r="AR126" s="37"/>
      <c r="AS126" s="277"/>
      <c r="AT126" s="37"/>
      <c r="AU126" s="277"/>
      <c r="AV126" s="37"/>
      <c r="AW126" s="277"/>
      <c r="AX126" s="37"/>
      <c r="AY126" s="277"/>
      <c r="AZ126" s="37"/>
      <c r="BA126" s="277"/>
      <c r="BB126" s="37"/>
      <c r="BC126" s="277"/>
      <c r="BD126" s="37"/>
      <c r="BE126" s="277"/>
      <c r="BF126" s="37"/>
      <c r="BG126" s="277"/>
      <c r="BH126" s="37"/>
      <c r="BI126" s="277"/>
      <c r="BJ126" s="37"/>
      <c r="BK126" s="277"/>
      <c r="BL126" s="37"/>
      <c r="BM126" s="277"/>
      <c r="BN126" s="37"/>
      <c r="BO126" s="277"/>
      <c r="BP126" s="37"/>
      <c r="BQ126" s="277"/>
      <c r="BR126" s="37"/>
      <c r="BS126" s="277"/>
      <c r="BT126" s="37"/>
      <c r="BU126" s="277"/>
      <c r="BV126" s="37"/>
      <c r="BW126" s="277"/>
      <c r="BX126" s="37"/>
      <c r="BY126" s="277"/>
      <c r="BZ126" s="37"/>
      <c r="CA126" s="277"/>
      <c r="CB126" s="277"/>
      <c r="CC126" s="277"/>
      <c r="CD126" s="277"/>
      <c r="CE126" s="277"/>
      <c r="CF126" s="277"/>
      <c r="CG126" s="277"/>
      <c r="CH126" s="185"/>
      <c r="CI126" s="185"/>
      <c r="CJ126" s="193"/>
    </row>
    <row r="127" spans="2:88" ht="15" customHeight="1">
      <c r="B127" s="203"/>
      <c r="C127" s="203"/>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185"/>
      <c r="CI127" s="185"/>
      <c r="CJ127" s="185"/>
    </row>
    <row r="128" spans="2:88" ht="15" customHeight="1">
      <c r="B128" s="207" t="s">
        <v>141</v>
      </c>
      <c r="C128" s="203"/>
      <c r="D128" s="38"/>
      <c r="E128" s="278"/>
      <c r="F128" s="38"/>
      <c r="G128" s="278"/>
      <c r="H128" s="38"/>
      <c r="I128" s="278"/>
      <c r="J128" s="38"/>
      <c r="K128" s="278"/>
      <c r="L128" s="38"/>
      <c r="M128" s="278"/>
      <c r="N128" s="38"/>
      <c r="O128" s="278"/>
      <c r="P128" s="38"/>
      <c r="Q128" s="278"/>
      <c r="R128" s="38"/>
      <c r="S128" s="278"/>
      <c r="T128" s="38"/>
      <c r="U128" s="278"/>
      <c r="V128" s="38"/>
      <c r="W128" s="278"/>
      <c r="X128" s="38"/>
      <c r="Y128" s="278"/>
      <c r="Z128" s="38"/>
      <c r="AA128" s="278"/>
      <c r="AB128" s="38"/>
      <c r="AC128" s="278"/>
      <c r="AD128" s="38"/>
      <c r="AE128" s="278"/>
      <c r="AF128" s="38"/>
      <c r="AG128" s="278"/>
      <c r="AH128" s="38"/>
      <c r="AI128" s="278"/>
      <c r="AJ128" s="38"/>
      <c r="AK128" s="278"/>
      <c r="AL128" s="38"/>
      <c r="AM128" s="278"/>
      <c r="AN128" s="38"/>
      <c r="AO128" s="278"/>
      <c r="AP128" s="38"/>
      <c r="AQ128" s="278"/>
      <c r="AR128" s="38"/>
      <c r="AS128" s="278"/>
      <c r="AT128" s="38"/>
      <c r="AU128" s="278"/>
      <c r="AV128" s="38"/>
      <c r="AW128" s="278"/>
      <c r="AX128" s="38"/>
      <c r="AY128" s="278"/>
      <c r="AZ128" s="38"/>
      <c r="BA128" s="278"/>
      <c r="BB128" s="38"/>
      <c r="BC128" s="278"/>
      <c r="BD128" s="38"/>
      <c r="BE128" s="278"/>
      <c r="BF128" s="38"/>
      <c r="BG128" s="278"/>
      <c r="BH128" s="38"/>
      <c r="BI128" s="278"/>
      <c r="BJ128" s="38"/>
      <c r="BK128" s="278"/>
      <c r="BL128" s="38"/>
      <c r="BM128" s="278"/>
      <c r="BN128" s="38"/>
      <c r="BO128" s="278"/>
      <c r="BP128" s="38"/>
      <c r="BQ128" s="278"/>
      <c r="BR128" s="38"/>
      <c r="BS128" s="278"/>
      <c r="BT128" s="38"/>
      <c r="BU128" s="278"/>
      <c r="BV128" s="38"/>
      <c r="BW128" s="278"/>
      <c r="BX128" s="38"/>
      <c r="BY128" s="278"/>
      <c r="BZ128" s="38"/>
      <c r="CA128" s="278"/>
      <c r="CB128" s="278"/>
      <c r="CC128" s="278"/>
      <c r="CD128" s="278"/>
      <c r="CE128" s="278"/>
      <c r="CF128" s="278"/>
      <c r="CG128" s="278"/>
      <c r="CH128" s="185"/>
      <c r="CI128" s="185"/>
      <c r="CJ128" s="193"/>
    </row>
    <row r="129" spans="2:104" ht="15" customHeight="1">
      <c r="B129" s="203"/>
      <c r="C129" s="203"/>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185"/>
      <c r="CI129" s="185"/>
      <c r="CJ129" s="185"/>
    </row>
    <row r="130" spans="2:104" ht="15" customHeight="1">
      <c r="B130" s="398" t="s">
        <v>244</v>
      </c>
      <c r="C130" s="203"/>
      <c r="D130" s="399"/>
      <c r="E130" s="399"/>
      <c r="F130" s="399"/>
      <c r="G130" s="399"/>
      <c r="H130" s="399"/>
      <c r="I130" s="399"/>
      <c r="J130" s="399"/>
      <c r="K130" s="399"/>
      <c r="L130" s="399"/>
      <c r="M130" s="399"/>
      <c r="N130" s="399"/>
      <c r="O130" s="399"/>
      <c r="P130" s="399"/>
      <c r="Q130" s="399"/>
      <c r="R130" s="399"/>
      <c r="S130" s="399"/>
      <c r="T130" s="399"/>
      <c r="U130" s="399"/>
      <c r="V130" s="399"/>
      <c r="W130" s="399"/>
      <c r="X130" s="399"/>
      <c r="Y130" s="399"/>
      <c r="Z130" s="399"/>
      <c r="AA130" s="399"/>
      <c r="AB130" s="399"/>
      <c r="AC130" s="399"/>
      <c r="AD130" s="399"/>
      <c r="AE130" s="399"/>
      <c r="AF130" s="399"/>
      <c r="AG130" s="399"/>
      <c r="AH130" s="399"/>
      <c r="AI130" s="399"/>
      <c r="AJ130" s="399"/>
      <c r="AK130" s="399"/>
      <c r="AL130" s="399"/>
      <c r="AM130" s="399"/>
      <c r="AN130" s="399"/>
      <c r="AO130" s="399"/>
      <c r="AP130" s="399"/>
      <c r="AQ130" s="399"/>
      <c r="AR130" s="399"/>
      <c r="AS130" s="399"/>
      <c r="AT130" s="399"/>
      <c r="AU130" s="399"/>
      <c r="AV130" s="399"/>
      <c r="AW130" s="399"/>
      <c r="AX130" s="399"/>
      <c r="AY130" s="399"/>
      <c r="AZ130" s="399"/>
      <c r="BA130" s="399"/>
      <c r="BB130" s="399"/>
      <c r="BC130" s="399"/>
      <c r="BD130" s="399"/>
      <c r="BE130" s="399"/>
      <c r="BF130" s="399"/>
      <c r="BG130" s="399"/>
      <c r="BH130" s="399"/>
      <c r="BI130" s="399"/>
      <c r="BJ130" s="399"/>
      <c r="BK130" s="399"/>
      <c r="BL130" s="399"/>
      <c r="BM130" s="399"/>
      <c r="BN130" s="399"/>
      <c r="BO130" s="399"/>
      <c r="BP130" s="399"/>
      <c r="BQ130" s="399"/>
      <c r="BR130" s="399"/>
      <c r="BS130" s="399"/>
      <c r="BT130" s="399"/>
      <c r="BU130" s="399"/>
      <c r="BV130" s="399"/>
      <c r="BW130" s="399"/>
      <c r="BX130" s="399"/>
      <c r="BY130" s="399"/>
      <c r="BZ130" s="399"/>
      <c r="CA130" s="399"/>
      <c r="CB130" s="399"/>
      <c r="CC130" s="399"/>
      <c r="CD130" s="399"/>
      <c r="CE130" s="399"/>
      <c r="CF130" s="399"/>
      <c r="CG130" s="399"/>
      <c r="CH130" s="185"/>
      <c r="CI130" s="185"/>
      <c r="CJ130" s="185"/>
    </row>
    <row r="131" spans="2:104" ht="15" customHeight="1">
      <c r="B131" s="203"/>
      <c r="C131" s="203"/>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185"/>
      <c r="CI131" s="185"/>
      <c r="CJ131" s="185"/>
    </row>
    <row r="132" spans="2:104" ht="15" customHeight="1">
      <c r="B132" s="208" t="s">
        <v>101</v>
      </c>
      <c r="C132" s="208"/>
      <c r="D132" s="30"/>
      <c r="E132" s="31"/>
      <c r="F132" s="30"/>
      <c r="G132" s="31"/>
      <c r="H132" s="30"/>
      <c r="I132" s="31"/>
      <c r="J132" s="30"/>
      <c r="K132" s="31"/>
      <c r="L132" s="30"/>
      <c r="M132" s="31"/>
      <c r="N132" s="30"/>
      <c r="O132" s="31"/>
      <c r="P132" s="30"/>
      <c r="Q132" s="31"/>
      <c r="R132" s="30"/>
      <c r="S132" s="31"/>
      <c r="T132" s="30"/>
      <c r="U132" s="31"/>
      <c r="V132" s="30"/>
      <c r="W132" s="31"/>
      <c r="X132" s="30"/>
      <c r="Y132" s="31"/>
      <c r="Z132" s="30"/>
      <c r="AA132" s="31"/>
      <c r="AB132" s="30"/>
      <c r="AC132" s="31"/>
      <c r="AD132" s="30"/>
      <c r="AE132" s="31"/>
      <c r="AF132" s="30"/>
      <c r="AG132" s="31"/>
      <c r="AH132" s="30"/>
      <c r="AI132" s="31"/>
      <c r="AJ132" s="30"/>
      <c r="AK132" s="31"/>
      <c r="AL132" s="30"/>
      <c r="AM132" s="31"/>
      <c r="AN132" s="30"/>
      <c r="AO132" s="31"/>
      <c r="AP132" s="30"/>
      <c r="AQ132" s="31"/>
      <c r="AR132" s="30"/>
      <c r="AS132" s="31"/>
      <c r="AT132" s="30"/>
      <c r="AU132" s="31"/>
      <c r="AV132" s="30"/>
      <c r="AW132" s="31"/>
      <c r="AX132" s="30"/>
      <c r="AY132" s="31"/>
      <c r="AZ132" s="30"/>
      <c r="BA132" s="31"/>
      <c r="BB132" s="30"/>
      <c r="BC132" s="31"/>
      <c r="BD132" s="30"/>
      <c r="BE132" s="31"/>
      <c r="BF132" s="30"/>
      <c r="BG132" s="31"/>
      <c r="BH132" s="30"/>
      <c r="BI132" s="31"/>
      <c r="BJ132" s="30"/>
      <c r="BK132" s="31"/>
      <c r="BL132" s="30"/>
      <c r="BM132" s="31"/>
      <c r="BN132" s="30"/>
      <c r="BO132" s="31"/>
      <c r="BP132" s="30"/>
      <c r="BQ132" s="31"/>
      <c r="BR132" s="30"/>
      <c r="BS132" s="31"/>
      <c r="BT132" s="30"/>
      <c r="BU132" s="31"/>
      <c r="BV132" s="30"/>
      <c r="BW132" s="31"/>
      <c r="BX132" s="30"/>
      <c r="BY132" s="31"/>
      <c r="BZ132" s="30"/>
      <c r="CA132" s="31"/>
      <c r="CB132" s="31"/>
      <c r="CC132" s="31"/>
      <c r="CD132" s="31"/>
      <c r="CE132" s="31"/>
      <c r="CF132" s="31"/>
      <c r="CG132" s="31"/>
      <c r="CH132" s="185"/>
      <c r="CI132" s="185"/>
      <c r="CJ132" s="193"/>
    </row>
    <row r="133" spans="2:104" s="185" customFormat="1" ht="15" customHeight="1">
      <c r="BK133" s="192"/>
      <c r="BR133" s="193"/>
      <c r="CK133" s="122"/>
      <c r="CL133" s="122"/>
      <c r="CM133" s="122"/>
      <c r="CN133" s="122"/>
      <c r="CO133" s="122"/>
      <c r="CP133" s="122"/>
      <c r="CQ133" s="122"/>
      <c r="CR133" s="122"/>
      <c r="CS133" s="122"/>
      <c r="CT133" s="122"/>
      <c r="CU133" s="122"/>
      <c r="CV133" s="122"/>
      <c r="CW133" s="122"/>
      <c r="CX133" s="122"/>
      <c r="CY133" s="122"/>
      <c r="CZ133" s="122"/>
    </row>
    <row r="134" spans="2:104" s="185" customFormat="1" ht="15" customHeight="1" thickBot="1">
      <c r="BK134" s="192"/>
      <c r="CK134" s="122"/>
      <c r="CL134" s="122"/>
      <c r="CM134" s="122"/>
      <c r="CN134" s="122"/>
      <c r="CO134" s="122"/>
      <c r="CP134" s="122"/>
      <c r="CQ134" s="122"/>
      <c r="CR134" s="122"/>
      <c r="CS134" s="122"/>
      <c r="CT134" s="122"/>
      <c r="CU134" s="122"/>
      <c r="CV134" s="122"/>
      <c r="CW134" s="122"/>
      <c r="CX134" s="122"/>
      <c r="CY134" s="122"/>
      <c r="CZ134" s="122"/>
    </row>
    <row r="135" spans="2:104" s="185" customFormat="1" ht="15" customHeight="1">
      <c r="D135" s="39" t="s">
        <v>264</v>
      </c>
      <c r="E135" s="40"/>
      <c r="F135" s="41"/>
      <c r="G135" s="41"/>
      <c r="H135" s="41"/>
      <c r="I135" s="42"/>
      <c r="L135" s="194" t="s">
        <v>7</v>
      </c>
      <c r="M135" s="195" t="s">
        <v>9</v>
      </c>
      <c r="N135" s="196" t="s">
        <v>12</v>
      </c>
      <c r="O135" s="196">
        <v>0.2</v>
      </c>
      <c r="P135" s="196">
        <v>0.21</v>
      </c>
      <c r="Q135" s="196">
        <v>0.23</v>
      </c>
      <c r="R135" s="196">
        <v>0.25</v>
      </c>
      <c r="S135" s="197">
        <v>0.3</v>
      </c>
      <c r="T135" s="196">
        <v>0.32</v>
      </c>
      <c r="U135" s="196">
        <v>0.34</v>
      </c>
      <c r="V135" s="196">
        <v>0.36</v>
      </c>
      <c r="W135" s="196">
        <v>0.38</v>
      </c>
      <c r="X135" s="196">
        <v>0.4</v>
      </c>
      <c r="Y135" s="196">
        <v>0.42</v>
      </c>
      <c r="Z135" s="196">
        <v>0.44</v>
      </c>
      <c r="AA135" s="196">
        <v>0.48</v>
      </c>
      <c r="AB135" s="196">
        <v>0.52</v>
      </c>
      <c r="AC135" s="196">
        <v>0.56000000000000005</v>
      </c>
      <c r="AD135" s="196">
        <v>0.6</v>
      </c>
      <c r="AE135" s="196">
        <v>0.64</v>
      </c>
      <c r="AF135" s="196">
        <v>0.68</v>
      </c>
      <c r="AG135" s="196">
        <v>0.72</v>
      </c>
      <c r="AH135" s="196">
        <v>0.76</v>
      </c>
      <c r="AI135" s="196">
        <v>0.8</v>
      </c>
      <c r="AJ135" s="196">
        <v>0.84</v>
      </c>
      <c r="AK135" s="196">
        <v>0.88</v>
      </c>
      <c r="AL135" s="196">
        <v>0.92</v>
      </c>
      <c r="AO135" s="194" t="s">
        <v>7</v>
      </c>
      <c r="AP135" s="195" t="s">
        <v>9</v>
      </c>
      <c r="AQ135" s="196" t="s">
        <v>12</v>
      </c>
      <c r="AR135" s="196">
        <v>0.2</v>
      </c>
      <c r="AS135" s="196">
        <v>0.21</v>
      </c>
      <c r="AT135" s="196">
        <v>0.23</v>
      </c>
      <c r="AU135" s="196">
        <v>0.25</v>
      </c>
      <c r="AV135" s="197">
        <v>0.3</v>
      </c>
      <c r="AW135" s="196">
        <v>0.32</v>
      </c>
      <c r="AX135" s="196">
        <v>0.34</v>
      </c>
      <c r="AY135" s="196">
        <v>0.36</v>
      </c>
      <c r="AZ135" s="196">
        <v>0.38</v>
      </c>
      <c r="BA135" s="196">
        <v>0.4</v>
      </c>
      <c r="BB135" s="196">
        <v>0.42</v>
      </c>
      <c r="BC135" s="196">
        <v>0.44</v>
      </c>
      <c r="BD135" s="196">
        <v>0.48</v>
      </c>
      <c r="BE135" s="196">
        <v>0.52</v>
      </c>
      <c r="BF135" s="196">
        <v>0.56000000000000005</v>
      </c>
      <c r="BG135" s="196">
        <v>0.6</v>
      </c>
      <c r="BH135" s="196">
        <v>0.64</v>
      </c>
      <c r="BI135" s="196">
        <v>0.68</v>
      </c>
      <c r="BJ135" s="196">
        <v>0.72</v>
      </c>
      <c r="BK135" s="196">
        <v>0.76</v>
      </c>
      <c r="BL135" s="196">
        <v>0.8</v>
      </c>
      <c r="BM135" s="196">
        <v>0.84</v>
      </c>
      <c r="BN135" s="196">
        <v>0.88</v>
      </c>
      <c r="BO135" s="196">
        <v>0.92</v>
      </c>
      <c r="CK135" s="122"/>
      <c r="CL135" s="122"/>
      <c r="CM135" s="122"/>
      <c r="CN135" s="122"/>
      <c r="CO135" s="122"/>
      <c r="CP135" s="122"/>
      <c r="CQ135" s="122"/>
      <c r="CR135" s="122"/>
      <c r="CS135" s="122"/>
      <c r="CT135" s="122"/>
      <c r="CU135" s="122"/>
      <c r="CV135" s="122"/>
      <c r="CW135" s="122"/>
      <c r="CX135" s="122"/>
      <c r="CY135" s="122"/>
      <c r="CZ135" s="122"/>
    </row>
    <row r="136" spans="2:104" s="185" customFormat="1" ht="15" customHeight="1">
      <c r="D136" s="43" t="s">
        <v>268</v>
      </c>
      <c r="E136" s="44"/>
      <c r="F136" s="45"/>
      <c r="G136" s="45"/>
      <c r="H136" s="45"/>
      <c r="I136" s="46"/>
      <c r="L136" s="195"/>
      <c r="M136" s="194" t="s">
        <v>10</v>
      </c>
      <c r="N136" s="196">
        <v>10</v>
      </c>
      <c r="O136" s="196">
        <v>12</v>
      </c>
      <c r="P136" s="196">
        <v>13</v>
      </c>
      <c r="Q136" s="196">
        <v>14</v>
      </c>
      <c r="R136" s="196">
        <v>15</v>
      </c>
      <c r="S136" s="197">
        <v>16</v>
      </c>
      <c r="T136" s="196">
        <v>17</v>
      </c>
      <c r="U136" s="196">
        <v>18</v>
      </c>
      <c r="V136" s="196">
        <v>19</v>
      </c>
      <c r="W136" s="196">
        <v>20</v>
      </c>
      <c r="X136" s="196">
        <v>21</v>
      </c>
      <c r="Y136" s="196">
        <v>22</v>
      </c>
      <c r="Z136" s="196">
        <v>23</v>
      </c>
      <c r="AA136" s="196">
        <v>25</v>
      </c>
      <c r="AB136" s="196">
        <v>27</v>
      </c>
      <c r="AC136" s="196">
        <v>29</v>
      </c>
      <c r="AD136" s="196">
        <v>31</v>
      </c>
      <c r="AE136" s="196">
        <v>33</v>
      </c>
      <c r="AF136" s="196">
        <v>35</v>
      </c>
      <c r="AG136" s="196">
        <v>37</v>
      </c>
      <c r="AH136" s="196">
        <v>39</v>
      </c>
      <c r="AI136" s="196">
        <v>41</v>
      </c>
      <c r="AJ136" s="196">
        <v>43</v>
      </c>
      <c r="AK136" s="196">
        <v>45</v>
      </c>
      <c r="AL136" s="196">
        <v>47</v>
      </c>
      <c r="AO136" s="195"/>
      <c r="AP136" s="194" t="s">
        <v>10</v>
      </c>
      <c r="AQ136" s="196">
        <v>10</v>
      </c>
      <c r="AR136" s="196">
        <v>12</v>
      </c>
      <c r="AS136" s="196">
        <v>13</v>
      </c>
      <c r="AT136" s="196">
        <v>14</v>
      </c>
      <c r="AU136" s="196">
        <v>15</v>
      </c>
      <c r="AV136" s="197">
        <v>16</v>
      </c>
      <c r="AW136" s="196">
        <v>17</v>
      </c>
      <c r="AX136" s="196">
        <v>18</v>
      </c>
      <c r="AY136" s="196">
        <v>19</v>
      </c>
      <c r="AZ136" s="196">
        <v>20</v>
      </c>
      <c r="BA136" s="196">
        <v>21</v>
      </c>
      <c r="BB136" s="196">
        <v>22</v>
      </c>
      <c r="BC136" s="196">
        <v>23</v>
      </c>
      <c r="BD136" s="196">
        <v>25</v>
      </c>
      <c r="BE136" s="196">
        <v>27</v>
      </c>
      <c r="BF136" s="196">
        <v>29</v>
      </c>
      <c r="BG136" s="196">
        <v>31</v>
      </c>
      <c r="BH136" s="196">
        <v>33</v>
      </c>
      <c r="BI136" s="196">
        <v>35</v>
      </c>
      <c r="BJ136" s="196">
        <v>37</v>
      </c>
      <c r="BK136" s="196">
        <v>39</v>
      </c>
      <c r="BL136" s="196">
        <v>41</v>
      </c>
      <c r="BM136" s="196">
        <v>43</v>
      </c>
      <c r="BN136" s="196">
        <v>45</v>
      </c>
      <c r="BO136" s="196">
        <v>47</v>
      </c>
      <c r="CK136" s="122"/>
      <c r="CL136" s="122"/>
      <c r="CM136" s="122"/>
      <c r="CN136" s="122"/>
      <c r="CO136" s="122"/>
      <c r="CP136" s="122"/>
      <c r="CQ136" s="122"/>
      <c r="CR136" s="122"/>
      <c r="CS136" s="122"/>
      <c r="CT136" s="122"/>
      <c r="CU136" s="122"/>
      <c r="CV136" s="122"/>
      <c r="CW136" s="122"/>
      <c r="CX136" s="122"/>
      <c r="CY136" s="122"/>
      <c r="CZ136" s="122"/>
    </row>
    <row r="137" spans="2:104" s="185" customFormat="1" ht="15" customHeight="1" thickBot="1">
      <c r="D137" s="47" t="s">
        <v>263</v>
      </c>
      <c r="E137" s="48"/>
      <c r="F137" s="49"/>
      <c r="G137" s="49"/>
      <c r="H137" s="49"/>
      <c r="I137" s="50"/>
      <c r="CK137" s="122"/>
      <c r="CL137" s="122"/>
      <c r="CM137" s="122"/>
      <c r="CN137" s="122"/>
      <c r="CO137" s="122"/>
      <c r="CP137" s="122"/>
      <c r="CQ137" s="122"/>
      <c r="CR137" s="122"/>
      <c r="CS137" s="122"/>
      <c r="CT137" s="122"/>
      <c r="CU137" s="122"/>
      <c r="CV137" s="122"/>
      <c r="CW137" s="122"/>
      <c r="CX137" s="122"/>
      <c r="CY137" s="122"/>
      <c r="CZ137" s="122"/>
    </row>
    <row r="138" spans="2:104" s="185" customFormat="1" ht="15" customHeight="1">
      <c r="O138" s="185" t="s">
        <v>111</v>
      </c>
      <c r="BK138" s="192"/>
      <c r="CK138" s="122"/>
      <c r="CL138" s="122"/>
      <c r="CM138" s="122"/>
      <c r="CN138" s="122"/>
      <c r="CO138" s="122"/>
      <c r="CP138" s="122"/>
      <c r="CQ138" s="122"/>
      <c r="CR138" s="122"/>
      <c r="CS138" s="122"/>
      <c r="CT138" s="122"/>
      <c r="CU138" s="122"/>
      <c r="CV138" s="122"/>
      <c r="CW138" s="122"/>
      <c r="CX138" s="122"/>
      <c r="CY138" s="122"/>
      <c r="CZ138" s="122"/>
    </row>
    <row r="139" spans="2:104" s="185" customFormat="1" ht="15" customHeight="1">
      <c r="BK139" s="192"/>
      <c r="CK139" s="122"/>
      <c r="CL139" s="122"/>
      <c r="CM139" s="122"/>
      <c r="CN139" s="122"/>
      <c r="CO139" s="122"/>
      <c r="CP139" s="122"/>
      <c r="CQ139" s="122"/>
      <c r="CR139" s="122"/>
      <c r="CS139" s="122"/>
      <c r="CT139" s="122"/>
      <c r="CU139" s="122"/>
      <c r="CV139" s="122"/>
      <c r="CW139" s="122"/>
      <c r="CX139" s="122"/>
      <c r="CY139" s="122"/>
      <c r="CZ139" s="122"/>
    </row>
    <row r="140" spans="2:104" s="185" customFormat="1" ht="15" customHeight="1">
      <c r="BK140" s="192"/>
      <c r="CK140" s="122"/>
      <c r="CL140" s="122"/>
    </row>
    <row r="141" spans="2:104" s="185" customFormat="1" ht="15" customHeight="1">
      <c r="BK141" s="192"/>
      <c r="BR141" s="193"/>
      <c r="CK141" s="122"/>
      <c r="CL141" s="122"/>
    </row>
    <row r="142" spans="2:104" s="185" customFormat="1" ht="15" customHeight="1">
      <c r="BK142" s="192"/>
      <c r="CK142" s="122"/>
      <c r="CL142" s="122"/>
    </row>
    <row r="143" spans="2:104" s="185" customFormat="1" ht="15" customHeight="1">
      <c r="BK143" s="192"/>
      <c r="BR143" s="193"/>
      <c r="CK143" s="122"/>
      <c r="CL143" s="122"/>
    </row>
    <row r="144" spans="2:104" s="185" customFormat="1" ht="15" customHeight="1">
      <c r="BK144" s="192"/>
      <c r="CK144" s="122"/>
      <c r="CL144" s="122"/>
    </row>
    <row r="145" spans="2:107" s="185" customFormat="1" ht="15" customHeight="1">
      <c r="H145" s="122"/>
      <c r="I145" s="122"/>
      <c r="J145" s="122"/>
      <c r="K145" s="122"/>
      <c r="L145" s="122"/>
      <c r="M145" s="122"/>
      <c r="T145" s="122"/>
      <c r="U145" s="122"/>
      <c r="V145" s="122"/>
      <c r="W145" s="122"/>
      <c r="AD145" s="122"/>
      <c r="AE145" s="122"/>
      <c r="AF145" s="122"/>
      <c r="AG145" s="122"/>
      <c r="AN145" s="122"/>
      <c r="AO145" s="122"/>
      <c r="AP145" s="122"/>
      <c r="AQ145" s="122"/>
      <c r="AT145" s="122"/>
      <c r="AU145" s="122"/>
      <c r="AX145" s="122"/>
      <c r="AY145" s="122"/>
      <c r="BB145" s="122"/>
      <c r="BC145" s="122"/>
      <c r="BH145" s="122"/>
      <c r="BI145" s="122"/>
      <c r="BK145" s="192"/>
      <c r="BL145" s="122"/>
      <c r="BM145" s="122"/>
      <c r="BR145" s="122"/>
      <c r="BS145" s="122"/>
      <c r="BV145" s="122"/>
      <c r="BW145" s="122"/>
      <c r="BX145" s="122"/>
      <c r="BY145" s="122"/>
      <c r="CK145" s="122"/>
      <c r="CL145" s="122"/>
    </row>
    <row r="146" spans="2:107" ht="15" customHeight="1">
      <c r="G146" s="198"/>
      <c r="Q146" s="198"/>
      <c r="AB146" s="185"/>
      <c r="AC146" s="192"/>
    </row>
    <row r="147" spans="2:107" ht="15" customHeight="1">
      <c r="F147" s="199"/>
      <c r="G147" s="199"/>
      <c r="AB147" s="185"/>
      <c r="AC147" s="185"/>
      <c r="BK147" s="199"/>
    </row>
    <row r="148" spans="2:107" ht="15" customHeight="1">
      <c r="AB148" s="185"/>
      <c r="AC148" s="185"/>
    </row>
    <row r="149" spans="2:107" ht="15" customHeight="1">
      <c r="AB149" s="185"/>
      <c r="AC149" s="185"/>
      <c r="AR149" s="200"/>
    </row>
    <row r="150" spans="2:107" s="186" customFormat="1" ht="15" customHeight="1">
      <c r="B150" s="185"/>
      <c r="C150" s="185"/>
      <c r="D150" s="185"/>
      <c r="E150" s="185"/>
      <c r="F150" s="185"/>
      <c r="G150" s="185"/>
      <c r="H150" s="122"/>
      <c r="I150" s="122"/>
      <c r="J150" s="122"/>
      <c r="K150" s="122"/>
      <c r="L150" s="122"/>
      <c r="M150" s="122"/>
      <c r="N150" s="185"/>
      <c r="O150" s="185"/>
      <c r="P150" s="185"/>
      <c r="Q150" s="185"/>
      <c r="R150" s="185"/>
      <c r="S150" s="185"/>
      <c r="T150" s="122"/>
      <c r="U150" s="122"/>
      <c r="V150" s="122"/>
      <c r="W150" s="122"/>
      <c r="X150" s="185"/>
      <c r="Y150" s="185"/>
      <c r="Z150" s="185"/>
      <c r="AA150" s="185"/>
      <c r="AB150" s="185"/>
      <c r="AC150" s="185"/>
      <c r="AD150" s="122"/>
      <c r="AE150" s="122"/>
      <c r="AF150" s="122"/>
      <c r="AG150" s="122"/>
      <c r="AH150" s="185"/>
      <c r="AI150" s="185"/>
      <c r="AJ150" s="185"/>
      <c r="AK150" s="185"/>
      <c r="AL150" s="185"/>
      <c r="AM150" s="185"/>
      <c r="AN150" s="122"/>
      <c r="AO150" s="122"/>
      <c r="AP150" s="122"/>
      <c r="AQ150" s="122"/>
      <c r="AR150" s="185"/>
      <c r="AS150" s="185"/>
      <c r="AT150" s="122"/>
      <c r="AU150" s="122"/>
      <c r="AV150" s="185"/>
      <c r="AW150" s="185"/>
      <c r="AX150" s="122"/>
      <c r="AY150" s="122"/>
      <c r="AZ150" s="185"/>
      <c r="BA150" s="185"/>
      <c r="BB150" s="122"/>
      <c r="BC150" s="122"/>
      <c r="BD150" s="185"/>
      <c r="BE150" s="185"/>
      <c r="BF150" s="185"/>
      <c r="BG150" s="185"/>
      <c r="BH150" s="122"/>
      <c r="BI150" s="122"/>
      <c r="BJ150" s="185"/>
      <c r="BK150" s="192"/>
      <c r="BL150" s="122"/>
      <c r="BM150" s="122"/>
      <c r="BN150" s="185"/>
      <c r="BO150" s="185"/>
      <c r="BP150" s="185"/>
      <c r="BQ150" s="185"/>
      <c r="BR150" s="122"/>
      <c r="BS150" s="122"/>
      <c r="BT150" s="185"/>
      <c r="BU150" s="185"/>
      <c r="BV150" s="122"/>
      <c r="BW150" s="122"/>
      <c r="BX150" s="122"/>
      <c r="BY150" s="122"/>
      <c r="BZ150" s="185"/>
      <c r="CA150" s="185"/>
      <c r="CB150" s="185"/>
      <c r="CC150" s="185"/>
      <c r="CD150" s="185"/>
      <c r="CE150" s="185"/>
      <c r="CF150" s="185"/>
      <c r="CG150" s="185"/>
      <c r="CH150" s="185"/>
      <c r="CI150" s="185"/>
      <c r="CJ150" s="122"/>
      <c r="CK150" s="122"/>
      <c r="CL150" s="122"/>
      <c r="CM150" s="122"/>
      <c r="CN150" s="122"/>
      <c r="CO150" s="122"/>
      <c r="CP150" s="122"/>
      <c r="CQ150" s="122"/>
      <c r="CR150" s="122"/>
      <c r="CS150" s="122"/>
      <c r="CT150" s="122"/>
      <c r="CU150" s="122"/>
      <c r="CV150" s="122"/>
      <c r="CW150" s="122"/>
      <c r="CX150" s="122"/>
      <c r="CY150" s="122"/>
      <c r="CZ150" s="122"/>
      <c r="DA150" s="122"/>
      <c r="DB150" s="122"/>
      <c r="DC150" s="122"/>
    </row>
    <row r="151" spans="2:107" s="186" customFormat="1" ht="15" customHeight="1">
      <c r="B151" s="185"/>
      <c r="C151" s="185"/>
      <c r="D151" s="185"/>
      <c r="E151" s="185"/>
      <c r="F151" s="185"/>
      <c r="G151" s="185"/>
      <c r="H151" s="122"/>
      <c r="I151" s="122"/>
      <c r="J151" s="122"/>
      <c r="K151" s="122"/>
      <c r="L151" s="122"/>
      <c r="M151" s="122"/>
      <c r="N151" s="185"/>
      <c r="O151" s="185"/>
      <c r="P151" s="185"/>
      <c r="Q151" s="185"/>
      <c r="R151" s="185"/>
      <c r="S151" s="185"/>
      <c r="T151" s="122"/>
      <c r="U151" s="122"/>
      <c r="V151" s="122"/>
      <c r="W151" s="122"/>
      <c r="X151" s="185"/>
      <c r="Y151" s="185"/>
      <c r="Z151" s="185"/>
      <c r="AA151" s="185"/>
      <c r="AB151" s="185"/>
      <c r="AC151" s="185"/>
      <c r="AD151" s="122"/>
      <c r="AE151" s="122"/>
      <c r="AF151" s="122"/>
      <c r="AG151" s="122"/>
      <c r="AH151" s="185"/>
      <c r="AI151" s="185"/>
      <c r="AJ151" s="185"/>
      <c r="AK151" s="185"/>
      <c r="AL151" s="185"/>
      <c r="AM151" s="185"/>
      <c r="AN151" s="122"/>
      <c r="AO151" s="122"/>
      <c r="AP151" s="122"/>
      <c r="AQ151" s="122"/>
      <c r="AR151" s="185"/>
      <c r="AS151" s="185"/>
      <c r="AT151" s="122"/>
      <c r="AU151" s="122"/>
      <c r="AV151" s="185"/>
      <c r="AW151" s="185"/>
      <c r="AX151" s="122"/>
      <c r="AY151" s="122"/>
      <c r="AZ151" s="185"/>
      <c r="BA151" s="185"/>
      <c r="BB151" s="122"/>
      <c r="BC151" s="122"/>
      <c r="BD151" s="185"/>
      <c r="BE151" s="185"/>
      <c r="BF151" s="185"/>
      <c r="BG151" s="185"/>
      <c r="BH151" s="122"/>
      <c r="BI151" s="122"/>
      <c r="BJ151" s="185"/>
      <c r="BK151" s="192"/>
      <c r="BL151" s="122"/>
      <c r="BM151" s="122"/>
      <c r="BN151" s="185"/>
      <c r="BO151" s="185"/>
      <c r="BP151" s="185"/>
      <c r="BQ151" s="185"/>
      <c r="BR151" s="122"/>
      <c r="BS151" s="122"/>
      <c r="BT151" s="185"/>
      <c r="BU151" s="185"/>
      <c r="BV151" s="122"/>
      <c r="BW151" s="122"/>
      <c r="BX151" s="122"/>
      <c r="BY151" s="122"/>
      <c r="BZ151" s="185"/>
      <c r="CA151" s="185"/>
      <c r="CB151" s="185"/>
      <c r="CC151" s="185"/>
      <c r="CD151" s="185"/>
      <c r="CE151" s="185"/>
      <c r="CF151" s="185"/>
      <c r="CG151" s="185"/>
      <c r="CH151" s="185"/>
      <c r="CI151" s="185"/>
      <c r="CJ151" s="122"/>
      <c r="CK151" s="122"/>
      <c r="CL151" s="122"/>
      <c r="CM151" s="122"/>
      <c r="CN151" s="122"/>
      <c r="CO151" s="122"/>
      <c r="CP151" s="122"/>
      <c r="CQ151" s="122"/>
      <c r="CR151" s="122"/>
      <c r="CS151" s="122"/>
      <c r="CT151" s="122"/>
      <c r="CU151" s="122"/>
      <c r="CV151" s="122"/>
      <c r="CW151" s="122"/>
      <c r="CX151" s="122"/>
      <c r="CY151" s="122"/>
      <c r="CZ151" s="122"/>
      <c r="DA151" s="122"/>
      <c r="DB151" s="122"/>
      <c r="DC151" s="122"/>
    </row>
    <row r="152" spans="2:107" ht="15" customHeight="1">
      <c r="G152" s="198"/>
      <c r="Q152" s="198"/>
      <c r="AB152" s="185"/>
      <c r="AC152" s="192"/>
    </row>
    <row r="153" spans="2:107" ht="15" customHeight="1">
      <c r="F153" s="199"/>
      <c r="G153" s="199"/>
      <c r="AB153" s="185"/>
      <c r="AC153" s="185"/>
      <c r="BK153" s="199"/>
    </row>
    <row r="154" spans="2:107" ht="15" customHeight="1">
      <c r="AB154" s="185"/>
      <c r="AC154" s="185"/>
    </row>
    <row r="155" spans="2:107" ht="15" customHeight="1">
      <c r="AB155" s="185"/>
      <c r="AC155" s="185"/>
    </row>
    <row r="156" spans="2:107" ht="15" customHeight="1">
      <c r="AB156" s="185"/>
      <c r="AC156" s="185"/>
    </row>
    <row r="157" spans="2:107" ht="15" customHeight="1">
      <c r="AB157" s="185"/>
      <c r="AC157" s="185"/>
      <c r="AD157" s="185"/>
      <c r="BR157" s="193"/>
      <c r="BS157" s="185"/>
    </row>
    <row r="158" spans="2:107" ht="15" customHeight="1">
      <c r="AB158" s="185"/>
      <c r="AC158" s="185"/>
      <c r="AD158" s="185"/>
      <c r="BR158" s="185"/>
      <c r="BS158" s="185"/>
    </row>
    <row r="159" spans="2:107" ht="15" customHeight="1">
      <c r="AB159" s="185"/>
      <c r="AC159" s="185"/>
      <c r="AD159" s="185"/>
      <c r="BR159" s="185"/>
      <c r="BS159" s="185"/>
    </row>
    <row r="160" spans="2:107" ht="15" customHeight="1">
      <c r="AB160" s="185"/>
      <c r="AC160" s="185"/>
    </row>
    <row r="161" spans="28:29" ht="15" customHeight="1">
      <c r="AB161" s="185"/>
      <c r="AC161" s="185"/>
    </row>
    <row r="162" spans="28:29" ht="15" customHeight="1">
      <c r="AB162" s="185"/>
      <c r="AC162" s="185"/>
    </row>
    <row r="163" spans="28:29" ht="15" customHeight="1">
      <c r="AB163" s="185"/>
      <c r="AC163" s="185"/>
    </row>
    <row r="164" spans="28:29" ht="15" customHeight="1">
      <c r="AB164" s="185"/>
      <c r="AC164" s="185"/>
    </row>
    <row r="165" spans="28:29" ht="15" customHeight="1">
      <c r="AB165" s="185"/>
      <c r="AC165" s="185"/>
    </row>
    <row r="166" spans="28:29" ht="15" customHeight="1">
      <c r="AB166" s="185"/>
      <c r="AC166" s="185"/>
    </row>
    <row r="167" spans="28:29" ht="15" customHeight="1">
      <c r="AB167" s="185"/>
      <c r="AC167" s="185"/>
    </row>
    <row r="168" spans="28:29" ht="15" customHeight="1">
      <c r="AB168" s="185"/>
      <c r="AC168" s="185"/>
    </row>
    <row r="169" spans="28:29" ht="15" customHeight="1">
      <c r="AB169" s="185"/>
      <c r="AC169" s="185"/>
    </row>
    <row r="170" spans="28:29" ht="15" customHeight="1">
      <c r="AB170" s="185"/>
      <c r="AC170" s="185"/>
    </row>
    <row r="171" spans="28:29" ht="15" customHeight="1">
      <c r="AB171" s="185"/>
      <c r="AC171" s="185"/>
    </row>
    <row r="172" spans="28:29" ht="15" customHeight="1">
      <c r="AB172" s="185"/>
      <c r="AC172" s="185"/>
    </row>
    <row r="173" spans="28:29" ht="15" customHeight="1">
      <c r="AB173" s="185"/>
      <c r="AC173" s="185"/>
    </row>
    <row r="174" spans="28:29" ht="15" customHeight="1">
      <c r="AB174" s="185"/>
      <c r="AC174" s="185"/>
    </row>
    <row r="175" spans="28:29" ht="15" customHeight="1">
      <c r="AB175" s="185"/>
      <c r="AC175" s="185"/>
    </row>
    <row r="176" spans="28:29" ht="15" customHeight="1">
      <c r="AB176" s="185"/>
      <c r="AC176" s="185"/>
    </row>
    <row r="177" spans="28:29" ht="15" customHeight="1">
      <c r="AB177" s="185"/>
      <c r="AC177" s="185"/>
    </row>
    <row r="178" spans="28:29" ht="15" customHeight="1">
      <c r="AB178" s="185"/>
      <c r="AC178" s="185"/>
    </row>
    <row r="179" spans="28:29" ht="15" customHeight="1">
      <c r="AB179" s="185"/>
      <c r="AC179" s="185"/>
    </row>
    <row r="180" spans="28:29" ht="15" customHeight="1">
      <c r="AB180" s="185"/>
      <c r="AC180" s="185"/>
    </row>
    <row r="181" spans="28:29" ht="15" customHeight="1">
      <c r="AB181" s="185"/>
      <c r="AC181" s="185"/>
    </row>
    <row r="182" spans="28:29" ht="15" customHeight="1">
      <c r="AB182" s="185"/>
      <c r="AC182" s="185"/>
    </row>
    <row r="183" spans="28:29" ht="15" customHeight="1">
      <c r="AB183" s="185"/>
      <c r="AC183" s="185"/>
    </row>
    <row r="184" spans="28:29" ht="15" customHeight="1">
      <c r="AB184" s="185"/>
      <c r="AC184" s="185"/>
    </row>
    <row r="185" spans="28:29" ht="15" customHeight="1">
      <c r="AB185" s="185"/>
      <c r="AC185" s="185"/>
    </row>
    <row r="186" spans="28:29" ht="15" customHeight="1">
      <c r="AB186" s="185"/>
      <c r="AC186" s="185"/>
    </row>
    <row r="187" spans="28:29" ht="15" customHeight="1">
      <c r="AB187" s="185"/>
      <c r="AC187" s="185"/>
    </row>
    <row r="188" spans="28:29" ht="15" customHeight="1">
      <c r="AB188" s="185"/>
      <c r="AC188" s="185"/>
    </row>
    <row r="189" spans="28:29" ht="15" customHeight="1">
      <c r="AB189" s="185"/>
      <c r="AC189" s="185"/>
    </row>
    <row r="190" spans="28:29" ht="15" customHeight="1">
      <c r="AB190" s="185"/>
      <c r="AC190" s="185"/>
    </row>
    <row r="191" spans="28:29" ht="15" customHeight="1">
      <c r="AB191" s="185"/>
      <c r="AC191" s="185"/>
    </row>
    <row r="192" spans="28:29" ht="15" customHeight="1">
      <c r="AB192" s="185"/>
      <c r="AC192" s="185"/>
    </row>
    <row r="193" spans="28:29" ht="15" customHeight="1">
      <c r="AB193" s="185"/>
      <c r="AC193" s="185"/>
    </row>
    <row r="194" spans="28:29" ht="15" customHeight="1">
      <c r="AB194" s="185"/>
      <c r="AC194" s="185"/>
    </row>
    <row r="195" spans="28:29" ht="15" customHeight="1">
      <c r="AB195" s="185"/>
      <c r="AC195" s="185"/>
    </row>
    <row r="196" spans="28:29" ht="15" customHeight="1">
      <c r="AB196" s="185"/>
      <c r="AC196" s="185"/>
    </row>
    <row r="197" spans="28:29" ht="15" customHeight="1">
      <c r="AB197" s="185"/>
      <c r="AC197" s="185"/>
    </row>
    <row r="198" spans="28:29" ht="15" customHeight="1">
      <c r="AB198" s="185"/>
      <c r="AC198" s="185"/>
    </row>
    <row r="199" spans="28:29" ht="15" customHeight="1">
      <c r="AB199" s="185"/>
      <c r="AC199" s="185"/>
    </row>
    <row r="200" spans="28:29" ht="15" customHeight="1">
      <c r="AB200" s="185"/>
      <c r="AC200" s="185"/>
    </row>
    <row r="201" spans="28:29" ht="15" customHeight="1">
      <c r="AB201" s="185"/>
      <c r="AC201" s="185"/>
    </row>
    <row r="202" spans="28:29" ht="15" customHeight="1">
      <c r="AB202" s="185"/>
      <c r="AC202" s="185"/>
    </row>
    <row r="203" spans="28:29" ht="15" customHeight="1">
      <c r="AB203" s="185"/>
      <c r="AC203" s="185"/>
    </row>
    <row r="204" spans="28:29" ht="15" customHeight="1">
      <c r="AB204" s="185"/>
      <c r="AC204" s="185"/>
    </row>
    <row r="205" spans="28:29" ht="15" customHeight="1">
      <c r="AB205" s="185"/>
      <c r="AC205" s="185"/>
    </row>
    <row r="206" spans="28:29" ht="15" customHeight="1">
      <c r="AB206" s="185"/>
      <c r="AC206" s="185"/>
    </row>
    <row r="207" spans="28:29" ht="15" customHeight="1">
      <c r="AB207" s="185"/>
      <c r="AC207" s="185"/>
    </row>
    <row r="208" spans="28:29" ht="15" customHeight="1">
      <c r="AB208" s="185"/>
      <c r="AC208" s="185"/>
    </row>
    <row r="209" spans="28:29" ht="15" customHeight="1">
      <c r="AB209" s="185"/>
      <c r="AC209" s="185"/>
    </row>
    <row r="210" spans="28:29" ht="15" customHeight="1">
      <c r="AB210" s="185"/>
      <c r="AC210" s="185"/>
    </row>
    <row r="211" spans="28:29" ht="15" customHeight="1">
      <c r="AB211" s="185"/>
      <c r="AC211" s="185"/>
    </row>
    <row r="212" spans="28:29" ht="15" customHeight="1">
      <c r="AB212" s="185"/>
      <c r="AC212" s="185"/>
    </row>
    <row r="213" spans="28:29" ht="15" customHeight="1">
      <c r="AB213" s="185"/>
      <c r="AC213" s="185"/>
    </row>
    <row r="214" spans="28:29" ht="15" customHeight="1">
      <c r="AB214" s="185"/>
      <c r="AC214" s="185"/>
    </row>
    <row r="215" spans="28:29" ht="15" customHeight="1">
      <c r="AB215" s="185"/>
      <c r="AC215" s="185"/>
    </row>
    <row r="216" spans="28:29" ht="15" customHeight="1">
      <c r="AB216" s="185"/>
      <c r="AC216" s="185"/>
    </row>
    <row r="217" spans="28:29" ht="15" customHeight="1">
      <c r="AB217" s="185"/>
      <c r="AC217" s="185"/>
    </row>
    <row r="218" spans="28:29" ht="15" customHeight="1">
      <c r="AB218" s="185"/>
      <c r="AC218" s="185"/>
    </row>
    <row r="219" spans="28:29" ht="15" customHeight="1">
      <c r="AB219" s="185"/>
      <c r="AC219" s="185"/>
    </row>
    <row r="220" spans="28:29" ht="15" customHeight="1">
      <c r="AB220" s="185"/>
      <c r="AC220" s="185"/>
    </row>
    <row r="221" spans="28:29" ht="15" customHeight="1">
      <c r="AB221" s="185"/>
      <c r="AC221" s="185"/>
    </row>
    <row r="222" spans="28:29" ht="15" customHeight="1">
      <c r="AB222" s="185"/>
      <c r="AC222" s="185"/>
    </row>
    <row r="223" spans="28:29" ht="15" customHeight="1">
      <c r="AB223" s="185"/>
      <c r="AC223" s="185"/>
    </row>
    <row r="224" spans="28:29" ht="15" customHeight="1">
      <c r="AB224" s="185"/>
      <c r="AC224" s="185"/>
    </row>
    <row r="225" spans="28:29" ht="15" customHeight="1">
      <c r="AB225" s="185"/>
      <c r="AC225" s="185"/>
    </row>
    <row r="226" spans="28:29" ht="15" customHeight="1">
      <c r="AB226" s="185"/>
      <c r="AC226" s="185"/>
    </row>
    <row r="227" spans="28:29" ht="15" customHeight="1">
      <c r="AB227" s="185"/>
      <c r="AC227" s="185"/>
    </row>
    <row r="228" spans="28:29" ht="15" customHeight="1">
      <c r="AB228" s="185"/>
      <c r="AC228" s="185"/>
    </row>
    <row r="229" spans="28:29" ht="15" customHeight="1">
      <c r="AB229" s="185"/>
      <c r="AC229" s="185"/>
    </row>
    <row r="230" spans="28:29" ht="15" customHeight="1">
      <c r="AB230" s="185"/>
      <c r="AC230" s="185"/>
    </row>
    <row r="231" spans="28:29" ht="15" customHeight="1">
      <c r="AB231" s="185"/>
      <c r="AC231" s="185"/>
    </row>
    <row r="232" spans="28:29" ht="15" customHeight="1">
      <c r="AB232" s="185"/>
      <c r="AC232" s="185"/>
    </row>
    <row r="233" spans="28:29" ht="15" customHeight="1">
      <c r="AB233" s="185"/>
      <c r="AC233" s="185"/>
    </row>
    <row r="234" spans="28:29" ht="15" customHeight="1">
      <c r="AB234" s="185"/>
      <c r="AC234" s="185"/>
    </row>
    <row r="235" spans="28:29" ht="15" customHeight="1">
      <c r="AB235" s="185"/>
      <c r="AC235" s="185"/>
    </row>
    <row r="236" spans="28:29" ht="15" customHeight="1">
      <c r="AB236" s="185"/>
      <c r="AC236" s="185"/>
    </row>
    <row r="237" spans="28:29" ht="15" customHeight="1">
      <c r="AB237" s="185"/>
      <c r="AC237" s="185"/>
    </row>
    <row r="238" spans="28:29" ht="15" customHeight="1">
      <c r="AB238" s="185"/>
      <c r="AC238" s="185"/>
    </row>
    <row r="239" spans="28:29" ht="15" customHeight="1">
      <c r="AB239" s="185"/>
      <c r="AC239" s="185"/>
    </row>
    <row r="240" spans="28:29" ht="15" customHeight="1">
      <c r="AB240" s="185"/>
      <c r="AC240" s="185"/>
    </row>
    <row r="241" spans="28:29" ht="15" customHeight="1">
      <c r="AB241" s="185"/>
      <c r="AC241" s="185"/>
    </row>
    <row r="242" spans="28:29" ht="15" customHeight="1">
      <c r="AB242" s="185"/>
      <c r="AC242" s="185"/>
    </row>
    <row r="243" spans="28:29" ht="15" customHeight="1">
      <c r="AB243" s="185"/>
      <c r="AC243" s="185"/>
    </row>
    <row r="244" spans="28:29" ht="15" customHeight="1">
      <c r="AB244" s="185"/>
      <c r="AC244" s="185"/>
    </row>
    <row r="245" spans="28:29" ht="15" customHeight="1">
      <c r="AB245" s="185"/>
      <c r="AC245" s="185"/>
    </row>
    <row r="246" spans="28:29" ht="15" customHeight="1">
      <c r="AB246" s="185"/>
      <c r="AC246" s="185"/>
    </row>
    <row r="247" spans="28:29" ht="15" customHeight="1">
      <c r="AB247" s="185"/>
      <c r="AC247" s="185"/>
    </row>
    <row r="248" spans="28:29" ht="15" customHeight="1">
      <c r="AB248" s="185"/>
      <c r="AC248" s="185"/>
    </row>
    <row r="249" spans="28:29" ht="15" customHeight="1">
      <c r="AB249" s="185"/>
      <c r="AC249" s="185"/>
    </row>
    <row r="250" spans="28:29" ht="15" customHeight="1">
      <c r="AB250" s="185"/>
      <c r="AC250" s="185"/>
    </row>
    <row r="251" spans="28:29" ht="15" customHeight="1">
      <c r="AB251" s="185"/>
      <c r="AC251" s="185"/>
    </row>
    <row r="252" spans="28:29" ht="15" customHeight="1">
      <c r="AB252" s="185"/>
      <c r="AC252" s="185"/>
    </row>
    <row r="253" spans="28:29" ht="15" customHeight="1">
      <c r="AB253" s="185"/>
      <c r="AC253" s="185"/>
    </row>
    <row r="254" spans="28:29" ht="15" customHeight="1">
      <c r="AB254" s="185"/>
      <c r="AC254" s="185"/>
    </row>
    <row r="255" spans="28:29" ht="15" customHeight="1">
      <c r="AB255" s="185"/>
      <c r="AC255" s="185"/>
    </row>
    <row r="256" spans="28:29" ht="15" customHeight="1">
      <c r="AB256" s="185"/>
      <c r="AC256" s="185"/>
    </row>
    <row r="257" spans="28:29" ht="15" customHeight="1">
      <c r="AB257" s="185"/>
      <c r="AC257" s="185"/>
    </row>
    <row r="258" spans="28:29" ht="15" customHeight="1">
      <c r="AB258" s="185"/>
      <c r="AC258" s="185"/>
    </row>
    <row r="259" spans="28:29" ht="15" customHeight="1">
      <c r="AB259" s="185"/>
      <c r="AC259" s="185"/>
    </row>
    <row r="260" spans="28:29" ht="15" customHeight="1">
      <c r="AB260" s="185"/>
      <c r="AC260" s="185"/>
    </row>
    <row r="261" spans="28:29" ht="15" customHeight="1">
      <c r="AB261" s="185"/>
      <c r="AC261" s="185"/>
    </row>
    <row r="262" spans="28:29" ht="15" customHeight="1">
      <c r="AB262" s="185"/>
      <c r="AC262" s="185"/>
    </row>
    <row r="263" spans="28:29" ht="15" customHeight="1">
      <c r="AB263" s="185"/>
      <c r="AC263" s="185"/>
    </row>
    <row r="264" spans="28:29" ht="15" customHeight="1">
      <c r="AB264" s="185"/>
      <c r="AC264" s="185"/>
    </row>
    <row r="265" spans="28:29" ht="15" customHeight="1">
      <c r="AB265" s="185"/>
      <c r="AC265" s="185"/>
    </row>
    <row r="266" spans="28:29" ht="15" customHeight="1">
      <c r="AB266" s="185"/>
      <c r="AC266" s="185"/>
    </row>
    <row r="267" spans="28:29" ht="15" customHeight="1">
      <c r="AB267" s="185"/>
      <c r="AC267" s="185"/>
    </row>
    <row r="268" spans="28:29" ht="15" customHeight="1">
      <c r="AB268" s="185"/>
      <c r="AC268" s="185"/>
    </row>
    <row r="269" spans="28:29" ht="15" customHeight="1">
      <c r="AB269" s="185"/>
      <c r="AC269" s="185"/>
    </row>
    <row r="270" spans="28:29" ht="15" customHeight="1">
      <c r="AB270" s="185"/>
      <c r="AC270" s="185"/>
    </row>
    <row r="271" spans="28:29" ht="15" customHeight="1">
      <c r="AB271" s="185"/>
      <c r="AC271" s="185"/>
    </row>
    <row r="272" spans="28:29" ht="15" customHeight="1">
      <c r="AB272" s="185"/>
      <c r="AC272" s="185"/>
    </row>
    <row r="273" spans="28:29" ht="15" customHeight="1">
      <c r="AB273" s="185"/>
      <c r="AC273" s="185"/>
    </row>
    <row r="274" spans="28:29" ht="15" customHeight="1">
      <c r="AB274" s="185"/>
      <c r="AC274" s="185"/>
    </row>
    <row r="275" spans="28:29" ht="15" customHeight="1">
      <c r="AB275" s="185"/>
      <c r="AC275" s="185"/>
    </row>
    <row r="276" spans="28:29" ht="15" customHeight="1">
      <c r="AB276" s="185"/>
      <c r="AC276" s="185"/>
    </row>
    <row r="277" spans="28:29" ht="15" customHeight="1">
      <c r="AB277" s="185"/>
      <c r="AC277" s="185"/>
    </row>
    <row r="278" spans="28:29" ht="15" customHeight="1">
      <c r="AB278" s="185"/>
      <c r="AC278" s="185"/>
    </row>
    <row r="279" spans="28:29" ht="15" customHeight="1">
      <c r="AB279" s="185"/>
      <c r="AC279" s="185"/>
    </row>
    <row r="280" spans="28:29" ht="15" customHeight="1">
      <c r="AB280" s="185"/>
      <c r="AC280" s="185"/>
    </row>
    <row r="281" spans="28:29" ht="15" customHeight="1">
      <c r="AB281" s="185"/>
      <c r="AC281" s="185"/>
    </row>
    <row r="282" spans="28:29" ht="15" customHeight="1">
      <c r="AB282" s="185"/>
      <c r="AC282" s="185"/>
    </row>
    <row r="283" spans="28:29" ht="15" customHeight="1">
      <c r="AB283" s="185"/>
      <c r="AC283" s="185"/>
    </row>
    <row r="284" spans="28:29" ht="15" customHeight="1">
      <c r="AB284" s="185"/>
      <c r="AC284" s="185"/>
    </row>
    <row r="285" spans="28:29" ht="15" customHeight="1">
      <c r="AB285" s="185"/>
      <c r="AC285" s="185"/>
    </row>
    <row r="286" spans="28:29" ht="15" customHeight="1">
      <c r="AB286" s="185"/>
      <c r="AC286" s="185"/>
    </row>
    <row r="287" spans="28:29" ht="15" customHeight="1">
      <c r="AB287" s="185"/>
      <c r="AC287" s="185"/>
    </row>
    <row r="288" spans="28:29" ht="15" customHeight="1">
      <c r="AB288" s="185"/>
      <c r="AC288" s="185"/>
    </row>
    <row r="289" spans="28:29" ht="15" customHeight="1">
      <c r="AB289" s="185"/>
      <c r="AC289" s="185"/>
    </row>
    <row r="290" spans="28:29" ht="15" customHeight="1">
      <c r="AB290" s="185"/>
      <c r="AC290" s="185"/>
    </row>
    <row r="291" spans="28:29" ht="15" customHeight="1">
      <c r="AB291" s="185"/>
      <c r="AC291" s="185"/>
    </row>
    <row r="292" spans="28:29" ht="15" customHeight="1">
      <c r="AB292" s="185"/>
      <c r="AC292" s="185"/>
    </row>
    <row r="293" spans="28:29" ht="15" customHeight="1">
      <c r="AB293" s="185"/>
      <c r="AC293" s="185"/>
    </row>
    <row r="294" spans="28:29" ht="15" customHeight="1">
      <c r="AB294" s="185"/>
      <c r="AC294" s="185"/>
    </row>
    <row r="295" spans="28:29" ht="15" customHeight="1">
      <c r="AB295" s="185"/>
      <c r="AC295" s="185"/>
    </row>
    <row r="296" spans="28:29" ht="15" customHeight="1">
      <c r="AB296" s="185"/>
      <c r="AC296" s="185"/>
    </row>
    <row r="297" spans="28:29" ht="15" customHeight="1">
      <c r="AB297" s="185"/>
      <c r="AC297" s="185"/>
    </row>
    <row r="298" spans="28:29" ht="15" customHeight="1">
      <c r="AB298" s="185"/>
      <c r="AC298" s="185"/>
    </row>
    <row r="299" spans="28:29" ht="15" customHeight="1">
      <c r="AB299" s="185"/>
      <c r="AC299" s="185"/>
    </row>
    <row r="300" spans="28:29" ht="15" customHeight="1">
      <c r="AB300" s="185"/>
      <c r="AC300" s="185"/>
    </row>
    <row r="301" spans="28:29" ht="15" customHeight="1">
      <c r="AB301" s="185"/>
      <c r="AC301" s="185"/>
    </row>
    <row r="302" spans="28:29" ht="15" customHeight="1">
      <c r="AB302" s="185"/>
      <c r="AC302" s="185"/>
    </row>
    <row r="303" spans="28:29" ht="15" customHeight="1">
      <c r="AB303" s="185"/>
      <c r="AC303" s="185"/>
    </row>
    <row r="304" spans="28:29" ht="15" customHeight="1">
      <c r="AB304" s="185"/>
      <c r="AC304" s="185"/>
    </row>
    <row r="305" spans="28:29" ht="15" customHeight="1">
      <c r="AB305" s="185"/>
      <c r="AC305" s="185"/>
    </row>
    <row r="306" spans="28:29" ht="15" customHeight="1">
      <c r="AB306" s="185"/>
      <c r="AC306" s="185"/>
    </row>
    <row r="307" spans="28:29" ht="15" customHeight="1">
      <c r="AB307" s="185"/>
      <c r="AC307" s="185"/>
    </row>
    <row r="308" spans="28:29" ht="15" customHeight="1">
      <c r="AB308" s="185"/>
      <c r="AC308" s="185"/>
    </row>
    <row r="309" spans="28:29" ht="15" customHeight="1">
      <c r="AB309" s="185"/>
      <c r="AC309" s="185"/>
    </row>
    <row r="310" spans="28:29" ht="15" customHeight="1">
      <c r="AB310" s="185"/>
      <c r="AC310" s="185"/>
    </row>
    <row r="311" spans="28:29" ht="15" customHeight="1">
      <c r="AB311" s="185"/>
      <c r="AC311" s="185"/>
    </row>
    <row r="312" spans="28:29" ht="15" customHeight="1">
      <c r="AB312" s="185"/>
      <c r="AC312" s="185"/>
    </row>
    <row r="313" spans="28:29" ht="15" customHeight="1">
      <c r="AB313" s="185"/>
      <c r="AC313" s="185"/>
    </row>
    <row r="314" spans="28:29" ht="15" customHeight="1">
      <c r="AB314" s="185"/>
      <c r="AC314" s="185"/>
    </row>
    <row r="315" spans="28:29" ht="15" customHeight="1">
      <c r="AB315" s="185"/>
      <c r="AC315" s="185"/>
    </row>
    <row r="316" spans="28:29" ht="15" customHeight="1">
      <c r="AB316" s="185"/>
      <c r="AC316" s="185"/>
    </row>
    <row r="317" spans="28:29" ht="15" customHeight="1">
      <c r="AB317" s="185"/>
      <c r="AC317" s="185"/>
    </row>
    <row r="318" spans="28:29" ht="15" customHeight="1">
      <c r="AB318" s="185"/>
      <c r="AC318" s="185"/>
    </row>
    <row r="319" spans="28:29" ht="15" customHeight="1">
      <c r="AB319" s="185"/>
      <c r="AC319" s="185"/>
    </row>
    <row r="320" spans="28:29" ht="15" customHeight="1">
      <c r="AB320" s="185"/>
      <c r="AC320" s="185"/>
    </row>
    <row r="321" spans="28:29" ht="15" customHeight="1">
      <c r="AB321" s="185"/>
      <c r="AC321" s="185"/>
    </row>
    <row r="322" spans="28:29" ht="15" customHeight="1">
      <c r="AB322" s="185"/>
      <c r="AC322" s="185"/>
    </row>
    <row r="323" spans="28:29" ht="15" customHeight="1">
      <c r="AB323" s="185"/>
      <c r="AC323" s="185"/>
    </row>
    <row r="324" spans="28:29" ht="15" customHeight="1">
      <c r="AB324" s="185"/>
      <c r="AC324" s="185"/>
    </row>
    <row r="325" spans="28:29" ht="15" customHeight="1">
      <c r="AB325" s="185"/>
      <c r="AC325" s="185"/>
    </row>
    <row r="326" spans="28:29" ht="15" customHeight="1">
      <c r="AB326" s="185"/>
      <c r="AC326" s="185"/>
    </row>
    <row r="327" spans="28:29" ht="15" customHeight="1">
      <c r="AB327" s="185"/>
      <c r="AC327" s="185"/>
    </row>
    <row r="328" spans="28:29" ht="15" customHeight="1">
      <c r="AB328" s="185"/>
      <c r="AC328" s="185"/>
    </row>
    <row r="329" spans="28:29" ht="15" customHeight="1">
      <c r="AB329" s="185"/>
      <c r="AC329" s="185"/>
    </row>
    <row r="330" spans="28:29" ht="15" customHeight="1">
      <c r="AB330" s="185"/>
      <c r="AC330" s="185"/>
    </row>
    <row r="331" spans="28:29" ht="15" customHeight="1">
      <c r="AB331" s="185"/>
      <c r="AC331" s="185"/>
    </row>
    <row r="332" spans="28:29" ht="15" customHeight="1">
      <c r="AB332" s="185"/>
      <c r="AC332" s="185"/>
    </row>
    <row r="333" spans="28:29" ht="15" customHeight="1">
      <c r="AB333" s="185"/>
      <c r="AC333" s="185"/>
    </row>
    <row r="334" spans="28:29" ht="15" customHeight="1">
      <c r="AB334" s="185"/>
      <c r="AC334" s="185"/>
    </row>
    <row r="335" spans="28:29" ht="15" customHeight="1">
      <c r="AB335" s="185"/>
      <c r="AC335" s="185"/>
    </row>
    <row r="336" spans="28:29" ht="15" customHeight="1">
      <c r="AB336" s="185"/>
      <c r="AC336" s="185"/>
    </row>
    <row r="337" spans="28:29" ht="15" customHeight="1">
      <c r="AB337" s="185"/>
      <c r="AC337" s="185"/>
    </row>
    <row r="338" spans="28:29" ht="15" customHeight="1">
      <c r="AB338" s="185"/>
      <c r="AC338" s="185"/>
    </row>
    <row r="339" spans="28:29" ht="15" customHeight="1">
      <c r="AB339" s="185"/>
      <c r="AC339" s="185"/>
    </row>
    <row r="340" spans="28:29" ht="15" customHeight="1">
      <c r="AB340" s="185"/>
      <c r="AC340" s="185"/>
    </row>
    <row r="341" spans="28:29" ht="15" customHeight="1">
      <c r="AB341" s="185"/>
      <c r="AC341" s="185"/>
    </row>
    <row r="342" spans="28:29" ht="15" customHeight="1">
      <c r="AB342" s="185"/>
      <c r="AC342" s="185"/>
    </row>
    <row r="343" spans="28:29" ht="15" customHeight="1">
      <c r="AB343" s="185"/>
      <c r="AC343" s="185"/>
    </row>
    <row r="344" spans="28:29" ht="15" customHeight="1">
      <c r="AB344" s="185"/>
      <c r="AC344" s="185"/>
    </row>
    <row r="345" spans="28:29" ht="15" customHeight="1">
      <c r="AB345" s="185"/>
      <c r="AC345" s="185"/>
    </row>
    <row r="346" spans="28:29" ht="15" customHeight="1">
      <c r="AB346" s="185"/>
      <c r="AC346" s="185"/>
    </row>
    <row r="347" spans="28:29" ht="15" customHeight="1">
      <c r="AB347" s="185"/>
      <c r="AC347" s="185"/>
    </row>
    <row r="348" spans="28:29" ht="15" customHeight="1">
      <c r="AB348" s="185"/>
      <c r="AC348" s="185"/>
    </row>
    <row r="349" spans="28:29" ht="15" customHeight="1">
      <c r="AB349" s="185"/>
      <c r="AC349" s="185"/>
    </row>
    <row r="350" spans="28:29" ht="15" customHeight="1">
      <c r="AB350" s="185"/>
      <c r="AC350" s="185"/>
    </row>
    <row r="351" spans="28:29" ht="15" customHeight="1">
      <c r="AB351" s="185"/>
      <c r="AC351" s="185"/>
    </row>
    <row r="352" spans="28:29" ht="15" customHeight="1">
      <c r="AB352" s="185"/>
      <c r="AC352" s="185"/>
    </row>
    <row r="353" spans="28:29" ht="15" customHeight="1">
      <c r="AB353" s="185"/>
      <c r="AC353" s="185"/>
    </row>
    <row r="354" spans="28:29" ht="15" customHeight="1">
      <c r="AB354" s="185"/>
      <c r="AC354" s="185"/>
    </row>
    <row r="355" spans="28:29" ht="15" customHeight="1">
      <c r="AB355" s="185"/>
      <c r="AC355" s="185"/>
    </row>
    <row r="356" spans="28:29" ht="15" customHeight="1">
      <c r="AB356" s="185"/>
      <c r="AC356" s="185"/>
    </row>
    <row r="357" spans="28:29" ht="15" customHeight="1">
      <c r="AB357" s="185"/>
      <c r="AC357" s="185"/>
    </row>
    <row r="358" spans="28:29" ht="15" customHeight="1">
      <c r="AB358" s="185"/>
      <c r="AC358" s="185"/>
    </row>
    <row r="359" spans="28:29" ht="15" customHeight="1">
      <c r="AB359" s="185"/>
      <c r="AC359" s="185"/>
    </row>
    <row r="360" spans="28:29" ht="15" customHeight="1">
      <c r="AB360" s="185"/>
      <c r="AC360" s="185"/>
    </row>
    <row r="361" spans="28:29" ht="15" customHeight="1">
      <c r="AB361" s="185"/>
      <c r="AC361" s="185"/>
    </row>
    <row r="362" spans="28:29" ht="15" customHeight="1">
      <c r="AB362" s="185"/>
      <c r="AC362" s="185"/>
    </row>
    <row r="363" spans="28:29" ht="15" customHeight="1">
      <c r="AB363" s="185"/>
      <c r="AC363" s="185"/>
    </row>
    <row r="364" spans="28:29" ht="15" customHeight="1">
      <c r="AB364" s="185"/>
      <c r="AC364" s="185"/>
    </row>
    <row r="365" spans="28:29" ht="15" customHeight="1">
      <c r="AB365" s="185"/>
      <c r="AC365" s="185"/>
    </row>
    <row r="366" spans="28:29" ht="15" customHeight="1">
      <c r="AB366" s="185"/>
      <c r="AC366" s="185"/>
    </row>
    <row r="367" spans="28:29" ht="15" customHeight="1">
      <c r="AB367" s="185"/>
      <c r="AC367" s="185"/>
    </row>
    <row r="368" spans="28:29" ht="15" customHeight="1">
      <c r="AB368" s="185"/>
      <c r="AC368" s="185"/>
    </row>
    <row r="369" spans="28:29" ht="15" customHeight="1">
      <c r="AB369" s="185"/>
      <c r="AC369" s="185"/>
    </row>
    <row r="370" spans="28:29" ht="15" customHeight="1">
      <c r="AB370" s="185"/>
      <c r="AC370" s="185"/>
    </row>
    <row r="371" spans="28:29" ht="15" customHeight="1">
      <c r="AB371" s="185"/>
      <c r="AC371" s="185"/>
    </row>
    <row r="372" spans="28:29" ht="15" customHeight="1">
      <c r="AB372" s="185"/>
      <c r="AC372" s="185"/>
    </row>
    <row r="373" spans="28:29" ht="15" customHeight="1">
      <c r="AB373" s="185"/>
      <c r="AC373" s="185"/>
    </row>
    <row r="374" spans="28:29" ht="15" customHeight="1">
      <c r="AB374" s="185"/>
      <c r="AC374" s="185"/>
    </row>
    <row r="375" spans="28:29" ht="15" customHeight="1">
      <c r="AB375" s="185"/>
      <c r="AC375" s="185"/>
    </row>
    <row r="376" spans="28:29" ht="15" customHeight="1">
      <c r="AB376" s="185"/>
      <c r="AC376" s="185"/>
    </row>
    <row r="377" spans="28:29" ht="15" customHeight="1">
      <c r="AB377" s="185"/>
      <c r="AC377" s="185"/>
    </row>
    <row r="378" spans="28:29" ht="15" customHeight="1">
      <c r="AB378" s="185"/>
      <c r="AC378" s="185"/>
    </row>
    <row r="379" spans="28:29" ht="15" customHeight="1">
      <c r="AB379" s="185"/>
      <c r="AC379" s="185"/>
    </row>
    <row r="380" spans="28:29" ht="15" customHeight="1">
      <c r="AB380" s="185"/>
      <c r="AC380" s="185"/>
    </row>
    <row r="381" spans="28:29" ht="15" customHeight="1">
      <c r="AB381" s="185"/>
      <c r="AC381" s="185"/>
    </row>
    <row r="382" spans="28:29" ht="15" customHeight="1">
      <c r="AB382" s="185"/>
      <c r="AC382" s="185"/>
    </row>
    <row r="383" spans="28:29" ht="15" customHeight="1">
      <c r="AB383" s="185"/>
      <c r="AC383" s="185"/>
    </row>
    <row r="384" spans="28:29" ht="15" customHeight="1">
      <c r="AB384" s="185"/>
      <c r="AC384" s="185"/>
    </row>
    <row r="385" spans="28:29" ht="15" customHeight="1">
      <c r="AB385" s="185"/>
      <c r="AC385" s="185"/>
    </row>
    <row r="386" spans="28:29" ht="15" customHeight="1">
      <c r="AB386" s="185"/>
      <c r="AC386" s="185"/>
    </row>
    <row r="387" spans="28:29" ht="15" customHeight="1">
      <c r="AB387" s="185"/>
      <c r="AC387" s="185"/>
    </row>
    <row r="388" spans="28:29" ht="15" customHeight="1">
      <c r="AB388" s="185"/>
      <c r="AC388" s="185"/>
    </row>
    <row r="389" spans="28:29" ht="15" customHeight="1">
      <c r="AB389" s="185"/>
      <c r="AC389" s="185"/>
    </row>
    <row r="390" spans="28:29" ht="15" customHeight="1">
      <c r="AB390" s="185"/>
      <c r="AC390" s="185"/>
    </row>
    <row r="391" spans="28:29" ht="15" customHeight="1">
      <c r="AB391" s="185"/>
      <c r="AC391" s="185"/>
    </row>
    <row r="392" spans="28:29" ht="15" customHeight="1">
      <c r="AB392" s="185"/>
      <c r="AC392" s="185"/>
    </row>
    <row r="393" spans="28:29" ht="15" customHeight="1">
      <c r="AB393" s="185"/>
      <c r="AC393" s="185"/>
    </row>
    <row r="394" spans="28:29" ht="15" customHeight="1">
      <c r="AB394" s="185"/>
      <c r="AC394" s="185"/>
    </row>
    <row r="395" spans="28:29" ht="15" customHeight="1">
      <c r="AB395" s="185"/>
      <c r="AC395" s="185"/>
    </row>
    <row r="396" spans="28:29" ht="15" customHeight="1">
      <c r="AB396" s="185"/>
      <c r="AC396" s="185"/>
    </row>
    <row r="397" spans="28:29" ht="15" customHeight="1">
      <c r="AB397" s="185"/>
      <c r="AC397" s="185"/>
    </row>
    <row r="398" spans="28:29" ht="15" customHeight="1">
      <c r="AB398" s="185"/>
      <c r="AC398" s="185"/>
    </row>
    <row r="399" spans="28:29" ht="15" customHeight="1">
      <c r="AB399" s="185"/>
      <c r="AC399" s="185"/>
    </row>
    <row r="400" spans="28:29" ht="15" customHeight="1">
      <c r="AB400" s="185"/>
      <c r="AC400" s="185"/>
    </row>
    <row r="401" spans="28:29" ht="15" customHeight="1">
      <c r="AB401" s="185"/>
      <c r="AC401" s="185"/>
    </row>
    <row r="402" spans="28:29" ht="15" customHeight="1">
      <c r="AB402" s="185"/>
      <c r="AC402" s="185"/>
    </row>
    <row r="403" spans="28:29" ht="15" customHeight="1">
      <c r="AB403" s="185"/>
      <c r="AC403" s="185"/>
    </row>
    <row r="404" spans="28:29" ht="15" customHeight="1">
      <c r="AB404" s="185"/>
      <c r="AC404" s="185"/>
    </row>
    <row r="405" spans="28:29" ht="15" customHeight="1">
      <c r="AB405" s="185"/>
      <c r="AC405" s="185"/>
    </row>
    <row r="406" spans="28:29" ht="15" customHeight="1">
      <c r="AB406" s="185"/>
      <c r="AC406" s="185"/>
    </row>
    <row r="407" spans="28:29" ht="15" customHeight="1">
      <c r="AB407" s="185"/>
      <c r="AC407" s="185"/>
    </row>
    <row r="408" spans="28:29" ht="15" customHeight="1">
      <c r="AB408" s="185"/>
      <c r="AC408" s="185"/>
    </row>
    <row r="409" spans="28:29" ht="15" customHeight="1">
      <c r="AB409" s="185"/>
      <c r="AC409" s="185"/>
    </row>
    <row r="410" spans="28:29" ht="15" customHeight="1">
      <c r="AB410" s="185"/>
      <c r="AC410" s="185"/>
    </row>
    <row r="411" spans="28:29" ht="15" customHeight="1">
      <c r="AB411" s="185"/>
      <c r="AC411" s="185"/>
    </row>
    <row r="412" spans="28:29" ht="15" customHeight="1">
      <c r="AB412" s="185"/>
      <c r="AC412" s="185"/>
    </row>
    <row r="413" spans="28:29" ht="15" customHeight="1">
      <c r="AB413" s="185"/>
      <c r="AC413" s="185"/>
    </row>
    <row r="414" spans="28:29" ht="15" customHeight="1">
      <c r="AB414" s="185"/>
      <c r="AC414" s="185"/>
    </row>
    <row r="415" spans="28:29" ht="15" customHeight="1">
      <c r="AB415" s="185"/>
      <c r="AC415" s="185"/>
    </row>
    <row r="416" spans="28:29" ht="15" customHeight="1">
      <c r="AB416" s="185"/>
      <c r="AC416" s="185"/>
    </row>
    <row r="417" spans="28:29" ht="15" customHeight="1">
      <c r="AB417" s="185"/>
      <c r="AC417" s="185"/>
    </row>
    <row r="418" spans="28:29" ht="15" customHeight="1">
      <c r="AB418" s="185"/>
      <c r="AC418" s="185"/>
    </row>
    <row r="419" spans="28:29" ht="15" customHeight="1">
      <c r="AB419" s="185"/>
      <c r="AC419" s="185"/>
    </row>
    <row r="420" spans="28:29" ht="15" customHeight="1">
      <c r="AB420" s="185"/>
      <c r="AC420" s="185"/>
    </row>
    <row r="421" spans="28:29" ht="15" customHeight="1">
      <c r="AB421" s="185"/>
      <c r="AC421" s="185"/>
    </row>
    <row r="422" spans="28:29" ht="15" customHeight="1">
      <c r="AB422" s="185"/>
      <c r="AC422" s="185"/>
    </row>
    <row r="423" spans="28:29" ht="15" customHeight="1">
      <c r="AB423" s="185"/>
      <c r="AC423" s="185"/>
    </row>
    <row r="424" spans="28:29" ht="15" customHeight="1">
      <c r="AB424" s="185"/>
      <c r="AC424" s="185"/>
    </row>
    <row r="425" spans="28:29" ht="15" customHeight="1">
      <c r="AB425" s="185"/>
      <c r="AC425" s="185"/>
    </row>
    <row r="426" spans="28:29" ht="15" customHeight="1">
      <c r="AB426" s="185"/>
      <c r="AC426" s="185"/>
    </row>
    <row r="427" spans="28:29" ht="15" customHeight="1">
      <c r="AB427" s="185"/>
      <c r="AC427" s="185"/>
    </row>
    <row r="428" spans="28:29" ht="15" customHeight="1">
      <c r="AB428" s="185"/>
      <c r="AC428" s="185"/>
    </row>
    <row r="429" spans="28:29" ht="15" customHeight="1">
      <c r="AB429" s="185"/>
      <c r="AC429" s="185"/>
    </row>
    <row r="430" spans="28:29" ht="15" customHeight="1">
      <c r="AB430" s="185"/>
      <c r="AC430" s="185"/>
    </row>
    <row r="431" spans="28:29" ht="15" customHeight="1">
      <c r="AB431" s="185"/>
      <c r="AC431" s="185"/>
    </row>
    <row r="432" spans="28:29" ht="15" customHeight="1">
      <c r="AB432" s="185"/>
      <c r="AC432" s="185"/>
    </row>
    <row r="433" spans="28:29" ht="15" customHeight="1">
      <c r="AB433" s="185"/>
      <c r="AC433" s="185"/>
    </row>
    <row r="434" spans="28:29" ht="15" customHeight="1">
      <c r="AB434" s="185"/>
      <c r="AC434" s="185"/>
    </row>
    <row r="435" spans="28:29" ht="15" customHeight="1">
      <c r="AB435" s="185"/>
      <c r="AC435" s="185"/>
    </row>
    <row r="436" spans="28:29" ht="15" customHeight="1">
      <c r="AB436" s="185"/>
      <c r="AC436" s="185"/>
    </row>
    <row r="437" spans="28:29" ht="15" customHeight="1">
      <c r="AB437" s="185"/>
      <c r="AC437" s="185"/>
    </row>
    <row r="438" spans="28:29" ht="15" customHeight="1">
      <c r="AB438" s="185"/>
      <c r="AC438" s="185"/>
    </row>
    <row r="439" spans="28:29" ht="15" customHeight="1">
      <c r="AB439" s="185"/>
      <c r="AC439" s="185"/>
    </row>
    <row r="440" spans="28:29" ht="15" customHeight="1">
      <c r="AB440" s="185"/>
      <c r="AC440" s="185"/>
    </row>
    <row r="441" spans="28:29" ht="15" customHeight="1">
      <c r="AB441" s="185"/>
      <c r="AC441" s="185"/>
    </row>
    <row r="442" spans="28:29" ht="15" customHeight="1">
      <c r="AB442" s="185"/>
      <c r="AC442" s="185"/>
    </row>
    <row r="443" spans="28:29" ht="15" customHeight="1">
      <c r="AB443" s="185"/>
      <c r="AC443" s="185"/>
    </row>
    <row r="444" spans="28:29" ht="15" customHeight="1">
      <c r="AB444" s="185"/>
      <c r="AC444" s="185"/>
    </row>
    <row r="445" spans="28:29" ht="15" customHeight="1">
      <c r="AB445" s="185"/>
      <c r="AC445" s="185"/>
    </row>
    <row r="446" spans="28:29" ht="15" customHeight="1">
      <c r="AB446" s="185"/>
      <c r="AC446" s="185"/>
    </row>
    <row r="447" spans="28:29" ht="15" customHeight="1">
      <c r="AB447" s="185"/>
      <c r="AC447" s="185"/>
    </row>
    <row r="448" spans="28:29" ht="15" customHeight="1">
      <c r="AB448" s="185"/>
      <c r="AC448" s="185"/>
    </row>
    <row r="449" spans="28:29" ht="15" customHeight="1">
      <c r="AB449" s="185"/>
      <c r="AC449" s="185"/>
    </row>
    <row r="450" spans="28:29" ht="15" customHeight="1">
      <c r="AB450" s="185"/>
      <c r="AC450" s="185"/>
    </row>
    <row r="451" spans="28:29" ht="15" customHeight="1">
      <c r="AB451" s="185"/>
      <c r="AC451" s="185"/>
    </row>
    <row r="452" spans="28:29" ht="15" customHeight="1">
      <c r="AB452" s="185"/>
      <c r="AC452" s="185"/>
    </row>
    <row r="453" spans="28:29" ht="15" customHeight="1">
      <c r="AB453" s="185"/>
      <c r="AC453" s="185"/>
    </row>
    <row r="454" spans="28:29" ht="15" customHeight="1">
      <c r="AB454" s="185"/>
      <c r="AC454" s="185"/>
    </row>
    <row r="455" spans="28:29" ht="15" customHeight="1">
      <c r="AB455" s="185"/>
      <c r="AC455" s="185"/>
    </row>
    <row r="456" spans="28:29" ht="15" customHeight="1">
      <c r="AB456" s="185"/>
      <c r="AC456" s="185"/>
    </row>
    <row r="457" spans="28:29" ht="15" customHeight="1">
      <c r="AB457" s="185"/>
      <c r="AC457" s="185"/>
    </row>
    <row r="458" spans="28:29" ht="15" customHeight="1">
      <c r="AB458" s="185"/>
      <c r="AC458" s="185"/>
    </row>
    <row r="459" spans="28:29" ht="15" customHeight="1">
      <c r="AB459" s="185"/>
      <c r="AC459" s="185"/>
    </row>
    <row r="460" spans="28:29" ht="15" customHeight="1">
      <c r="AB460" s="185"/>
      <c r="AC460" s="185"/>
    </row>
    <row r="461" spans="28:29" ht="15" customHeight="1">
      <c r="AB461" s="185"/>
      <c r="AC461" s="185"/>
    </row>
    <row r="462" spans="28:29" ht="15" customHeight="1">
      <c r="AB462" s="185"/>
      <c r="AC462" s="185"/>
    </row>
    <row r="463" spans="28:29" ht="15" customHeight="1">
      <c r="AB463" s="185"/>
      <c r="AC463" s="185"/>
    </row>
    <row r="464" spans="28:29" ht="15" customHeight="1">
      <c r="AB464" s="185"/>
      <c r="AC464" s="185"/>
    </row>
    <row r="465" spans="28:29" ht="15" customHeight="1">
      <c r="AB465" s="185"/>
      <c r="AC465" s="185"/>
    </row>
    <row r="466" spans="28:29" ht="15" customHeight="1">
      <c r="AB466" s="185"/>
      <c r="AC466" s="185"/>
    </row>
    <row r="467" spans="28:29" ht="15" customHeight="1">
      <c r="AB467" s="185"/>
      <c r="AC467" s="185"/>
    </row>
    <row r="468" spans="28:29" ht="15" customHeight="1">
      <c r="AB468" s="185"/>
      <c r="AC468" s="185"/>
    </row>
    <row r="469" spans="28:29" ht="15" customHeight="1">
      <c r="AB469" s="185"/>
      <c r="AC469" s="185"/>
    </row>
    <row r="470" spans="28:29" ht="15" customHeight="1">
      <c r="AB470" s="185"/>
      <c r="AC470" s="185"/>
    </row>
    <row r="471" spans="28:29" ht="15" customHeight="1">
      <c r="AB471" s="185"/>
      <c r="AC471" s="185"/>
    </row>
    <row r="472" spans="28:29" ht="15" customHeight="1">
      <c r="AB472" s="185"/>
      <c r="AC472" s="185"/>
    </row>
    <row r="473" spans="28:29" ht="15" customHeight="1">
      <c r="AB473" s="185"/>
      <c r="AC473" s="185"/>
    </row>
    <row r="474" spans="28:29" ht="15" customHeight="1">
      <c r="AB474" s="185"/>
      <c r="AC474" s="185"/>
    </row>
    <row r="475" spans="28:29" ht="15" customHeight="1">
      <c r="AB475" s="185"/>
      <c r="AC475" s="185"/>
    </row>
    <row r="476" spans="28:29" ht="15" customHeight="1">
      <c r="AB476" s="185"/>
      <c r="AC476" s="185"/>
    </row>
    <row r="477" spans="28:29" ht="15" customHeight="1">
      <c r="AB477" s="185"/>
      <c r="AC477" s="185"/>
    </row>
    <row r="478" spans="28:29" ht="15" customHeight="1">
      <c r="AB478" s="185"/>
      <c r="AC478" s="185"/>
    </row>
    <row r="479" spans="28:29" ht="15" customHeight="1">
      <c r="AB479" s="185"/>
      <c r="AC479" s="185"/>
    </row>
    <row r="480" spans="28:29" ht="15" customHeight="1">
      <c r="AB480" s="185"/>
      <c r="AC480" s="185"/>
    </row>
    <row r="481" spans="28:29" ht="15" customHeight="1">
      <c r="AB481" s="185"/>
      <c r="AC481" s="185"/>
    </row>
    <row r="482" spans="28:29" ht="15" customHeight="1">
      <c r="AB482" s="185"/>
      <c r="AC482" s="185"/>
    </row>
    <row r="483" spans="28:29" ht="15" customHeight="1">
      <c r="AB483" s="185"/>
      <c r="AC483" s="185"/>
    </row>
    <row r="484" spans="28:29" ht="15" customHeight="1">
      <c r="AB484" s="185"/>
      <c r="AC484" s="185"/>
    </row>
    <row r="485" spans="28:29" ht="15" customHeight="1">
      <c r="AB485" s="185"/>
      <c r="AC485" s="185"/>
    </row>
    <row r="486" spans="28:29" ht="15" customHeight="1">
      <c r="AB486" s="185"/>
      <c r="AC486" s="185"/>
    </row>
    <row r="487" spans="28:29" ht="15" customHeight="1">
      <c r="AB487" s="185"/>
      <c r="AC487" s="185"/>
    </row>
    <row r="488" spans="28:29" ht="15" customHeight="1">
      <c r="AB488" s="185"/>
      <c r="AC488" s="185"/>
    </row>
    <row r="489" spans="28:29" ht="15" customHeight="1">
      <c r="AB489" s="185"/>
      <c r="AC489" s="185"/>
    </row>
    <row r="490" spans="28:29" ht="15" customHeight="1">
      <c r="AB490" s="185"/>
      <c r="AC490" s="185"/>
    </row>
    <row r="491" spans="28:29" ht="15" customHeight="1">
      <c r="AB491" s="185"/>
      <c r="AC491" s="185"/>
    </row>
    <row r="492" spans="28:29" ht="15" customHeight="1">
      <c r="AB492" s="185"/>
      <c r="AC492" s="185"/>
    </row>
    <row r="493" spans="28:29" ht="15" customHeight="1">
      <c r="AB493" s="185"/>
      <c r="AC493" s="185"/>
    </row>
    <row r="494" spans="28:29" ht="15" customHeight="1">
      <c r="AB494" s="185"/>
      <c r="AC494" s="185"/>
    </row>
    <row r="495" spans="28:29" ht="15" customHeight="1">
      <c r="AB495" s="185"/>
      <c r="AC495" s="185"/>
    </row>
    <row r="496" spans="28:29" ht="15" customHeight="1">
      <c r="AB496" s="185"/>
      <c r="AC496" s="185"/>
    </row>
    <row r="497" spans="28:29" ht="15" customHeight="1">
      <c r="AB497" s="185"/>
      <c r="AC497" s="185"/>
    </row>
    <row r="498" spans="28:29" ht="15" customHeight="1">
      <c r="AB498" s="185"/>
      <c r="AC498" s="185"/>
    </row>
    <row r="499" spans="28:29" ht="15" customHeight="1">
      <c r="AB499" s="185"/>
      <c r="AC499" s="185"/>
    </row>
    <row r="500" spans="28:29" ht="15" customHeight="1">
      <c r="AB500" s="185"/>
      <c r="AC500" s="185"/>
    </row>
    <row r="501" spans="28:29" ht="15" customHeight="1">
      <c r="AB501" s="185"/>
      <c r="AC501" s="185"/>
    </row>
    <row r="502" spans="28:29" ht="15" customHeight="1">
      <c r="AB502" s="185"/>
      <c r="AC502" s="185"/>
    </row>
    <row r="503" spans="28:29" ht="15" customHeight="1">
      <c r="AB503" s="185"/>
      <c r="AC503" s="185"/>
    </row>
    <row r="504" spans="28:29" ht="15" customHeight="1">
      <c r="AB504" s="185"/>
      <c r="AC504" s="185"/>
    </row>
    <row r="505" spans="28:29" ht="15" customHeight="1">
      <c r="AB505" s="185"/>
      <c r="AC505" s="185"/>
    </row>
    <row r="506" spans="28:29" ht="15" customHeight="1">
      <c r="AB506" s="185"/>
      <c r="AC506" s="185"/>
    </row>
    <row r="507" spans="28:29" ht="15" customHeight="1">
      <c r="AB507" s="185"/>
      <c r="AC507" s="185"/>
    </row>
    <row r="508" spans="28:29" ht="15" customHeight="1">
      <c r="AB508" s="185"/>
      <c r="AC508" s="185"/>
    </row>
    <row r="509" spans="28:29" ht="15" customHeight="1">
      <c r="AB509" s="185"/>
      <c r="AC509" s="185"/>
    </row>
    <row r="510" spans="28:29" ht="15" customHeight="1">
      <c r="AB510" s="185"/>
      <c r="AC510" s="185"/>
    </row>
    <row r="511" spans="28:29" ht="15" customHeight="1">
      <c r="AB511" s="185"/>
      <c r="AC511" s="185"/>
    </row>
    <row r="512" spans="28:29" ht="15" customHeight="1">
      <c r="AB512" s="185"/>
      <c r="AC512" s="185"/>
    </row>
    <row r="513" spans="28:29" ht="15" customHeight="1">
      <c r="AB513" s="185"/>
      <c r="AC513" s="185"/>
    </row>
    <row r="514" spans="28:29" ht="15" customHeight="1">
      <c r="AB514" s="185"/>
      <c r="AC514" s="185"/>
    </row>
    <row r="515" spans="28:29" ht="15" customHeight="1">
      <c r="AB515" s="185"/>
      <c r="AC515" s="185"/>
    </row>
    <row r="516" spans="28:29" ht="15" customHeight="1">
      <c r="AB516" s="185"/>
      <c r="AC516" s="185"/>
    </row>
    <row r="517" spans="28:29" ht="15" customHeight="1">
      <c r="AB517" s="185"/>
      <c r="AC517" s="185"/>
    </row>
    <row r="518" spans="28:29" ht="15" customHeight="1">
      <c r="AB518" s="185"/>
      <c r="AC518" s="185"/>
    </row>
    <row r="519" spans="28:29" ht="15" customHeight="1">
      <c r="AB519" s="185"/>
      <c r="AC519" s="185"/>
    </row>
    <row r="520" spans="28:29" ht="15" customHeight="1">
      <c r="AB520" s="185"/>
      <c r="AC520" s="185"/>
    </row>
    <row r="521" spans="28:29" ht="15" customHeight="1">
      <c r="AB521" s="185"/>
      <c r="AC521" s="185"/>
    </row>
    <row r="522" spans="28:29" ht="15" customHeight="1">
      <c r="AB522" s="185"/>
      <c r="AC522" s="185"/>
    </row>
    <row r="523" spans="28:29" ht="15" customHeight="1">
      <c r="AB523" s="185"/>
      <c r="AC523" s="185"/>
    </row>
    <row r="524" spans="28:29" ht="15" customHeight="1">
      <c r="AB524" s="185"/>
      <c r="AC524" s="185"/>
    </row>
    <row r="525" spans="28:29" ht="15" customHeight="1">
      <c r="AB525" s="185"/>
      <c r="AC525" s="185"/>
    </row>
    <row r="526" spans="28:29" ht="15" customHeight="1">
      <c r="AB526" s="185"/>
      <c r="AC526" s="185"/>
    </row>
    <row r="527" spans="28:29" ht="15" customHeight="1">
      <c r="AB527" s="185"/>
      <c r="AC527" s="185"/>
    </row>
    <row r="528" spans="28:29" ht="15" customHeight="1">
      <c r="AB528" s="185"/>
      <c r="AC528" s="185"/>
    </row>
    <row r="529" spans="28:29" ht="15" customHeight="1">
      <c r="AB529" s="185"/>
      <c r="AC529" s="185"/>
    </row>
    <row r="530" spans="28:29" ht="15" customHeight="1">
      <c r="AB530" s="185"/>
      <c r="AC530" s="185"/>
    </row>
    <row r="531" spans="28:29" ht="15" customHeight="1">
      <c r="AB531" s="185"/>
      <c r="AC531" s="185"/>
    </row>
    <row r="532" spans="28:29" ht="15" customHeight="1">
      <c r="AB532" s="185"/>
      <c r="AC532" s="185"/>
    </row>
    <row r="533" spans="28:29" ht="15" customHeight="1">
      <c r="AB533" s="185"/>
      <c r="AC533" s="185"/>
    </row>
    <row r="534" spans="28:29" ht="15" customHeight="1">
      <c r="AB534" s="185"/>
      <c r="AC534" s="185"/>
    </row>
    <row r="535" spans="28:29" ht="15" customHeight="1">
      <c r="AB535" s="185"/>
      <c r="AC535" s="185"/>
    </row>
    <row r="536" spans="28:29" ht="15" customHeight="1">
      <c r="AB536" s="185"/>
      <c r="AC536" s="185"/>
    </row>
    <row r="537" spans="28:29" ht="15" customHeight="1">
      <c r="AB537" s="185"/>
      <c r="AC537" s="185"/>
    </row>
    <row r="538" spans="28:29" ht="15" customHeight="1">
      <c r="AB538" s="185"/>
      <c r="AC538" s="185"/>
    </row>
    <row r="539" spans="28:29" ht="15" customHeight="1">
      <c r="AB539" s="185"/>
      <c r="AC539" s="185"/>
    </row>
    <row r="540" spans="28:29" ht="15" customHeight="1">
      <c r="AB540" s="185"/>
      <c r="AC540" s="185"/>
    </row>
    <row r="541" spans="28:29" ht="15" customHeight="1">
      <c r="AB541" s="185"/>
      <c r="AC541" s="185"/>
    </row>
    <row r="542" spans="28:29" ht="15" customHeight="1">
      <c r="AB542" s="185"/>
      <c r="AC542" s="185"/>
    </row>
    <row r="543" spans="28:29" ht="15" customHeight="1">
      <c r="AB543" s="185"/>
      <c r="AC543" s="185"/>
    </row>
    <row r="544" spans="28:29" ht="15" customHeight="1">
      <c r="AB544" s="185"/>
      <c r="AC544" s="185"/>
    </row>
    <row r="545" spans="28:29" ht="15" customHeight="1">
      <c r="AB545" s="185"/>
      <c r="AC545" s="185"/>
    </row>
    <row r="546" spans="28:29" ht="15" customHeight="1">
      <c r="AB546" s="185"/>
      <c r="AC546" s="185"/>
    </row>
    <row r="547" spans="28:29" ht="15" customHeight="1">
      <c r="AB547" s="185"/>
      <c r="AC547" s="185"/>
    </row>
    <row r="548" spans="28:29" ht="15" customHeight="1">
      <c r="AB548" s="185"/>
      <c r="AC548" s="185"/>
    </row>
    <row r="549" spans="28:29" ht="15" customHeight="1">
      <c r="AB549" s="185"/>
      <c r="AC549" s="185"/>
    </row>
    <row r="550" spans="28:29" ht="15" customHeight="1">
      <c r="AB550" s="185"/>
      <c r="AC550" s="185"/>
    </row>
    <row r="551" spans="28:29" ht="15" customHeight="1">
      <c r="AB551" s="185"/>
      <c r="AC551" s="185"/>
    </row>
    <row r="552" spans="28:29" ht="15" customHeight="1">
      <c r="AB552" s="185"/>
      <c r="AC552" s="185"/>
    </row>
    <row r="553" spans="28:29" ht="15" customHeight="1">
      <c r="AB553" s="185"/>
      <c r="AC553" s="185"/>
    </row>
    <row r="554" spans="28:29" ht="15" customHeight="1">
      <c r="AB554" s="185"/>
      <c r="AC554" s="185"/>
    </row>
    <row r="555" spans="28:29" ht="15" customHeight="1">
      <c r="AB555" s="185"/>
      <c r="AC555" s="185"/>
    </row>
    <row r="556" spans="28:29" ht="15" customHeight="1">
      <c r="AB556" s="185"/>
      <c r="AC556" s="185"/>
    </row>
    <row r="557" spans="28:29" ht="15" customHeight="1">
      <c r="AB557" s="185"/>
      <c r="AC557" s="185"/>
    </row>
    <row r="558" spans="28:29" ht="15" customHeight="1">
      <c r="AB558" s="185"/>
      <c r="AC558" s="185"/>
    </row>
    <row r="559" spans="28:29" ht="15" customHeight="1">
      <c r="AB559" s="185"/>
      <c r="AC559" s="185"/>
    </row>
    <row r="560" spans="28:29" ht="15" customHeight="1">
      <c r="AB560" s="185"/>
      <c r="AC560" s="185"/>
    </row>
    <row r="561" spans="28:29" ht="15" customHeight="1">
      <c r="AB561" s="185"/>
      <c r="AC561" s="185"/>
    </row>
    <row r="562" spans="28:29" ht="15" customHeight="1">
      <c r="AB562" s="185"/>
      <c r="AC562" s="185"/>
    </row>
    <row r="563" spans="28:29" ht="15" customHeight="1">
      <c r="AB563" s="185"/>
      <c r="AC563" s="185"/>
    </row>
    <row r="564" spans="28:29" ht="15" customHeight="1">
      <c r="AB564" s="185"/>
      <c r="AC564" s="185"/>
    </row>
    <row r="565" spans="28:29" ht="15" customHeight="1">
      <c r="AB565" s="185"/>
      <c r="AC565" s="185"/>
    </row>
    <row r="566" spans="28:29" ht="15" customHeight="1">
      <c r="AB566" s="185"/>
      <c r="AC566" s="185"/>
    </row>
    <row r="567" spans="28:29" ht="15" customHeight="1">
      <c r="AB567" s="185"/>
      <c r="AC567" s="185"/>
    </row>
    <row r="568" spans="28:29" ht="15" customHeight="1">
      <c r="AB568" s="185"/>
      <c r="AC568" s="185"/>
    </row>
    <row r="569" spans="28:29" ht="15" customHeight="1">
      <c r="AB569" s="185"/>
      <c r="AC569" s="185"/>
    </row>
    <row r="570" spans="28:29" ht="15" customHeight="1">
      <c r="AB570" s="185"/>
      <c r="AC570" s="185"/>
    </row>
    <row r="571" spans="28:29" ht="15" customHeight="1">
      <c r="AB571" s="185"/>
      <c r="AC571" s="185"/>
    </row>
    <row r="572" spans="28:29" ht="15" customHeight="1">
      <c r="AB572" s="185"/>
      <c r="AC572" s="185"/>
    </row>
    <row r="573" spans="28:29" ht="15" customHeight="1">
      <c r="AB573" s="185"/>
      <c r="AC573" s="185"/>
    </row>
    <row r="574" spans="28:29" ht="15" customHeight="1">
      <c r="AB574" s="185"/>
      <c r="AC574" s="185"/>
    </row>
    <row r="575" spans="28:29" ht="15" customHeight="1">
      <c r="AB575" s="185"/>
      <c r="AC575" s="185"/>
    </row>
    <row r="576" spans="28:29" ht="15" customHeight="1">
      <c r="AB576" s="185"/>
      <c r="AC576" s="185"/>
    </row>
    <row r="577" spans="28:29" ht="15" customHeight="1">
      <c r="AB577" s="185"/>
      <c r="AC577" s="185"/>
    </row>
    <row r="578" spans="28:29" ht="15" customHeight="1">
      <c r="AB578" s="185"/>
      <c r="AC578" s="185"/>
    </row>
    <row r="579" spans="28:29" ht="15" customHeight="1">
      <c r="AB579" s="185"/>
      <c r="AC579" s="185"/>
    </row>
    <row r="580" spans="28:29" ht="15" customHeight="1">
      <c r="AB580" s="185"/>
      <c r="AC580" s="185"/>
    </row>
    <row r="581" spans="28:29" ht="15" customHeight="1">
      <c r="AB581" s="185"/>
      <c r="AC581" s="185"/>
    </row>
    <row r="582" spans="28:29" ht="15" customHeight="1">
      <c r="AB582" s="185"/>
      <c r="AC582" s="185"/>
    </row>
    <row r="583" spans="28:29" ht="15" customHeight="1">
      <c r="AB583" s="185"/>
      <c r="AC583" s="185"/>
    </row>
  </sheetData>
  <sheetProtection algorithmName="SHA-512" hashValue="ZXw8VLZxzpggZwfgsoWu94n7ofsLS5i1c4sZPXrjzFFDKvGB14QZTuwE7TfjprcA/u1nfh1kq+u9E1LQ/b5b9g==" saltValue="6biWCaQWE+SAsJOSp/tmxg==" spinCount="100000" sheet="1" selectLockedCells="1"/>
  <mergeCells count="4">
    <mergeCell ref="B2:C2"/>
    <mergeCell ref="B1:C1"/>
    <mergeCell ref="B14:C14"/>
    <mergeCell ref="B15:C15"/>
  </mergeCells>
  <pageMargins left="1.05" right="0.23611109999999999" top="0.3541667" bottom="0.1576389" header="0.1180556" footer="0.1180556"/>
  <pageSetup paperSize="9" scale="36" fitToWidth="2" orientation="landscape" r:id="rId1"/>
  <headerFooter alignWithMargins="0"/>
  <colBreaks count="3" manualBreakCount="3">
    <brk id="23" max="1048575" man="1"/>
    <brk id="43" max="1048575" man="1"/>
    <brk id="5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C8B8-3D20-484E-A1FA-6839B5DD0CB4}">
  <sheetPr codeName="Blad7">
    <pageSetUpPr fitToPage="1"/>
  </sheetPr>
  <dimension ref="A1:AO21"/>
  <sheetViews>
    <sheetView workbookViewId="0">
      <selection sqref="A1:F22"/>
    </sheetView>
  </sheetViews>
  <sheetFormatPr defaultColWidth="11.453125" defaultRowHeight="25" customHeight="1"/>
  <cols>
    <col min="1" max="1" width="12.1796875" style="65" bestFit="1" customWidth="1"/>
    <col min="2" max="16384" width="11.453125" style="65"/>
  </cols>
  <sheetData>
    <row r="1" spans="1:41" s="71" customFormat="1" ht="25" customHeight="1" thickBot="1">
      <c r="A1" s="70" t="s">
        <v>191</v>
      </c>
      <c r="B1" s="70">
        <f>NogTeSpelen!AT6</f>
        <v>36</v>
      </c>
      <c r="C1" s="69" t="s">
        <v>193</v>
      </c>
      <c r="D1" s="69"/>
      <c r="E1" s="69"/>
    </row>
    <row r="2" spans="1:41" s="67" customFormat="1" ht="25" customHeight="1">
      <c r="A2" s="103">
        <f>NogTeSpelen!D6</f>
        <v>0</v>
      </c>
      <c r="B2" s="75" t="str">
        <f>NogTeSpelen!E6</f>
        <v/>
      </c>
      <c r="C2" s="75" t="str">
        <f>NogTeSpelen!F6</f>
        <v>appie</v>
      </c>
      <c r="D2" s="75" t="str">
        <f>NogTeSpelen!G6</f>
        <v>arthur</v>
      </c>
      <c r="E2" s="76" t="str">
        <f>NogTeSpelen!H6</f>
        <v>berry</v>
      </c>
      <c r="AO2" s="67">
        <f>NogTeSpelen!AS6</f>
        <v>0</v>
      </c>
    </row>
    <row r="3" spans="1:41" ht="25" customHeight="1">
      <c r="A3" s="77" t="str">
        <f>NogTeSpelen!I6</f>
        <v>chris</v>
      </c>
      <c r="B3" s="66" t="str">
        <f>NogTeSpelen!J6</f>
        <v>cock</v>
      </c>
      <c r="C3" s="66" t="str">
        <f>NogTeSpelen!K6</f>
        <v>cor</v>
      </c>
      <c r="D3" s="66" t="str">
        <f>NogTeSpelen!L6</f>
        <v>ed</v>
      </c>
      <c r="E3" s="78" t="str">
        <f>NogTeSpelen!M6</f>
        <v>frans</v>
      </c>
    </row>
    <row r="4" spans="1:41" ht="25" customHeight="1">
      <c r="A4" s="77" t="str">
        <f>NogTeSpelen!N6</f>
        <v>ger d</v>
      </c>
      <c r="B4" s="66" t="str">
        <f>NogTeSpelen!O6</f>
        <v>ger v</v>
      </c>
      <c r="C4" s="66" t="str">
        <f>NogTeSpelen!P6</f>
        <v xml:space="preserve">harold B </v>
      </c>
      <c r="D4" s="66" t="str">
        <f>NogTeSpelen!Q6</f>
        <v/>
      </c>
      <c r="E4" s="78" t="str">
        <f>NogTeSpelen!R6</f>
        <v>jaap</v>
      </c>
    </row>
    <row r="5" spans="1:41" s="67" customFormat="1" ht="25" customHeight="1">
      <c r="A5" s="77" t="str">
        <f>NogTeSpelen!S6</f>
        <v>joop</v>
      </c>
      <c r="B5" s="66" t="str">
        <f>NogTeSpelen!T6</f>
        <v/>
      </c>
      <c r="C5" s="66" t="str">
        <f>NogTeSpelen!U6</f>
        <v>mars bo</v>
      </c>
      <c r="D5" s="66" t="str">
        <f>NogTeSpelen!V6</f>
        <v>mars bu</v>
      </c>
      <c r="E5" s="78" t="str">
        <f>NogTeSpelen!W6</f>
        <v>mars ma</v>
      </c>
      <c r="Z5" s="65"/>
      <c r="AA5" s="65"/>
      <c r="AB5" s="65"/>
      <c r="AC5" s="65"/>
      <c r="AD5" s="65"/>
      <c r="AO5" s="67" t="str">
        <f>Gespeeld!AP6</f>
        <v/>
      </c>
    </row>
    <row r="6" spans="1:41" ht="25" customHeight="1">
      <c r="A6" s="77" t="str">
        <f>NogTeSpelen!X6</f>
        <v>mars os</v>
      </c>
      <c r="B6" s="77" t="str">
        <f>NogTeSpelen!Y6</f>
        <v>marco</v>
      </c>
      <c r="C6" s="77" t="str">
        <f>NogTeSpelen!Z6</f>
        <v>micha</v>
      </c>
      <c r="D6" s="77" t="str">
        <f>NogTeSpelen!AA6</f>
        <v>mo</v>
      </c>
      <c r="E6" s="77" t="str">
        <f>NogTeSpelen!AB6</f>
        <v>Patrick</v>
      </c>
    </row>
    <row r="7" spans="1:41" ht="25" customHeight="1">
      <c r="A7" s="77" t="str">
        <f>NogTeSpelen!AC6</f>
        <v>paul</v>
      </c>
      <c r="B7" s="77" t="str">
        <f>NogTeSpelen!AD6</f>
        <v>peet g</v>
      </c>
      <c r="C7" s="77" t="str">
        <f>NogTeSpelen!AE6</f>
        <v>peet h</v>
      </c>
      <c r="D7" s="77" t="str">
        <f>NogTeSpelen!AF6</f>
        <v>peet m</v>
      </c>
      <c r="E7" s="77" t="str">
        <f>NogTeSpelen!AG6</f>
        <v>piet</v>
      </c>
    </row>
    <row r="8" spans="1:41" ht="25" customHeight="1">
      <c r="A8" s="77" t="str">
        <f>NogTeSpelen!AH6</f>
        <v>pleun</v>
      </c>
      <c r="B8" s="77" t="str">
        <f>NogTeSpelen!AI6</f>
        <v>rene</v>
      </c>
      <c r="C8" s="77" t="str">
        <f>NogTeSpelen!AJ6</f>
        <v>richard</v>
      </c>
      <c r="D8" s="77" t="str">
        <f>NogTeSpelen!AK6</f>
        <v>ronald</v>
      </c>
      <c r="E8" s="77" t="str">
        <f>NogTeSpelen!AL6</f>
        <v>ted</v>
      </c>
    </row>
    <row r="9" spans="1:41" ht="25" customHeight="1" thickBot="1">
      <c r="A9" s="415" t="str">
        <f>NogTeSpelen!AM6</f>
        <v/>
      </c>
      <c r="B9" s="79" t="str">
        <f>NogTeSpelen!AN6</f>
        <v>theo v W</v>
      </c>
      <c r="C9" s="79" t="str">
        <f>NogTeSpelen!AO6</f>
        <v>thijs</v>
      </c>
      <c r="D9" s="79" t="str">
        <f>NogTeSpelen!AP6</f>
        <v>Walter</v>
      </c>
      <c r="E9" s="79" t="str">
        <f>NogTeSpelen!AQ6</f>
        <v>wim</v>
      </c>
    </row>
    <row r="10" spans="1:41" ht="25" customHeight="1">
      <c r="A10" s="66" t="str">
        <f>NogTeSpelen!AR6</f>
        <v>wout</v>
      </c>
    </row>
    <row r="11" spans="1:41" ht="10" customHeight="1"/>
    <row r="12" spans="1:41" s="71" customFormat="1" ht="25" customHeight="1" thickBot="1">
      <c r="A12" s="73" t="str">
        <f>A1</f>
        <v>Alex R</v>
      </c>
      <c r="B12" s="73">
        <f>Gespeeld!AT6</f>
        <v>4</v>
      </c>
      <c r="C12" s="72" t="s">
        <v>194</v>
      </c>
      <c r="D12" s="72"/>
      <c r="E12" s="72"/>
    </row>
    <row r="13" spans="1:41" ht="25" customHeight="1">
      <c r="A13" s="102">
        <f>Gespeeld!D6</f>
        <v>0</v>
      </c>
      <c r="B13" s="83" t="str">
        <f>Gespeeld!E6</f>
        <v>alex s</v>
      </c>
      <c r="C13" s="83" t="str">
        <f>Gespeeld!F6</f>
        <v/>
      </c>
      <c r="D13" s="83" t="str">
        <f>Gespeeld!G6</f>
        <v/>
      </c>
      <c r="E13" s="84" t="str">
        <f>Gespeeld!H6</f>
        <v/>
      </c>
    </row>
    <row r="14" spans="1:41" ht="25" customHeight="1">
      <c r="A14" s="85" t="str">
        <f>Gespeeld!I6</f>
        <v/>
      </c>
      <c r="B14" s="68" t="str">
        <f>Gespeeld!J6</f>
        <v/>
      </c>
      <c r="C14" s="68" t="str">
        <f>Gespeeld!K6</f>
        <v/>
      </c>
      <c r="D14" s="68" t="str">
        <f>Gespeeld!L6</f>
        <v/>
      </c>
      <c r="E14" s="86" t="str">
        <f>Gespeeld!M6</f>
        <v/>
      </c>
    </row>
    <row r="15" spans="1:41" ht="25" customHeight="1">
      <c r="A15" s="85" t="str">
        <f>Gespeeld!N6</f>
        <v/>
      </c>
      <c r="B15" s="68" t="str">
        <f>Gespeeld!O6</f>
        <v/>
      </c>
      <c r="C15" s="68" t="str">
        <f>Gespeeld!P6</f>
        <v/>
      </c>
      <c r="D15" s="68" t="str">
        <f>Gespeeld!Q6</f>
        <v>harold  N</v>
      </c>
      <c r="E15" s="86" t="str">
        <f>Gespeeld!R6</f>
        <v/>
      </c>
    </row>
    <row r="16" spans="1:41" ht="25" customHeight="1">
      <c r="A16" s="85" t="str">
        <f>Gespeeld!S6</f>
        <v/>
      </c>
      <c r="B16" s="68" t="str">
        <f>Gespeeld!T6</f>
        <v>jos</v>
      </c>
      <c r="C16" s="68" t="str">
        <f>Gespeeld!U6</f>
        <v/>
      </c>
      <c r="D16" s="68" t="str">
        <f>Gespeeld!V6</f>
        <v/>
      </c>
      <c r="E16" s="86" t="str">
        <f>Gespeeld!W6</f>
        <v/>
      </c>
    </row>
    <row r="17" spans="1:5" ht="25" customHeight="1">
      <c r="A17" s="85" t="str">
        <f>Gespeeld!X6</f>
        <v/>
      </c>
      <c r="B17" s="85" t="str">
        <f>Gespeeld!Y6</f>
        <v/>
      </c>
      <c r="C17" s="85" t="str">
        <f>Gespeeld!Z6</f>
        <v/>
      </c>
      <c r="D17" s="85" t="str">
        <f>Gespeeld!AA6</f>
        <v/>
      </c>
      <c r="E17" s="85" t="str">
        <f>Gespeeld!AB6</f>
        <v/>
      </c>
    </row>
    <row r="18" spans="1:5" ht="25" customHeight="1">
      <c r="A18" s="85" t="str">
        <f>Gespeeld!AC6</f>
        <v/>
      </c>
      <c r="B18" s="85" t="str">
        <f>Gespeeld!AD6</f>
        <v/>
      </c>
      <c r="C18" s="85" t="str">
        <f>Gespeeld!AE6</f>
        <v/>
      </c>
      <c r="D18" s="85" t="str">
        <f>Gespeeld!AF6</f>
        <v/>
      </c>
      <c r="E18" s="85" t="str">
        <f>Gespeeld!AG6</f>
        <v/>
      </c>
    </row>
    <row r="19" spans="1:5" ht="25" customHeight="1">
      <c r="A19" s="85" t="str">
        <f>Gespeeld!AH6</f>
        <v/>
      </c>
      <c r="B19" s="85" t="str">
        <f>Gespeeld!AI6</f>
        <v/>
      </c>
      <c r="C19" s="85" t="str">
        <f>Gespeeld!AJ6</f>
        <v/>
      </c>
      <c r="D19" s="85" t="str">
        <f>Gespeeld!AK6</f>
        <v/>
      </c>
      <c r="E19" s="85" t="str">
        <f>Gespeeld!AL6</f>
        <v/>
      </c>
    </row>
    <row r="20" spans="1:5" ht="25" customHeight="1">
      <c r="A20" s="85" t="str">
        <f>Gespeeld!AM6</f>
        <v>theo A</v>
      </c>
      <c r="B20" s="85" t="str">
        <f>Gespeeld!AN6</f>
        <v/>
      </c>
      <c r="C20" s="85" t="str">
        <f>Gespeeld!AO6</f>
        <v/>
      </c>
      <c r="D20" s="85" t="str">
        <f>Gespeeld!AP6</f>
        <v/>
      </c>
      <c r="E20" s="85" t="str">
        <f>Gespeeld!AQ6</f>
        <v/>
      </c>
    </row>
    <row r="21" spans="1:5" ht="25" customHeight="1">
      <c r="A21" s="416" t="str">
        <f>Gespeeld!AR6</f>
        <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3C5AC-DDFB-ED44-905E-4F6837E02392}">
  <sheetPr codeName="Blad8"/>
  <dimension ref="A1:AO21"/>
  <sheetViews>
    <sheetView zoomScaleNormal="100" workbookViewId="0">
      <selection sqref="A1:F22"/>
    </sheetView>
  </sheetViews>
  <sheetFormatPr defaultColWidth="11.453125" defaultRowHeight="25" customHeight="1"/>
  <cols>
    <col min="1" max="3" width="11.453125" style="65"/>
    <col min="4" max="4" width="12.1796875" style="65" bestFit="1" customWidth="1"/>
    <col min="5" max="16384" width="11.453125" style="65"/>
  </cols>
  <sheetData>
    <row r="1" spans="1:41" s="71" customFormat="1" ht="25" customHeight="1" thickBot="1">
      <c r="A1" s="70" t="s">
        <v>192</v>
      </c>
      <c r="B1" s="88">
        <f>NogTeSpelen!AT7</f>
        <v>21</v>
      </c>
      <c r="C1" s="69" t="s">
        <v>193</v>
      </c>
      <c r="D1" s="69"/>
      <c r="E1" s="69"/>
    </row>
    <row r="2" spans="1:41" s="67" customFormat="1" ht="25" customHeight="1">
      <c r="A2" s="74" t="str">
        <f>NogTeSpelen!D7</f>
        <v/>
      </c>
      <c r="B2" s="100">
        <f>NogTeSpelen!E7</f>
        <v>0</v>
      </c>
      <c r="C2" s="75" t="str">
        <f>NogTeSpelen!F7</f>
        <v/>
      </c>
      <c r="D2" s="75" t="str">
        <f>NogTeSpelen!G7</f>
        <v>arthur</v>
      </c>
      <c r="E2" s="76" t="str">
        <f>NogTeSpelen!H7</f>
        <v>berry</v>
      </c>
      <c r="AO2" s="65"/>
    </row>
    <row r="3" spans="1:41" ht="25" customHeight="1">
      <c r="A3" s="77" t="str">
        <f>NogTeSpelen!I7</f>
        <v/>
      </c>
      <c r="B3" s="66" t="str">
        <f>NogTeSpelen!J7</f>
        <v/>
      </c>
      <c r="C3" s="66" t="str">
        <f>NogTeSpelen!K7</f>
        <v>cor</v>
      </c>
      <c r="D3" s="66" t="str">
        <f>NogTeSpelen!L7</f>
        <v/>
      </c>
      <c r="E3" s="78" t="str">
        <f>NogTeSpelen!M7</f>
        <v/>
      </c>
    </row>
    <row r="4" spans="1:41" ht="25" customHeight="1">
      <c r="A4" s="77" t="str">
        <f>NogTeSpelen!N7</f>
        <v>ger d</v>
      </c>
      <c r="B4" s="66" t="str">
        <f>NogTeSpelen!O7</f>
        <v>ger v</v>
      </c>
      <c r="C4" s="66" t="str">
        <f>NogTeSpelen!P7</f>
        <v/>
      </c>
      <c r="D4" s="66" t="str">
        <f>NogTeSpelen!Q7</f>
        <v>harold  N</v>
      </c>
      <c r="E4" s="78" t="str">
        <f>NogTeSpelen!R7</f>
        <v>jaap</v>
      </c>
    </row>
    <row r="5" spans="1:41" s="67" customFormat="1" ht="25" customHeight="1">
      <c r="A5" s="77" t="str">
        <f>NogTeSpelen!S7</f>
        <v>joop</v>
      </c>
      <c r="B5" s="66" t="str">
        <f>NogTeSpelen!T7</f>
        <v/>
      </c>
      <c r="C5" s="66" t="str">
        <f>NogTeSpelen!U7</f>
        <v/>
      </c>
      <c r="D5" s="66" t="str">
        <f>NogTeSpelen!V7</f>
        <v>mars bu</v>
      </c>
      <c r="E5" s="78" t="str">
        <f>NogTeSpelen!W7</f>
        <v>mars ma</v>
      </c>
      <c r="Z5" s="65"/>
      <c r="AA5" s="65"/>
      <c r="AB5" s="65"/>
      <c r="AC5" s="65"/>
      <c r="AD5" s="65"/>
      <c r="AO5" s="65"/>
    </row>
    <row r="6" spans="1:41" ht="25" customHeight="1">
      <c r="A6" s="77" t="str">
        <f>NogTeSpelen!X7</f>
        <v>mars os</v>
      </c>
      <c r="B6" s="77" t="str">
        <f>NogTeSpelen!Y7</f>
        <v>marco</v>
      </c>
      <c r="C6" s="77" t="str">
        <f>NogTeSpelen!Z7</f>
        <v>micha</v>
      </c>
      <c r="D6" s="66" t="str">
        <f>NogTeSpelen!AA7</f>
        <v/>
      </c>
      <c r="E6" s="78" t="str">
        <f>NogTeSpelen!AB7</f>
        <v>Patrick</v>
      </c>
    </row>
    <row r="7" spans="1:41" ht="25" customHeight="1">
      <c r="A7" s="77" t="str">
        <f>NogTeSpelen!AC7</f>
        <v>paul</v>
      </c>
      <c r="B7" s="66" t="str">
        <f>NogTeSpelen!AD7</f>
        <v/>
      </c>
      <c r="C7" s="66" t="str">
        <f>NogTeSpelen!AE7</f>
        <v>peet h</v>
      </c>
      <c r="D7" s="66" t="str">
        <f>NogTeSpelen!AF7</f>
        <v>peet m</v>
      </c>
      <c r="E7" s="78" t="str">
        <f>NogTeSpelen!AG7</f>
        <v>piet</v>
      </c>
    </row>
    <row r="8" spans="1:41" ht="25" customHeight="1">
      <c r="A8" s="77" t="str">
        <f>NogTeSpelen!AH7</f>
        <v/>
      </c>
      <c r="B8" s="66" t="str">
        <f>NogTeSpelen!AI7</f>
        <v/>
      </c>
      <c r="C8" s="66" t="str">
        <f>NogTeSpelen!AJ7</f>
        <v/>
      </c>
      <c r="D8" s="66" t="str">
        <f>NogTeSpelen!AK7</f>
        <v/>
      </c>
      <c r="E8" s="78" t="str">
        <f>NogTeSpelen!AL7</f>
        <v>ted</v>
      </c>
    </row>
    <row r="9" spans="1:41" ht="25" customHeight="1" thickBot="1">
      <c r="A9" s="415" t="str">
        <f>NogTeSpelen!AM7</f>
        <v/>
      </c>
      <c r="B9" s="80" t="str">
        <f>NogTeSpelen!AN7</f>
        <v>theo v W</v>
      </c>
      <c r="C9" s="80" t="str">
        <f>NogTeSpelen!AO7</f>
        <v/>
      </c>
      <c r="D9" s="80" t="str">
        <f>NogTeSpelen!AP7</f>
        <v>Walter</v>
      </c>
      <c r="E9" s="81" t="str">
        <f>NogTeSpelen!AQ7</f>
        <v/>
      </c>
    </row>
    <row r="10" spans="1:41" ht="25" customHeight="1">
      <c r="A10" s="66" t="str">
        <f>NogTeSpelen!AR7</f>
        <v/>
      </c>
    </row>
    <row r="11" spans="1:41" ht="10" customHeight="1"/>
    <row r="12" spans="1:41" s="71" customFormat="1" ht="25" customHeight="1" thickBot="1">
      <c r="A12" s="73" t="str">
        <f>A1</f>
        <v>Alex S</v>
      </c>
      <c r="B12" s="89">
        <f>Gespeeld!AT7</f>
        <v>19</v>
      </c>
      <c r="C12" s="72" t="s">
        <v>194</v>
      </c>
      <c r="D12" s="72"/>
      <c r="E12" s="72"/>
      <c r="AO12" s="65"/>
    </row>
    <row r="13" spans="1:41" ht="25" customHeight="1">
      <c r="A13" s="82" t="str">
        <f>Gespeeld!D7</f>
        <v>alex r</v>
      </c>
      <c r="B13" s="101">
        <f>Gespeeld!E7</f>
        <v>0</v>
      </c>
      <c r="C13" s="83" t="str">
        <f>Gespeeld!F7</f>
        <v>appie</v>
      </c>
      <c r="D13" s="83" t="str">
        <f>Gespeeld!G7</f>
        <v/>
      </c>
      <c r="E13" s="84" t="str">
        <f>Gespeeld!H7</f>
        <v/>
      </c>
    </row>
    <row r="14" spans="1:41" ht="25" customHeight="1">
      <c r="A14" s="85" t="str">
        <f>Gespeeld!I7</f>
        <v>chris</v>
      </c>
      <c r="B14" s="68" t="str">
        <f>Gespeeld!J7</f>
        <v>cock</v>
      </c>
      <c r="C14" s="68" t="str">
        <f>Gespeeld!K7</f>
        <v/>
      </c>
      <c r="D14" s="68" t="str">
        <f>Gespeeld!L7</f>
        <v>ed</v>
      </c>
      <c r="E14" s="86" t="str">
        <f>Gespeeld!M7</f>
        <v>frans</v>
      </c>
    </row>
    <row r="15" spans="1:41" ht="25" customHeight="1">
      <c r="A15" s="85" t="str">
        <f>Gespeeld!N7</f>
        <v/>
      </c>
      <c r="B15" s="68" t="str">
        <f>Gespeeld!O7</f>
        <v/>
      </c>
      <c r="C15" s="68" t="str">
        <f>Gespeeld!P7</f>
        <v>harold B</v>
      </c>
      <c r="D15" s="68" t="str">
        <f>Gespeeld!Q7</f>
        <v/>
      </c>
      <c r="E15" s="86" t="str">
        <f>Gespeeld!R7</f>
        <v/>
      </c>
    </row>
    <row r="16" spans="1:41" ht="25" customHeight="1">
      <c r="A16" s="85" t="str">
        <f>Gespeeld!S7</f>
        <v/>
      </c>
      <c r="B16" s="68" t="str">
        <f>Gespeeld!T7</f>
        <v>jos</v>
      </c>
      <c r="C16" s="68" t="str">
        <f>Gespeeld!U7</f>
        <v>mars bo</v>
      </c>
      <c r="D16" s="68" t="str">
        <f>Gespeeld!V7</f>
        <v/>
      </c>
      <c r="E16" s="86" t="str">
        <f>Gespeeld!W7</f>
        <v/>
      </c>
    </row>
    <row r="17" spans="1:5" ht="25" customHeight="1">
      <c r="A17" s="85" t="str">
        <f>Gespeeld!X7</f>
        <v/>
      </c>
      <c r="B17" s="85" t="str">
        <f>Gespeeld!Y7</f>
        <v/>
      </c>
      <c r="C17" s="85" t="str">
        <f>Gespeeld!Z7</f>
        <v/>
      </c>
      <c r="D17" s="68" t="str">
        <f>Gespeeld!AA7</f>
        <v>mo</v>
      </c>
      <c r="E17" s="86" t="str">
        <f>Gespeeld!AD7</f>
        <v>peet g</v>
      </c>
    </row>
    <row r="18" spans="1:5" ht="25" customHeight="1">
      <c r="A18" s="85" t="str">
        <f>Gespeeld!AC7</f>
        <v/>
      </c>
      <c r="B18" s="85" t="str">
        <f>Gespeeld!AD7</f>
        <v>peet g</v>
      </c>
      <c r="C18" s="85" t="str">
        <f>Gespeeld!AE7</f>
        <v/>
      </c>
      <c r="D18" s="85" t="str">
        <f>Gespeeld!AF7</f>
        <v/>
      </c>
      <c r="E18" s="85" t="str">
        <f>Gespeeld!AG7</f>
        <v/>
      </c>
    </row>
    <row r="19" spans="1:5" ht="25" customHeight="1">
      <c r="A19" s="85" t="str">
        <f>Gespeeld!AH7</f>
        <v>pleun</v>
      </c>
      <c r="B19" s="85" t="str">
        <f>Gespeeld!AI7</f>
        <v>rene</v>
      </c>
      <c r="C19" s="85" t="str">
        <f>Gespeeld!AJ7</f>
        <v>richard</v>
      </c>
      <c r="D19" s="85" t="str">
        <f>Gespeeld!AK7</f>
        <v>ronald</v>
      </c>
      <c r="E19" s="85" t="str">
        <f>Gespeeld!AL7</f>
        <v/>
      </c>
    </row>
    <row r="20" spans="1:5" ht="25" customHeight="1" thickBot="1">
      <c r="A20" s="417" t="str">
        <f>Gespeeld!AM7</f>
        <v>theo A</v>
      </c>
      <c r="B20" s="87" t="str">
        <f>Gespeeld!AN7</f>
        <v/>
      </c>
      <c r="C20" s="87" t="str">
        <f>Gespeeld!AO7</f>
        <v>thijs</v>
      </c>
      <c r="D20" s="87" t="str">
        <f>Gespeeld!AP7</f>
        <v/>
      </c>
      <c r="E20" s="87" t="str">
        <f>Gespeeld!AQ7</f>
        <v>wim</v>
      </c>
    </row>
    <row r="21" spans="1:5" ht="25" customHeight="1">
      <c r="A21" s="416" t="str">
        <f>Gespeeld!AR7</f>
        <v>wout</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4E8E-E5DD-8045-A388-48C88831CA6F}">
  <sheetPr codeName="Blad9">
    <pageSetUpPr fitToPage="1"/>
  </sheetPr>
  <dimension ref="A1:AO21"/>
  <sheetViews>
    <sheetView zoomScaleNormal="100" workbookViewId="0">
      <selection sqref="A1:F22"/>
    </sheetView>
  </sheetViews>
  <sheetFormatPr defaultColWidth="11.453125" defaultRowHeight="25" customHeight="1"/>
  <cols>
    <col min="1" max="16384" width="11.453125" style="65"/>
  </cols>
  <sheetData>
    <row r="1" spans="1:41" s="71" customFormat="1" ht="25" customHeight="1" thickBot="1">
      <c r="A1" s="70" t="s">
        <v>131</v>
      </c>
      <c r="B1" s="88">
        <f>NogTeSpelen!AT8</f>
        <v>30</v>
      </c>
      <c r="C1" s="69" t="s">
        <v>193</v>
      </c>
      <c r="D1" s="69"/>
      <c r="E1" s="69"/>
    </row>
    <row r="2" spans="1:41" s="67" customFormat="1" ht="25" customHeight="1">
      <c r="A2" s="74" t="str">
        <f>NogTeSpelen!D8</f>
        <v>alex r</v>
      </c>
      <c r="B2" s="75" t="str">
        <f>NogTeSpelen!E8</f>
        <v/>
      </c>
      <c r="C2" s="100">
        <f>NogTeSpelen!F8</f>
        <v>0</v>
      </c>
      <c r="D2" s="75" t="str">
        <f>NogTeSpelen!G8</f>
        <v>arthur</v>
      </c>
      <c r="E2" s="76" t="str">
        <f>NogTeSpelen!H8</f>
        <v>berry</v>
      </c>
      <c r="AO2" s="65"/>
    </row>
    <row r="3" spans="1:41" ht="25" customHeight="1">
      <c r="A3" s="77" t="str">
        <f>NogTeSpelen!I8</f>
        <v>chris</v>
      </c>
      <c r="B3" s="66" t="str">
        <f>NogTeSpelen!J8</f>
        <v/>
      </c>
      <c r="C3" s="66" t="str">
        <f>NogTeSpelen!K8</f>
        <v/>
      </c>
      <c r="D3" s="66" t="str">
        <f>NogTeSpelen!L8</f>
        <v>ed</v>
      </c>
      <c r="E3" s="78" t="str">
        <f>NogTeSpelen!M8</f>
        <v/>
      </c>
    </row>
    <row r="4" spans="1:41" ht="25" customHeight="1">
      <c r="A4" s="77" t="str">
        <f>NogTeSpelen!N8</f>
        <v>ger d</v>
      </c>
      <c r="B4" s="66" t="str">
        <f>NogTeSpelen!O8</f>
        <v/>
      </c>
      <c r="C4" s="66" t="str">
        <f>NogTeSpelen!P8</f>
        <v xml:space="preserve">harold B </v>
      </c>
      <c r="D4" s="66" t="str">
        <f>NogTeSpelen!Q8</f>
        <v/>
      </c>
      <c r="E4" s="78" t="str">
        <f>NogTeSpelen!R8</f>
        <v>jaap</v>
      </c>
    </row>
    <row r="5" spans="1:41" s="67" customFormat="1" ht="25" customHeight="1">
      <c r="A5" s="77" t="str">
        <f>NogTeSpelen!S8</f>
        <v>joop</v>
      </c>
      <c r="B5" s="66" t="str">
        <f>NogTeSpelen!T8</f>
        <v>jos</v>
      </c>
      <c r="C5" s="66" t="str">
        <f>NogTeSpelen!U8</f>
        <v/>
      </c>
      <c r="D5" s="66" t="str">
        <f>NogTeSpelen!V8</f>
        <v>mars bu</v>
      </c>
      <c r="E5" s="78" t="str">
        <f>NogTeSpelen!W8</f>
        <v>mars ma</v>
      </c>
      <c r="Z5" s="65"/>
      <c r="AA5" s="65"/>
      <c r="AB5" s="65"/>
      <c r="AC5" s="65"/>
      <c r="AD5" s="65"/>
      <c r="AO5" s="65"/>
    </row>
    <row r="6" spans="1:41" ht="25" customHeight="1">
      <c r="A6" s="77" t="str">
        <f>NogTeSpelen!X8</f>
        <v>mars os</v>
      </c>
      <c r="B6" s="77" t="str">
        <f>NogTeSpelen!Y8</f>
        <v>marco</v>
      </c>
      <c r="C6" s="77" t="str">
        <f>NogTeSpelen!Z8</f>
        <v/>
      </c>
      <c r="D6" s="77" t="str">
        <f>NogTeSpelen!AA8</f>
        <v>mo</v>
      </c>
      <c r="E6" s="77" t="str">
        <f>NogTeSpelen!AB8</f>
        <v>Patrick</v>
      </c>
    </row>
    <row r="7" spans="1:41" ht="25" customHeight="1">
      <c r="A7" s="77" t="str">
        <f>NogTeSpelen!AC8</f>
        <v>paul</v>
      </c>
      <c r="B7" s="77" t="str">
        <f>NogTeSpelen!AD8</f>
        <v>peet g</v>
      </c>
      <c r="C7" s="77" t="str">
        <f>NogTeSpelen!AE8</f>
        <v>peet h</v>
      </c>
      <c r="D7" s="77" t="str">
        <f>NogTeSpelen!AF8</f>
        <v>peet m</v>
      </c>
      <c r="E7" s="77" t="str">
        <f>NogTeSpelen!AG8</f>
        <v>piet</v>
      </c>
    </row>
    <row r="8" spans="1:41" ht="25" customHeight="1">
      <c r="A8" s="77" t="str">
        <f>NogTeSpelen!AH8</f>
        <v>pleun</v>
      </c>
      <c r="B8" s="77" t="str">
        <f>NogTeSpelen!AI8</f>
        <v>rene</v>
      </c>
      <c r="C8" s="77" t="str">
        <f>NogTeSpelen!AJ8</f>
        <v>richard</v>
      </c>
      <c r="D8" s="77" t="str">
        <f>NogTeSpelen!AK8</f>
        <v>ronald</v>
      </c>
      <c r="E8" s="77" t="str">
        <f>NogTeSpelen!AL8</f>
        <v/>
      </c>
    </row>
    <row r="9" spans="1:41" ht="25" customHeight="1" thickBot="1">
      <c r="A9" s="79" t="str">
        <f>NogTeSpelen!AM8</f>
        <v>theo A</v>
      </c>
      <c r="B9" s="79" t="str">
        <f>NogTeSpelen!AN8</f>
        <v/>
      </c>
      <c r="C9" s="79" t="str">
        <f>NogTeSpelen!AO8</f>
        <v>thijs</v>
      </c>
      <c r="D9" s="79" t="str">
        <f>NogTeSpelen!AP8</f>
        <v>Walter</v>
      </c>
      <c r="E9" s="79" t="str">
        <f>NogTeSpelen!AQ8</f>
        <v>wim</v>
      </c>
    </row>
    <row r="10" spans="1:41" ht="25" customHeight="1" thickBot="1">
      <c r="A10" s="79" t="str">
        <f>NogTeSpelen!AR8</f>
        <v>wout</v>
      </c>
    </row>
    <row r="11" spans="1:41" ht="10" customHeight="1"/>
    <row r="12" spans="1:41" s="71" customFormat="1" ht="25" customHeight="1" thickBot="1">
      <c r="A12" s="73" t="str">
        <f>A1</f>
        <v>Appie</v>
      </c>
      <c r="B12" s="89">
        <f>Gespeeld!AT8</f>
        <v>10</v>
      </c>
      <c r="C12" s="72" t="s">
        <v>194</v>
      </c>
      <c r="D12" s="72"/>
      <c r="E12" s="72"/>
      <c r="AO12" s="65"/>
    </row>
    <row r="13" spans="1:41" ht="25" customHeight="1">
      <c r="A13" s="82" t="str">
        <f>Gespeeld!D8</f>
        <v/>
      </c>
      <c r="B13" s="83" t="str">
        <f>Gespeeld!E8</f>
        <v>alex s</v>
      </c>
      <c r="C13" s="101">
        <f>Gespeeld!F8</f>
        <v>0</v>
      </c>
      <c r="D13" s="83" t="str">
        <f>Gespeeld!G8</f>
        <v/>
      </c>
      <c r="E13" s="84" t="str">
        <f>Gespeeld!H8</f>
        <v/>
      </c>
    </row>
    <row r="14" spans="1:41" ht="25" customHeight="1">
      <c r="A14" s="85" t="str">
        <f>Gespeeld!I8</f>
        <v/>
      </c>
      <c r="B14" s="68" t="str">
        <f>Gespeeld!J8</f>
        <v>cock</v>
      </c>
      <c r="C14" s="68" t="str">
        <f>Gespeeld!K8</f>
        <v>cor</v>
      </c>
      <c r="D14" s="68" t="str">
        <f>Gespeeld!L8</f>
        <v/>
      </c>
      <c r="E14" s="86" t="str">
        <f>Gespeeld!M8</f>
        <v>frans</v>
      </c>
    </row>
    <row r="15" spans="1:41" ht="25" customHeight="1">
      <c r="A15" s="85" t="str">
        <f>Gespeeld!N8</f>
        <v/>
      </c>
      <c r="B15" s="68" t="str">
        <f>Gespeeld!O8</f>
        <v>ger v</v>
      </c>
      <c r="C15" s="68" t="str">
        <f>Gespeeld!P8</f>
        <v/>
      </c>
      <c r="D15" s="68" t="str">
        <f>Gespeeld!Q8</f>
        <v>harold  N</v>
      </c>
      <c r="E15" s="86" t="str">
        <f>Gespeeld!R8</f>
        <v/>
      </c>
    </row>
    <row r="16" spans="1:41" ht="25" customHeight="1">
      <c r="A16" s="85" t="str">
        <f>Gespeeld!S8</f>
        <v/>
      </c>
      <c r="B16" s="68" t="str">
        <f>Gespeeld!T8</f>
        <v/>
      </c>
      <c r="C16" s="68" t="str">
        <f>Gespeeld!U8</f>
        <v>mars bo</v>
      </c>
      <c r="D16" s="68" t="str">
        <f>Gespeeld!V8</f>
        <v/>
      </c>
      <c r="E16" s="86" t="str">
        <f>Gespeeld!W8</f>
        <v/>
      </c>
    </row>
    <row r="17" spans="1:5" ht="25" customHeight="1">
      <c r="A17" s="85" t="str">
        <f>Gespeeld!X8</f>
        <v/>
      </c>
      <c r="B17" s="85" t="str">
        <f>Gespeeld!Y8</f>
        <v/>
      </c>
      <c r="C17" s="85" t="str">
        <f>Gespeeld!Z8</f>
        <v>micha</v>
      </c>
      <c r="D17" s="85" t="str">
        <f>Gespeeld!AA8</f>
        <v/>
      </c>
      <c r="E17" s="85" t="str">
        <f>Gespeeld!AB8</f>
        <v/>
      </c>
    </row>
    <row r="18" spans="1:5" ht="25" customHeight="1">
      <c r="A18" s="85" t="str">
        <f>Gespeeld!AC8</f>
        <v/>
      </c>
      <c r="B18" s="85" t="str">
        <f>Gespeeld!AD8</f>
        <v/>
      </c>
      <c r="C18" s="85" t="str">
        <f>Gespeeld!AE8</f>
        <v/>
      </c>
      <c r="D18" s="85" t="str">
        <f>Gespeeld!AF8</f>
        <v/>
      </c>
      <c r="E18" s="85" t="str">
        <f>Gespeeld!AG8</f>
        <v/>
      </c>
    </row>
    <row r="19" spans="1:5" ht="25" customHeight="1">
      <c r="A19" s="85" t="str">
        <f>Gespeeld!AH8</f>
        <v/>
      </c>
      <c r="B19" s="85" t="str">
        <f>Gespeeld!AI8</f>
        <v/>
      </c>
      <c r="C19" s="85" t="str">
        <f>Gespeeld!AJ8</f>
        <v/>
      </c>
      <c r="D19" s="85" t="str">
        <f>Gespeeld!AK8</f>
        <v/>
      </c>
      <c r="E19" s="85" t="str">
        <f>Gespeeld!AL8</f>
        <v>ted</v>
      </c>
    </row>
    <row r="20" spans="1:5" ht="25" customHeight="1" thickBot="1">
      <c r="A20" s="87" t="str">
        <f>Gespeeld!AM8</f>
        <v/>
      </c>
      <c r="B20" s="87" t="str">
        <f>Gespeeld!AN8</f>
        <v>theo v W</v>
      </c>
      <c r="C20" s="87" t="str">
        <f>Gespeeld!AO8</f>
        <v/>
      </c>
      <c r="D20" s="87" t="str">
        <f>Gespeeld!AP8</f>
        <v/>
      </c>
      <c r="E20" s="87" t="str">
        <f>Gespeeld!AQ8</f>
        <v/>
      </c>
    </row>
    <row r="21" spans="1:5" ht="25" customHeight="1" thickBot="1">
      <c r="A21" s="87" t="str">
        <f>Gespeeld!AR8</f>
        <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47</vt:i4>
      </vt:variant>
      <vt:variant>
        <vt:lpstr>Benoemde bereiken</vt:lpstr>
      </vt:variant>
      <vt:variant>
        <vt:i4>48</vt:i4>
      </vt:variant>
    </vt:vector>
  </HeadingPairs>
  <TitlesOfParts>
    <vt:vector size="95" baseType="lpstr">
      <vt:lpstr>Deelnemers-moyenne-aantal</vt:lpstr>
      <vt:lpstr>Actuele Stand</vt:lpstr>
      <vt:lpstr>Virtuele Stand</vt:lpstr>
      <vt:lpstr>NogTeSpelen</vt:lpstr>
      <vt:lpstr>Gespeeld</vt:lpstr>
      <vt:lpstr>Rooster </vt:lpstr>
      <vt:lpstr>Alex R</vt:lpstr>
      <vt:lpstr>Alex S</vt:lpstr>
      <vt:lpstr>Appie</vt:lpstr>
      <vt:lpstr>Arthur</vt:lpstr>
      <vt:lpstr>Berry</vt:lpstr>
      <vt:lpstr>Chris</vt:lpstr>
      <vt:lpstr>Cock</vt:lpstr>
      <vt:lpstr>Cor</vt:lpstr>
      <vt:lpstr>Ed</vt:lpstr>
      <vt:lpstr>Frans</vt:lpstr>
      <vt:lpstr>Ger D</vt:lpstr>
      <vt:lpstr>Ger V</vt:lpstr>
      <vt:lpstr>Harold B</vt:lpstr>
      <vt:lpstr>Harrold N,</vt:lpstr>
      <vt:lpstr>Jaap,</vt:lpstr>
      <vt:lpstr>Joop,</vt:lpstr>
      <vt:lpstr>Jos,</vt:lpstr>
      <vt:lpstr>Mars Bo,</vt:lpstr>
      <vt:lpstr>Mars Bu,</vt:lpstr>
      <vt:lpstr>Mars Mast</vt:lpstr>
      <vt:lpstr>Mars Os,</vt:lpstr>
      <vt:lpstr>Marco,</vt:lpstr>
      <vt:lpstr>Micha,</vt:lpstr>
      <vt:lpstr>Mo,</vt:lpstr>
      <vt:lpstr>Patrick</vt:lpstr>
      <vt:lpstr>Paul,</vt:lpstr>
      <vt:lpstr>Peet G,</vt:lpstr>
      <vt:lpstr>Peet H,</vt:lpstr>
      <vt:lpstr>Peet M,</vt:lpstr>
      <vt:lpstr>Piet,</vt:lpstr>
      <vt:lpstr>Pleun,</vt:lpstr>
      <vt:lpstr>Rene,</vt:lpstr>
      <vt:lpstr>Richard,</vt:lpstr>
      <vt:lpstr>Ronald,</vt:lpstr>
      <vt:lpstr>Ted,</vt:lpstr>
      <vt:lpstr>Theo A </vt:lpstr>
      <vt:lpstr>Theo W</vt:lpstr>
      <vt:lpstr>Thijs,</vt:lpstr>
      <vt:lpstr>Walter</vt:lpstr>
      <vt:lpstr>Wim,</vt:lpstr>
      <vt:lpstr>Wout,</vt:lpstr>
      <vt:lpstr>'Actuele Stand'!Afdrukbereik</vt:lpstr>
      <vt:lpstr>'Alex R'!Afdrukbereik</vt:lpstr>
      <vt:lpstr>'Alex S'!Afdrukbereik</vt:lpstr>
      <vt:lpstr>Appie!Afdrukbereik</vt:lpstr>
      <vt:lpstr>Arthur!Afdrukbereik</vt:lpstr>
      <vt:lpstr>Berry!Afdrukbereik</vt:lpstr>
      <vt:lpstr>Chris!Afdrukbereik</vt:lpstr>
      <vt:lpstr>Cock!Afdrukbereik</vt:lpstr>
      <vt:lpstr>Cor!Afdrukbereik</vt:lpstr>
      <vt:lpstr>'Deelnemers-moyenne-aantal'!Afdrukbereik</vt:lpstr>
      <vt:lpstr>Ed!Afdrukbereik</vt:lpstr>
      <vt:lpstr>Frans!Afdrukbereik</vt:lpstr>
      <vt:lpstr>'Ger D'!Afdrukbereik</vt:lpstr>
      <vt:lpstr>'Ger V'!Afdrukbereik</vt:lpstr>
      <vt:lpstr>Gespeeld!Afdrukbereik</vt:lpstr>
      <vt:lpstr>'Harold B'!Afdrukbereik</vt:lpstr>
      <vt:lpstr>'Harrold N,'!Afdrukbereik</vt:lpstr>
      <vt:lpstr>'Jaap,'!Afdrukbereik</vt:lpstr>
      <vt:lpstr>'Joop,'!Afdrukbereik</vt:lpstr>
      <vt:lpstr>'Jos,'!Afdrukbereik</vt:lpstr>
      <vt:lpstr>'Marco,'!Afdrukbereik</vt:lpstr>
      <vt:lpstr>'Mars Bo,'!Afdrukbereik</vt:lpstr>
      <vt:lpstr>'Mars Bu,'!Afdrukbereik</vt:lpstr>
      <vt:lpstr>'Mars Mast'!Afdrukbereik</vt:lpstr>
      <vt:lpstr>'Mars Os,'!Afdrukbereik</vt:lpstr>
      <vt:lpstr>'Micha,'!Afdrukbereik</vt:lpstr>
      <vt:lpstr>'Mo,'!Afdrukbereik</vt:lpstr>
      <vt:lpstr>NogTeSpelen!Afdrukbereik</vt:lpstr>
      <vt:lpstr>Patrick!Afdrukbereik</vt:lpstr>
      <vt:lpstr>'Paul,'!Afdrukbereik</vt:lpstr>
      <vt:lpstr>'Peet G,'!Afdrukbereik</vt:lpstr>
      <vt:lpstr>'Peet H,'!Afdrukbereik</vt:lpstr>
      <vt:lpstr>'Peet M,'!Afdrukbereik</vt:lpstr>
      <vt:lpstr>'Piet,'!Afdrukbereik</vt:lpstr>
      <vt:lpstr>'Pleun,'!Afdrukbereik</vt:lpstr>
      <vt:lpstr>'Rene,'!Afdrukbereik</vt:lpstr>
      <vt:lpstr>'Richard,'!Afdrukbereik</vt:lpstr>
      <vt:lpstr>'Ronald,'!Afdrukbereik</vt:lpstr>
      <vt:lpstr>'Rooster '!Afdrukbereik</vt:lpstr>
      <vt:lpstr>'Ted,'!Afdrukbereik</vt:lpstr>
      <vt:lpstr>'Theo A '!Afdrukbereik</vt:lpstr>
      <vt:lpstr>'Theo W'!Afdrukbereik</vt:lpstr>
      <vt:lpstr>'Thijs,'!Afdrukbereik</vt:lpstr>
      <vt:lpstr>'Virtuele Stand'!Afdrukbereik</vt:lpstr>
      <vt:lpstr>Walter!Afdrukbereik</vt:lpstr>
      <vt:lpstr>'Wim,'!Afdrukbereik</vt:lpstr>
      <vt:lpstr>'Wout,'!Afdrukbereik</vt:lpstr>
      <vt:lpstr>'Rooster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Gebruiker;Venema Richard</dc:creator>
  <cp:lastModifiedBy>Abro Air</cp:lastModifiedBy>
  <cp:lastPrinted>2026-08-31T10:53:39Z</cp:lastPrinted>
  <dcterms:created xsi:type="dcterms:W3CDTF">2023-01-19T15:25:37Z</dcterms:created>
  <dcterms:modified xsi:type="dcterms:W3CDTF">2026-08-31T13:45:15Z</dcterms:modified>
</cp:coreProperties>
</file>