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
    </mc:Choice>
  </mc:AlternateContent>
  <xr:revisionPtr revIDLastSave="0" documentId="8_{ECCCE9D1-AE64-4A4C-8CB2-C6FA1F0B2708}"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W23" i="7"/>
  <c r="X23" i="7"/>
  <c r="Y23" i="7"/>
  <c r="AC23" i="7"/>
  <c r="X24" i="7"/>
  <c r="Z24" i="7"/>
  <c r="AB24" i="7"/>
  <c r="T25" i="7"/>
  <c r="U25" i="7"/>
  <c r="X25" i="7"/>
  <c r="AA25" i="7"/>
  <c r="U26" i="7"/>
  <c r="V26" i="7"/>
  <c r="W26" i="7"/>
  <c r="AE26" i="7"/>
  <c r="T27" i="7"/>
  <c r="U27" i="7"/>
  <c r="AC27" i="7"/>
  <c r="V28" i="7"/>
  <c r="AE28"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J15" i="8" s="1"/>
  <c r="BY102" i="1"/>
  <c r="J17" i="8" s="1"/>
  <c r="BW102" i="1"/>
  <c r="J41" i="8" s="1"/>
  <c r="BU102" i="1"/>
  <c r="J35" i="8" s="1"/>
  <c r="BS102" i="1"/>
  <c r="J23" i="8" s="1"/>
  <c r="BQ102" i="1"/>
  <c r="J5" i="8" s="1"/>
  <c r="BO102" i="1"/>
  <c r="BM102" i="1"/>
  <c r="BK102" i="1"/>
  <c r="BI102" i="1"/>
  <c r="BG102" i="1"/>
  <c r="J22" i="8" s="1"/>
  <c r="BE102" i="1"/>
  <c r="BC102" i="1"/>
  <c r="J36" i="8" s="1"/>
  <c r="BA102" i="1"/>
  <c r="J16" i="8" s="1"/>
  <c r="AY102" i="1"/>
  <c r="J24" i="8" s="1"/>
  <c r="AW102" i="1"/>
  <c r="J25" i="8" s="1"/>
  <c r="AU102" i="1"/>
  <c r="J21" i="8" s="1"/>
  <c r="AS102" i="1"/>
  <c r="AQ102" i="1"/>
  <c r="J27" i="8" s="1"/>
  <c r="AO102" i="1"/>
  <c r="AM102" i="1"/>
  <c r="J38" i="8" s="1"/>
  <c r="AK102" i="1"/>
  <c r="AI102" i="1"/>
  <c r="AG102" i="1"/>
  <c r="J14" i="8" s="1"/>
  <c r="AE102" i="1"/>
  <c r="J30" i="8" s="1"/>
  <c r="AC102" i="1"/>
  <c r="J40" i="8" s="1"/>
  <c r="AA102" i="1"/>
  <c r="Y102" i="1"/>
  <c r="W102" i="1"/>
  <c r="J37" i="8" s="1"/>
  <c r="U102" i="1"/>
  <c r="J18" i="8" s="1"/>
  <c r="S102" i="1"/>
  <c r="Q102" i="1"/>
  <c r="J12" i="8" s="1"/>
  <c r="O102" i="1"/>
  <c r="J42" i="8" s="1"/>
  <c r="M102" i="1"/>
  <c r="J28" i="8" s="1"/>
  <c r="K102" i="1"/>
  <c r="J10" i="8" s="1"/>
  <c r="I102" i="1"/>
  <c r="J11" i="8" s="1"/>
  <c r="G102" i="1"/>
  <c r="E102" i="1"/>
  <c r="CA100" i="1"/>
  <c r="G15" i="8" s="1"/>
  <c r="BY100" i="1"/>
  <c r="G17" i="8" s="1"/>
  <c r="BW100" i="1"/>
  <c r="G41" i="8" s="1"/>
  <c r="BU100" i="1"/>
  <c r="G35" i="8" s="1"/>
  <c r="BS100" i="1"/>
  <c r="G23" i="8" s="1"/>
  <c r="BQ100" i="1"/>
  <c r="G5" i="8" s="1"/>
  <c r="BO100" i="1"/>
  <c r="BM100" i="1"/>
  <c r="BK100" i="1"/>
  <c r="BI100" i="1"/>
  <c r="G39" i="8" s="1"/>
  <c r="BG100" i="1"/>
  <c r="G22" i="8" s="1"/>
  <c r="BE100" i="1"/>
  <c r="BC100" i="1"/>
  <c r="G36" i="8" s="1"/>
  <c r="BA100" i="1"/>
  <c r="G16" i="8" s="1"/>
  <c r="AY100" i="1"/>
  <c r="G24" i="8" s="1"/>
  <c r="AW100" i="1"/>
  <c r="G25" i="8" s="1"/>
  <c r="AU100" i="1"/>
  <c r="G21" i="8" s="1"/>
  <c r="AS100" i="1"/>
  <c r="AQ100" i="1"/>
  <c r="G27" i="8" s="1"/>
  <c r="AO100" i="1"/>
  <c r="AM100" i="1"/>
  <c r="G38" i="8" s="1"/>
  <c r="AK100" i="1"/>
  <c r="AI100" i="1"/>
  <c r="AG100" i="1"/>
  <c r="G14" i="8" s="1"/>
  <c r="AE100" i="1"/>
  <c r="G30" i="8" s="1"/>
  <c r="AC100" i="1"/>
  <c r="G40" i="8" s="1"/>
  <c r="AA100" i="1"/>
  <c r="Y100" i="1"/>
  <c r="W100" i="1"/>
  <c r="G37" i="8" s="1"/>
  <c r="U100" i="1"/>
  <c r="G18" i="8" s="1"/>
  <c r="S100" i="1"/>
  <c r="Q100" i="1"/>
  <c r="G12" i="8" s="1"/>
  <c r="O100" i="1"/>
  <c r="G42" i="8" s="1"/>
  <c r="M100" i="1"/>
  <c r="G28" i="8" s="1"/>
  <c r="K100" i="1"/>
  <c r="G10" i="8" s="1"/>
  <c r="I100" i="1"/>
  <c r="G11" i="8" s="1"/>
  <c r="G100" i="1"/>
  <c r="E100" i="1"/>
  <c r="BZ97" i="1"/>
  <c r="D15" i="8" s="1"/>
  <c r="BX97" i="1"/>
  <c r="D17" i="8" s="1"/>
  <c r="BV97" i="1"/>
  <c r="D41" i="8" s="1"/>
  <c r="BT97" i="1"/>
  <c r="D35" i="8" s="1"/>
  <c r="BR97" i="1"/>
  <c r="D23" i="8" s="1"/>
  <c r="BP97" i="1"/>
  <c r="D5" i="8" s="1"/>
  <c r="BN97" i="1"/>
  <c r="BL97" i="1"/>
  <c r="BJ97" i="1"/>
  <c r="BH97" i="1"/>
  <c r="D39" i="8" s="1"/>
  <c r="BF97" i="1"/>
  <c r="D22" i="8" s="1"/>
  <c r="BD97" i="1"/>
  <c r="BB97" i="1"/>
  <c r="D36" i="8" s="1"/>
  <c r="AZ97" i="1"/>
  <c r="D16" i="8" s="1"/>
  <c r="AX97" i="1"/>
  <c r="D24" i="8" s="1"/>
  <c r="AV97" i="1"/>
  <c r="D25" i="8" s="1"/>
  <c r="AT97" i="1"/>
  <c r="D21" i="8" s="1"/>
  <c r="AR97" i="1"/>
  <c r="AP97" i="1"/>
  <c r="D27" i="8" s="1"/>
  <c r="AN97" i="1"/>
  <c r="AL97" i="1"/>
  <c r="D38" i="8" s="1"/>
  <c r="AJ97" i="1"/>
  <c r="AH97" i="1"/>
  <c r="AF97" i="1"/>
  <c r="D14" i="8" s="1"/>
  <c r="AD97" i="1"/>
  <c r="D30" i="8" s="1"/>
  <c r="AB97" i="1"/>
  <c r="D40" i="8" s="1"/>
  <c r="Z97" i="1"/>
  <c r="X97" i="1"/>
  <c r="V97" i="1"/>
  <c r="D37" i="8" s="1"/>
  <c r="T97" i="1"/>
  <c r="D18" i="8" s="1"/>
  <c r="R97" i="1"/>
  <c r="P97" i="1"/>
  <c r="D12" i="8" s="1"/>
  <c r="N97" i="1"/>
  <c r="D42" i="8" s="1"/>
  <c r="L97" i="1"/>
  <c r="D28" i="8" s="1"/>
  <c r="J97" i="1"/>
  <c r="D10" i="8" s="1"/>
  <c r="H97" i="1"/>
  <c r="D11" i="8" s="1"/>
  <c r="F97" i="1"/>
  <c r="D97" i="1"/>
  <c r="G9" i="8" l="1"/>
  <c r="I8" i="10"/>
  <c r="J7" i="8"/>
  <c r="K11" i="10"/>
  <c r="D31" i="8"/>
  <c r="F30" i="10"/>
  <c r="D32" i="8"/>
  <c r="F24" i="10"/>
  <c r="G20" i="8"/>
  <c r="I12" i="10"/>
  <c r="G32" i="8"/>
  <c r="I24" i="10"/>
  <c r="D9" i="8"/>
  <c r="F8" i="10"/>
  <c r="G7" i="8"/>
  <c r="I11" i="10"/>
  <c r="D20" i="8"/>
  <c r="F12" i="10"/>
  <c r="D6" i="8"/>
  <c r="F7" i="10"/>
  <c r="D33" i="8"/>
  <c r="F27" i="10"/>
  <c r="G31" i="8"/>
  <c r="I30" i="10"/>
  <c r="G6" i="8"/>
  <c r="I7" i="10"/>
  <c r="J9" i="8"/>
  <c r="K8" i="10"/>
  <c r="J39" i="8"/>
  <c r="K36" i="10"/>
  <c r="J20" i="8"/>
  <c r="K12" i="10"/>
  <c r="G33" i="8"/>
  <c r="I27" i="10"/>
  <c r="J31" i="8"/>
  <c r="K30" i="10"/>
  <c r="J6" i="8"/>
  <c r="K7" i="10"/>
  <c r="D34" i="8"/>
  <c r="F40" i="10"/>
  <c r="J32" i="8"/>
  <c r="K24" i="10"/>
  <c r="G34" i="8"/>
  <c r="I40" i="10"/>
  <c r="J33" i="8"/>
  <c r="K27" i="10"/>
  <c r="D7" i="8"/>
  <c r="F11" i="10"/>
  <c r="J34" i="8"/>
  <c r="K40" i="10"/>
  <c r="J13" i="8"/>
  <c r="K21" i="10"/>
  <c r="G13" i="8"/>
  <c r="I21" i="10"/>
  <c r="D13" i="8"/>
  <c r="F21" i="10"/>
  <c r="J19" i="8"/>
  <c r="K17" i="10"/>
  <c r="G19" i="8"/>
  <c r="I17" i="10"/>
  <c r="D19" i="8"/>
  <c r="F17" i="10"/>
  <c r="J26" i="8"/>
  <c r="K18" i="10"/>
  <c r="G26" i="8"/>
  <c r="I18" i="10"/>
  <c r="D26" i="8"/>
  <c r="F18" i="10"/>
  <c r="J29" i="8"/>
  <c r="K10" i="10"/>
  <c r="G29" i="8"/>
  <c r="I10" i="10"/>
  <c r="D29" i="8"/>
  <c r="F10" i="10"/>
  <c r="J8" i="8"/>
  <c r="K13" i="10"/>
  <c r="G8" i="8"/>
  <c r="I13" i="10"/>
  <c r="D8" i="8"/>
  <c r="F13" i="10"/>
  <c r="K25" i="10"/>
  <c r="I25" i="10"/>
  <c r="F25" i="10"/>
  <c r="K37" i="10"/>
  <c r="I37" i="10"/>
  <c r="F37" i="10"/>
  <c r="K39" i="10"/>
  <c r="I39" i="10"/>
  <c r="F39" i="10"/>
  <c r="K9" i="10"/>
  <c r="I9" i="10"/>
  <c r="F9" i="10"/>
  <c r="K22" i="10"/>
  <c r="I22" i="10"/>
  <c r="F22" i="10"/>
  <c r="K31" i="10"/>
  <c r="I31" i="10"/>
  <c r="F31" i="10"/>
  <c r="K28" i="10"/>
  <c r="I28" i="10"/>
  <c r="F28" i="10"/>
  <c r="K14" i="10"/>
  <c r="I14" i="10"/>
  <c r="F14" i="10"/>
  <c r="K32" i="10"/>
  <c r="I32" i="10"/>
  <c r="F32" i="10"/>
  <c r="K6" i="10"/>
  <c r="I6" i="10"/>
  <c r="F6" i="10"/>
  <c r="K34" i="10"/>
  <c r="I34" i="10"/>
  <c r="F34" i="10"/>
  <c r="K26" i="10"/>
  <c r="I26" i="10"/>
  <c r="F26" i="10"/>
  <c r="I36" i="10"/>
  <c r="F36" i="10"/>
  <c r="K16" i="10"/>
  <c r="I16" i="10"/>
  <c r="F16" i="10"/>
  <c r="K42" i="10"/>
  <c r="I42" i="10"/>
  <c r="F42" i="10"/>
  <c r="K29" i="10"/>
  <c r="I29" i="10"/>
  <c r="F29" i="10"/>
  <c r="K23" i="10"/>
  <c r="I23" i="10"/>
  <c r="F23" i="10"/>
  <c r="K38" i="10"/>
  <c r="I38" i="10"/>
  <c r="F38" i="10"/>
  <c r="K33" i="10"/>
  <c r="I33" i="10"/>
  <c r="F33" i="10"/>
  <c r="K41" i="10"/>
  <c r="I41" i="10"/>
  <c r="F41" i="10"/>
  <c r="K35" i="10"/>
  <c r="I35" i="10"/>
  <c r="F35" i="10"/>
  <c r="K20" i="10"/>
  <c r="I20" i="10"/>
  <c r="F20" i="10"/>
  <c r="K15" i="10"/>
  <c r="I15" i="10"/>
  <c r="F15" i="10"/>
  <c r="K5" i="10"/>
  <c r="I5" i="10"/>
  <c r="F5" i="10"/>
  <c r="K19" i="10"/>
  <c r="I19" i="10"/>
  <c r="F19" i="10"/>
  <c r="AT61" i="1"/>
  <c r="D48" i="8"/>
  <c r="CC105" i="1" s="1"/>
  <c r="CC103" i="1" l="1"/>
  <c r="AE98" i="1" l="1"/>
  <c r="H30" i="8"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J26" i="10" l="1"/>
  <c r="R99" i="1"/>
  <c r="I19" i="8" s="1"/>
  <c r="R95" i="1"/>
  <c r="AT95" i="1"/>
  <c r="C21" i="8" s="1"/>
  <c r="L21" i="8" s="1"/>
  <c r="AT99" i="1"/>
  <c r="I21" i="8" s="1"/>
  <c r="BV99" i="1"/>
  <c r="I41" i="8" s="1"/>
  <c r="BV95" i="1"/>
  <c r="C41" i="8" s="1"/>
  <c r="L41" i="8" s="1"/>
  <c r="AV99" i="1"/>
  <c r="I25" i="8" s="1"/>
  <c r="AV95" i="1"/>
  <c r="C25" i="8" s="1"/>
  <c r="L25" i="8" s="1"/>
  <c r="AX99" i="1"/>
  <c r="I24" i="8" s="1"/>
  <c r="AX95" i="1"/>
  <c r="C24" i="8" s="1"/>
  <c r="L24" i="8" s="1"/>
  <c r="AZ99" i="1"/>
  <c r="I16" i="8" s="1"/>
  <c r="AZ95" i="1"/>
  <c r="C16" i="8" s="1"/>
  <c r="L16" i="8" s="1"/>
  <c r="BZ99" i="1"/>
  <c r="I15" i="8" s="1"/>
  <c r="BZ95" i="1"/>
  <c r="C15" i="8" s="1"/>
  <c r="L15" i="8" s="1"/>
  <c r="X99" i="1"/>
  <c r="I26" i="8" s="1"/>
  <c r="X95" i="1"/>
  <c r="Z99" i="1"/>
  <c r="I34" i="8" s="1"/>
  <c r="Z95" i="1"/>
  <c r="BB99" i="1"/>
  <c r="I36" i="8" s="1"/>
  <c r="BB95" i="1"/>
  <c r="C36" i="8" s="1"/>
  <c r="L36" i="8" s="1"/>
  <c r="AB99" i="1"/>
  <c r="I40" i="8" s="1"/>
  <c r="AB95" i="1"/>
  <c r="C40" i="8" s="1"/>
  <c r="L40" i="8" s="1"/>
  <c r="BD99" i="1"/>
  <c r="I7" i="8" s="1"/>
  <c r="BD95" i="1"/>
  <c r="BX99" i="1"/>
  <c r="I17" i="8" s="1"/>
  <c r="BX95" i="1"/>
  <c r="C17" i="8" s="1"/>
  <c r="L17" i="8" s="1"/>
  <c r="T99" i="1"/>
  <c r="I18" i="8" s="1"/>
  <c r="T95" i="1"/>
  <c r="C18" i="8" s="1"/>
  <c r="L18" i="8" s="1"/>
  <c r="BF99" i="1"/>
  <c r="I22" i="8" s="1"/>
  <c r="BF95" i="1"/>
  <c r="C22" i="8" s="1"/>
  <c r="L22" i="8" s="1"/>
  <c r="H99" i="1"/>
  <c r="I11" i="8" s="1"/>
  <c r="H95" i="1"/>
  <c r="C11" i="8" s="1"/>
  <c r="L11" i="8" s="1"/>
  <c r="AF99" i="1"/>
  <c r="I14" i="8" s="1"/>
  <c r="AF95" i="1"/>
  <c r="C14" i="8" s="1"/>
  <c r="L14" i="8" s="1"/>
  <c r="BJ95" i="1"/>
  <c r="BJ99" i="1"/>
  <c r="I20" i="8" s="1"/>
  <c r="J95" i="1"/>
  <c r="C10" i="8" s="1"/>
  <c r="L10" i="8" s="1"/>
  <c r="J99" i="1"/>
  <c r="I10" i="8" s="1"/>
  <c r="AL95" i="1"/>
  <c r="C38" i="8" s="1"/>
  <c r="L38" i="8" s="1"/>
  <c r="AL99" i="1"/>
  <c r="I38" i="8" s="1"/>
  <c r="BN95" i="1"/>
  <c r="BN99" i="1"/>
  <c r="I32" i="8" s="1"/>
  <c r="BH99" i="1"/>
  <c r="I39" i="8" s="1"/>
  <c r="BH95" i="1"/>
  <c r="C39" i="8" s="1"/>
  <c r="L39" i="8" s="1"/>
  <c r="AJ99" i="1"/>
  <c r="I9" i="8" s="1"/>
  <c r="AJ95" i="1"/>
  <c r="BL99" i="1"/>
  <c r="I6" i="8" s="1"/>
  <c r="BL95" i="1"/>
  <c r="L95" i="1"/>
  <c r="C28" i="8" s="1"/>
  <c r="L28" i="8" s="1"/>
  <c r="L99" i="1"/>
  <c r="I28" i="8" s="1"/>
  <c r="AN95" i="1"/>
  <c r="AN99" i="1"/>
  <c r="I31" i="8" s="1"/>
  <c r="BP95" i="1"/>
  <c r="C5" i="8" s="1"/>
  <c r="L5" i="8" s="1"/>
  <c r="BP99" i="1"/>
  <c r="I5" i="8" s="1"/>
  <c r="AH99" i="1"/>
  <c r="I13" i="8" s="1"/>
  <c r="AH95" i="1"/>
  <c r="N95" i="1"/>
  <c r="C42" i="8" s="1"/>
  <c r="L42" i="8" s="1"/>
  <c r="N99" i="1"/>
  <c r="I42" i="8" s="1"/>
  <c r="AP95" i="1"/>
  <c r="C27" i="8" s="1"/>
  <c r="L27" i="8" s="1"/>
  <c r="AP99" i="1"/>
  <c r="I27" i="8" s="1"/>
  <c r="BR95" i="1"/>
  <c r="C23" i="8" s="1"/>
  <c r="L23" i="8" s="1"/>
  <c r="BR99" i="1"/>
  <c r="I23" i="8" s="1"/>
  <c r="V99" i="1"/>
  <c r="I37" i="8" s="1"/>
  <c r="V95" i="1"/>
  <c r="C37" i="8" s="1"/>
  <c r="L37" i="8" s="1"/>
  <c r="AD99" i="1"/>
  <c r="I30" i="8" s="1"/>
  <c r="AD95" i="1"/>
  <c r="C30" i="8" s="1"/>
  <c r="L30" i="8" s="1"/>
  <c r="P95" i="1"/>
  <c r="C12" i="8" s="1"/>
  <c r="L12" i="8" s="1"/>
  <c r="P99" i="1"/>
  <c r="I12" i="8" s="1"/>
  <c r="AR95" i="1"/>
  <c r="AR99" i="1"/>
  <c r="I33" i="8" s="1"/>
  <c r="BT95" i="1"/>
  <c r="C35" i="8" s="1"/>
  <c r="L35" i="8" s="1"/>
  <c r="BT99" i="1"/>
  <c r="I35" i="8" s="1"/>
  <c r="AA98" i="1"/>
  <c r="AU98" i="1"/>
  <c r="H21" i="8" s="1"/>
  <c r="AW98" i="1"/>
  <c r="H25" i="8" s="1"/>
  <c r="Y98" i="1"/>
  <c r="AG98" i="1"/>
  <c r="H14" i="8" s="1"/>
  <c r="BG98" i="1"/>
  <c r="H22" i="8" s="1"/>
  <c r="BI98" i="1"/>
  <c r="H39" i="8" s="1"/>
  <c r="AK98" i="1"/>
  <c r="AM98" i="1"/>
  <c r="H38" i="8" s="1"/>
  <c r="BQ98" i="1"/>
  <c r="H5" i="8" s="1"/>
  <c r="Q98" i="1"/>
  <c r="H12" i="8" s="1"/>
  <c r="AS98" i="1"/>
  <c r="BU98" i="1"/>
  <c r="H35" i="8" s="1"/>
  <c r="BW98" i="1"/>
  <c r="H41" i="8" s="1"/>
  <c r="CA98" i="1"/>
  <c r="H15" i="8" s="1"/>
  <c r="U98" i="1"/>
  <c r="H18" i="8" s="1"/>
  <c r="AQ98" i="1"/>
  <c r="H27" i="8" s="1"/>
  <c r="BM98" i="1"/>
  <c r="K98" i="1"/>
  <c r="H10" i="8" s="1"/>
  <c r="BC98" i="1"/>
  <c r="H36" i="8" s="1"/>
  <c r="BE98" i="1"/>
  <c r="AO98" i="1"/>
  <c r="S98" i="1"/>
  <c r="AY98" i="1"/>
  <c r="H24" i="8" s="1"/>
  <c r="BY98" i="1"/>
  <c r="H17" i="8" s="1"/>
  <c r="BA98" i="1"/>
  <c r="H16" i="8" s="1"/>
  <c r="BO98" i="1"/>
  <c r="M98" i="1"/>
  <c r="H28" i="8" s="1"/>
  <c r="W98" i="1"/>
  <c r="H37" i="8" s="1"/>
  <c r="O98" i="1"/>
  <c r="H42" i="8" s="1"/>
  <c r="BS98" i="1"/>
  <c r="H23" i="8" s="1"/>
  <c r="BK98" i="1"/>
  <c r="AC98" i="1"/>
  <c r="H40" i="8" s="1"/>
  <c r="AI98" i="1"/>
  <c r="I98" i="1"/>
  <c r="H11" i="8"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N43" i="7"/>
  <c r="A14" i="54" s="1"/>
  <c r="I43" i="7"/>
  <c r="A13" i="54" s="1"/>
  <c r="D43" i="7"/>
  <c r="A12" i="54" s="1"/>
  <c r="AM42" i="7"/>
  <c r="C19" i="53" s="1"/>
  <c r="AL42" i="7"/>
  <c r="B19" i="53" s="1"/>
  <c r="AF42" i="7"/>
  <c r="A18" i="53" s="1"/>
  <c r="X42" i="7"/>
  <c r="A16" i="53" s="1"/>
  <c r="V42" i="7"/>
  <c r="D15" i="53" s="1"/>
  <c r="U42" i="7"/>
  <c r="C15" i="53" s="1"/>
  <c r="P42" i="7"/>
  <c r="C14" i="53" s="1"/>
  <c r="I42" i="7"/>
  <c r="A13" i="53" s="1"/>
  <c r="AN41" i="7"/>
  <c r="D19" i="52" s="1"/>
  <c r="AL41" i="7"/>
  <c r="B19" i="52" s="1"/>
  <c r="AI41" i="7"/>
  <c r="D18" i="52" s="1"/>
  <c r="AG41" i="7"/>
  <c r="B18" i="52" s="1"/>
  <c r="AC41" i="7"/>
  <c r="C17" i="52" s="1"/>
  <c r="AA41" i="7"/>
  <c r="A17" i="52" s="1"/>
  <c r="Z41" i="7"/>
  <c r="E16" i="52" s="1"/>
  <c r="X41" i="7"/>
  <c r="A16" i="52" s="1"/>
  <c r="U41" i="7"/>
  <c r="C15" i="52" s="1"/>
  <c r="R41" i="7"/>
  <c r="E14" i="52" s="1"/>
  <c r="Q41" i="7"/>
  <c r="D14" i="52" s="1"/>
  <c r="G41" i="7"/>
  <c r="D12" i="52" s="1"/>
  <c r="AO40" i="7"/>
  <c r="E19" i="51" s="1"/>
  <c r="AN40" i="7"/>
  <c r="D19" i="51" s="1"/>
  <c r="AM40" i="7"/>
  <c r="C19" i="51" s="1"/>
  <c r="AI40" i="7"/>
  <c r="D18" i="51" s="1"/>
  <c r="AF40" i="7"/>
  <c r="A18" i="51" s="1"/>
  <c r="AD40" i="7"/>
  <c r="D17" i="51" s="1"/>
  <c r="AB40" i="7"/>
  <c r="B17" i="51" s="1"/>
  <c r="AA40" i="7"/>
  <c r="A17" i="51" s="1"/>
  <c r="Z40" i="7"/>
  <c r="E16" i="51" s="1"/>
  <c r="Y40" i="7"/>
  <c r="D16" i="51" s="1"/>
  <c r="O40" i="7"/>
  <c r="B14" i="51" s="1"/>
  <c r="N40" i="7"/>
  <c r="A14" i="51" s="1"/>
  <c r="M40" i="7"/>
  <c r="E13" i="51" s="1"/>
  <c r="K40" i="7"/>
  <c r="C13" i="51" s="1"/>
  <c r="J40" i="7"/>
  <c r="B13" i="51" s="1"/>
  <c r="I40" i="7"/>
  <c r="A13" i="51" s="1"/>
  <c r="H40" i="7"/>
  <c r="E12" i="51" s="1"/>
  <c r="F40" i="7"/>
  <c r="C12" i="51" s="1"/>
  <c r="D40" i="7"/>
  <c r="AN39" i="7"/>
  <c r="D19" i="50" s="1"/>
  <c r="AI39" i="7"/>
  <c r="D18" i="50" s="1"/>
  <c r="AD39" i="7"/>
  <c r="D17" i="50" s="1"/>
  <c r="X39" i="7"/>
  <c r="A16" i="50" s="1"/>
  <c r="T39" i="7"/>
  <c r="B15" i="50" s="1"/>
  <c r="I39" i="7"/>
  <c r="A13" i="50" s="1"/>
  <c r="D39" i="7"/>
  <c r="A12" i="50" s="1"/>
  <c r="AM38" i="7"/>
  <c r="C19" i="49" s="1"/>
  <c r="AL38" i="7"/>
  <c r="B19" i="49" s="1"/>
  <c r="AI38" i="7"/>
  <c r="D18" i="49" s="1"/>
  <c r="AD38" i="7"/>
  <c r="D17" i="49" s="1"/>
  <c r="W38" i="7"/>
  <c r="E15" i="49" s="1"/>
  <c r="T38" i="7"/>
  <c r="B15" i="49" s="1"/>
  <c r="M38" i="7"/>
  <c r="E13" i="49" s="1"/>
  <c r="H38" i="7"/>
  <c r="E12" i="49" s="1"/>
  <c r="D38" i="7"/>
  <c r="AM37" i="7"/>
  <c r="C19" i="48" s="1"/>
  <c r="AL37" i="7"/>
  <c r="B19" i="48" s="1"/>
  <c r="AK37" i="7"/>
  <c r="A19" i="48" s="1"/>
  <c r="AJ37" i="7"/>
  <c r="E18" i="48" s="1"/>
  <c r="AH37" i="7"/>
  <c r="C18" i="48" s="1"/>
  <c r="AG37" i="7"/>
  <c r="B18" i="48" s="1"/>
  <c r="AF37" i="7"/>
  <c r="A18" i="48" s="1"/>
  <c r="V37" i="7"/>
  <c r="D15" i="48" s="1"/>
  <c r="U37" i="7"/>
  <c r="C15" i="48" s="1"/>
  <c r="S37" i="7"/>
  <c r="A15" i="48" s="1"/>
  <c r="P37" i="7"/>
  <c r="C14" i="48" s="1"/>
  <c r="O37" i="7"/>
  <c r="B14" i="48" s="1"/>
  <c r="N37" i="7"/>
  <c r="A14" i="48" s="1"/>
  <c r="L37" i="7"/>
  <c r="D13" i="48" s="1"/>
  <c r="I37" i="7"/>
  <c r="A13" i="48" s="1"/>
  <c r="AE36" i="7"/>
  <c r="E17" i="47" s="1"/>
  <c r="AD36" i="7"/>
  <c r="D17" i="47" s="1"/>
  <c r="X36" i="7"/>
  <c r="A16" i="47" s="1"/>
  <c r="R36" i="7"/>
  <c r="E14" i="47" s="1"/>
  <c r="M36" i="7"/>
  <c r="E13" i="47" s="1"/>
  <c r="I36" i="7"/>
  <c r="A13" i="47" s="1"/>
  <c r="H36" i="7"/>
  <c r="E12" i="47" s="1"/>
  <c r="F36" i="7"/>
  <c r="C12" i="47" s="1"/>
  <c r="D36" i="7"/>
  <c r="AM35" i="7"/>
  <c r="C19" i="46" s="1"/>
  <c r="AI35" i="7"/>
  <c r="D18" i="46" s="1"/>
  <c r="AF35" i="7"/>
  <c r="A18" i="46" s="1"/>
  <c r="Y35" i="7"/>
  <c r="D16" i="46" s="1"/>
  <c r="X35" i="7"/>
  <c r="A16" i="46" s="1"/>
  <c r="W35" i="7"/>
  <c r="E15" i="46" s="1"/>
  <c r="V35" i="7"/>
  <c r="D15" i="46" s="1"/>
  <c r="T35" i="7"/>
  <c r="B15" i="46" s="1"/>
  <c r="S35" i="7"/>
  <c r="A15" i="46" s="1"/>
  <c r="K35" i="7"/>
  <c r="C13" i="46" s="1"/>
  <c r="I35" i="7"/>
  <c r="A13" i="46" s="1"/>
  <c r="F35" i="7"/>
  <c r="C12" i="46" s="1"/>
  <c r="AN34" i="7"/>
  <c r="D19" i="45" s="1"/>
  <c r="AL34" i="7"/>
  <c r="B19" i="45" s="1"/>
  <c r="AI34" i="7"/>
  <c r="D18" i="45" s="1"/>
  <c r="AG34" i="7"/>
  <c r="B18" i="45" s="1"/>
  <c r="AE34" i="7"/>
  <c r="E17"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H33" i="7"/>
  <c r="C18" i="44" s="1"/>
  <c r="AA33" i="7"/>
  <c r="A17" i="44" s="1"/>
  <c r="Z33" i="7"/>
  <c r="E16" i="44" s="1"/>
  <c r="X33" i="7"/>
  <c r="A16" i="44" s="1"/>
  <c r="P33" i="7"/>
  <c r="C14" i="44" s="1"/>
  <c r="N33" i="7"/>
  <c r="A14" i="44" s="1"/>
  <c r="AL32" i="7"/>
  <c r="B19" i="43" s="1"/>
  <c r="AK32" i="7"/>
  <c r="A19" i="43" s="1"/>
  <c r="AJ32" i="7"/>
  <c r="E18" i="43" s="1"/>
  <c r="AH32" i="7"/>
  <c r="C18" i="43" s="1"/>
  <c r="AN31" i="7"/>
  <c r="D19" i="42" s="1"/>
  <c r="AM31" i="7"/>
  <c r="C19" i="42" s="1"/>
  <c r="AE31" i="7"/>
  <c r="E17" i="42" s="1"/>
  <c r="Y31" i="7"/>
  <c r="D16" i="42" s="1"/>
  <c r="U31" i="7"/>
  <c r="C15" i="42" s="1"/>
  <c r="M31" i="7"/>
  <c r="E13" i="42" s="1"/>
  <c r="L31" i="7"/>
  <c r="D13" i="42" s="1"/>
  <c r="I31" i="7"/>
  <c r="A13" i="42" s="1"/>
  <c r="F31" i="7"/>
  <c r="C12" i="42" s="1"/>
  <c r="E31" i="7"/>
  <c r="B12" i="42" s="1"/>
  <c r="AN30" i="7"/>
  <c r="D19" i="41" s="1"/>
  <c r="AL30" i="7"/>
  <c r="B19" i="41" s="1"/>
  <c r="V30" i="7"/>
  <c r="D15" i="41" s="1"/>
  <c r="O30" i="7"/>
  <c r="B14" i="41" s="1"/>
  <c r="N30" i="7"/>
  <c r="A14" i="41" s="1"/>
  <c r="L30" i="7"/>
  <c r="D13" i="41" s="1"/>
  <c r="AM29" i="7"/>
  <c r="C19" i="40" s="1"/>
  <c r="AF29" i="7"/>
  <c r="A18" i="40" s="1"/>
  <c r="E15" i="40"/>
  <c r="S29" i="7"/>
  <c r="A15" i="40" s="1"/>
  <c r="N29" i="7"/>
  <c r="M29" i="7"/>
  <c r="E13" i="40" s="1"/>
  <c r="AM28" i="7"/>
  <c r="C19" i="39" s="1"/>
  <c r="AL28" i="7"/>
  <c r="B19" i="39" s="1"/>
  <c r="AF28" i="7"/>
  <c r="A18" i="39" s="1"/>
  <c r="E17" i="39"/>
  <c r="D15" i="39"/>
  <c r="P28" i="7"/>
  <c r="C14" i="39" s="1"/>
  <c r="N28" i="7"/>
  <c r="A14" i="39" s="1"/>
  <c r="K28" i="7"/>
  <c r="C13" i="39" s="1"/>
  <c r="J28" i="7"/>
  <c r="B13" i="39" s="1"/>
  <c r="I28" i="7"/>
  <c r="A13" i="39" s="1"/>
  <c r="D28" i="7"/>
  <c r="AL27" i="7"/>
  <c r="B19" i="38" s="1"/>
  <c r="AG27" i="7"/>
  <c r="B18" i="38" s="1"/>
  <c r="AF27" i="7"/>
  <c r="A18" i="38" s="1"/>
  <c r="C17" i="38"/>
  <c r="C15" i="38"/>
  <c r="B15" i="38"/>
  <c r="K27" i="7"/>
  <c r="C13" i="38" s="1"/>
  <c r="I27" i="7"/>
  <c r="A13" i="38" s="1"/>
  <c r="G27" i="7"/>
  <c r="D12" i="38" s="1"/>
  <c r="D27" i="7"/>
  <c r="AN26" i="7"/>
  <c r="D19" i="35" s="1"/>
  <c r="AM26" i="7"/>
  <c r="C19" i="35" s="1"/>
  <c r="AL26" i="7"/>
  <c r="B19" i="35" s="1"/>
  <c r="AH26" i="7"/>
  <c r="C18" i="35" s="1"/>
  <c r="AG26" i="7"/>
  <c r="B18" i="35" s="1"/>
  <c r="AF26" i="7"/>
  <c r="A18" i="35" s="1"/>
  <c r="E17" i="35"/>
  <c r="E15" i="35"/>
  <c r="D15" i="35"/>
  <c r="C15" i="35"/>
  <c r="S26" i="7"/>
  <c r="A15" i="35" s="1"/>
  <c r="R26" i="7"/>
  <c r="E14" i="35" s="1"/>
  <c r="Q26" i="7"/>
  <c r="D14" i="35" s="1"/>
  <c r="P26" i="7"/>
  <c r="C14" i="35" s="1"/>
  <c r="M26" i="7"/>
  <c r="E13" i="35" s="1"/>
  <c r="H26" i="7"/>
  <c r="E12" i="35" s="1"/>
  <c r="G26" i="7"/>
  <c r="D12" i="35" s="1"/>
  <c r="AN25" i="7"/>
  <c r="D19" i="34" s="1"/>
  <c r="AJ25" i="7"/>
  <c r="E18" i="34" s="1"/>
  <c r="AG25" i="7"/>
  <c r="B18" i="34" s="1"/>
  <c r="AF25" i="7"/>
  <c r="A18" i="34" s="1"/>
  <c r="A17" i="34"/>
  <c r="A16" i="34"/>
  <c r="C15" i="34"/>
  <c r="B15" i="34"/>
  <c r="S25" i="7"/>
  <c r="A15" i="34" s="1"/>
  <c r="R25" i="7"/>
  <c r="E14" i="34" s="1"/>
  <c r="Q25" i="7"/>
  <c r="D14" i="34" s="1"/>
  <c r="O25" i="7"/>
  <c r="B14" i="34" s="1"/>
  <c r="N25" i="7"/>
  <c r="A14" i="34" s="1"/>
  <c r="K25" i="7"/>
  <c r="C13" i="34" s="1"/>
  <c r="J25" i="7"/>
  <c r="B13" i="34" s="1"/>
  <c r="I25" i="7"/>
  <c r="A13" i="34" s="1"/>
  <c r="H25" i="7"/>
  <c r="E12" i="34" s="1"/>
  <c r="G25" i="7"/>
  <c r="D12" i="34" s="1"/>
  <c r="F25" i="7"/>
  <c r="C12" i="34" s="1"/>
  <c r="E25" i="7"/>
  <c r="B12" i="34" s="1"/>
  <c r="D25" i="7"/>
  <c r="AN24" i="7"/>
  <c r="AL24" i="7"/>
  <c r="B19" i="33" s="1"/>
  <c r="AI24" i="7"/>
  <c r="D18" i="33" s="1"/>
  <c r="AG24" i="7"/>
  <c r="B18" i="33" s="1"/>
  <c r="AF24" i="7"/>
  <c r="A18" i="33" s="1"/>
  <c r="B17" i="33"/>
  <c r="E16" i="33"/>
  <c r="A16" i="33"/>
  <c r="O24" i="7"/>
  <c r="B14" i="33" s="1"/>
  <c r="G24" i="7"/>
  <c r="D12" i="33" s="1"/>
  <c r="F24" i="7"/>
  <c r="C12" i="33" s="1"/>
  <c r="E24" i="7"/>
  <c r="D24" i="7"/>
  <c r="AN23" i="7"/>
  <c r="D19" i="32" s="1"/>
  <c r="AM23" i="7"/>
  <c r="C19" i="32" s="1"/>
  <c r="AI23" i="7"/>
  <c r="D18" i="32" s="1"/>
  <c r="AF23" i="7"/>
  <c r="A18" i="32" s="1"/>
  <c r="C17" i="32"/>
  <c r="D16" i="32"/>
  <c r="A16" i="32"/>
  <c r="E15" i="32"/>
  <c r="Q23" i="7"/>
  <c r="D14" i="32" s="1"/>
  <c r="I23" i="7"/>
  <c r="A13" i="32" s="1"/>
  <c r="G23" i="7"/>
  <c r="D12" i="32" s="1"/>
  <c r="F23" i="7"/>
  <c r="C12" i="32" s="1"/>
  <c r="D23" i="7"/>
  <c r="AK22" i="7"/>
  <c r="A19" i="31" s="1"/>
  <c r="AJ22" i="7"/>
  <c r="E18" i="31" s="1"/>
  <c r="D16" i="31"/>
  <c r="E15" i="31"/>
  <c r="N22" i="7"/>
  <c r="A14" i="31" s="1"/>
  <c r="I22" i="7"/>
  <c r="A13" i="31" s="1"/>
  <c r="D22" i="7"/>
  <c r="AF21" i="7"/>
  <c r="A18" i="30" s="1"/>
  <c r="AA21" i="7"/>
  <c r="A17" i="30" s="1"/>
  <c r="W21" i="7"/>
  <c r="E15" i="30" s="1"/>
  <c r="T21" i="7"/>
  <c r="B15" i="30" s="1"/>
  <c r="Q21" i="7"/>
  <c r="D14" i="30" s="1"/>
  <c r="D21" i="7"/>
  <c r="AM20" i="7"/>
  <c r="C19" i="29" s="1"/>
  <c r="AF20" i="7"/>
  <c r="A18" i="29" s="1"/>
  <c r="AA20" i="7"/>
  <c r="A17" i="29" s="1"/>
  <c r="X20" i="7"/>
  <c r="A16" i="29" s="1"/>
  <c r="T20" i="7"/>
  <c r="B15" i="29" s="1"/>
  <c r="I20" i="7"/>
  <c r="A13" i="29" s="1"/>
  <c r="AM19" i="7"/>
  <c r="C19" i="28" s="1"/>
  <c r="AG19" i="7"/>
  <c r="B18" i="28" s="1"/>
  <c r="AE19" i="7"/>
  <c r="E17" i="28" s="1"/>
  <c r="AD19" i="7"/>
  <c r="D17" i="28" s="1"/>
  <c r="X19" i="7"/>
  <c r="A16" i="28" s="1"/>
  <c r="W19" i="7"/>
  <c r="E15" i="28" s="1"/>
  <c r="U19" i="7"/>
  <c r="C15" i="28" s="1"/>
  <c r="T19" i="7"/>
  <c r="B15" i="28" s="1"/>
  <c r="S19" i="7"/>
  <c r="A15" i="28" s="1"/>
  <c r="M19" i="7"/>
  <c r="E13" i="28" s="1"/>
  <c r="L19" i="7"/>
  <c r="D13" i="28" s="1"/>
  <c r="J19" i="7"/>
  <c r="B13" i="28" s="1"/>
  <c r="I19" i="7"/>
  <c r="A13" i="28" s="1"/>
  <c r="H19" i="7"/>
  <c r="E12" i="28" s="1"/>
  <c r="G19" i="7"/>
  <c r="D12" i="28" s="1"/>
  <c r="F19" i="7"/>
  <c r="C12" i="28" s="1"/>
  <c r="AN18" i="7"/>
  <c r="D19" i="27" s="1"/>
  <c r="AI18" i="7"/>
  <c r="D18" i="27" s="1"/>
  <c r="AE18" i="7"/>
  <c r="E17" i="27" s="1"/>
  <c r="AA18" i="7"/>
  <c r="A17" i="27" s="1"/>
  <c r="Z18" i="7"/>
  <c r="E16" i="27" s="1"/>
  <c r="X18" i="7"/>
  <c r="A16" i="27" s="1"/>
  <c r="N18" i="7"/>
  <c r="A14" i="27" s="1"/>
  <c r="M18" i="7"/>
  <c r="E13" i="27" s="1"/>
  <c r="K18" i="7"/>
  <c r="C13" i="27" s="1"/>
  <c r="J18" i="7"/>
  <c r="B13" i="27" s="1"/>
  <c r="I18" i="7"/>
  <c r="A13" i="27" s="1"/>
  <c r="G18" i="7"/>
  <c r="D12" i="27" s="1"/>
  <c r="D18" i="7"/>
  <c r="AL17" i="7"/>
  <c r="B19" i="26" s="1"/>
  <c r="W17" i="7"/>
  <c r="E15" i="26" s="1"/>
  <c r="V17" i="7"/>
  <c r="D15" i="26" s="1"/>
  <c r="H17" i="7"/>
  <c r="E12" i="26" s="1"/>
  <c r="D17" i="7"/>
  <c r="AM16" i="7"/>
  <c r="C19" i="25" s="1"/>
  <c r="AL16" i="7"/>
  <c r="B19" i="25" s="1"/>
  <c r="AI16" i="7"/>
  <c r="D18" i="25" s="1"/>
  <c r="AH16" i="7"/>
  <c r="C18" i="25" s="1"/>
  <c r="AE16" i="7"/>
  <c r="E17" i="25" s="1"/>
  <c r="AB16" i="7"/>
  <c r="B17" i="25" s="1"/>
  <c r="AA16" i="7"/>
  <c r="A17" i="25" s="1"/>
  <c r="Z16" i="7"/>
  <c r="E16" i="25" s="1"/>
  <c r="W16" i="7"/>
  <c r="E15" i="25" s="1"/>
  <c r="T16" i="7"/>
  <c r="B15" i="25" s="1"/>
  <c r="P16" i="7"/>
  <c r="C14" i="25" s="1"/>
  <c r="M16" i="7"/>
  <c r="E13" i="25" s="1"/>
  <c r="I16" i="7"/>
  <c r="A13" i="25" s="1"/>
  <c r="G16" i="7"/>
  <c r="D12" i="25" s="1"/>
  <c r="AL15" i="7"/>
  <c r="B19" i="24" s="1"/>
  <c r="AJ15" i="7"/>
  <c r="E18" i="24" s="1"/>
  <c r="AH15" i="7"/>
  <c r="C18" i="24" s="1"/>
  <c r="AF15" i="7"/>
  <c r="A18" i="24" s="1"/>
  <c r="AC15" i="7"/>
  <c r="C17" i="24" s="1"/>
  <c r="AA15" i="7"/>
  <c r="A17" i="24" s="1"/>
  <c r="X15" i="7"/>
  <c r="A16" i="24" s="1"/>
  <c r="Q15" i="7"/>
  <c r="D14" i="24" s="1"/>
  <c r="P15" i="7"/>
  <c r="C14" i="24" s="1"/>
  <c r="N15" i="7"/>
  <c r="A14" i="24" s="1"/>
  <c r="H15" i="7"/>
  <c r="E12" i="24" s="1"/>
  <c r="D15" i="7"/>
  <c r="AL14" i="7"/>
  <c r="B19" i="23" s="1"/>
  <c r="AI14" i="7"/>
  <c r="D18" i="23" s="1"/>
  <c r="AC14" i="7"/>
  <c r="C17" i="23" s="1"/>
  <c r="AB14" i="7"/>
  <c r="B17" i="23" s="1"/>
  <c r="Q14" i="7"/>
  <c r="D14" i="23" s="1"/>
  <c r="I14" i="7"/>
  <c r="A13" i="23" s="1"/>
  <c r="H14" i="7"/>
  <c r="E12" i="23" s="1"/>
  <c r="G14" i="7"/>
  <c r="D12" i="23" s="1"/>
  <c r="AL13" i="7"/>
  <c r="B19" i="22" s="1"/>
  <c r="AG13" i="7"/>
  <c r="B18" i="22" s="1"/>
  <c r="AF13" i="7"/>
  <c r="A18" i="22" s="1"/>
  <c r="AE13" i="7"/>
  <c r="E17" i="22" s="1"/>
  <c r="Z13" i="7"/>
  <c r="E16" i="22" s="1"/>
  <c r="Y13" i="7"/>
  <c r="D16" i="22" s="1"/>
  <c r="W13" i="7"/>
  <c r="E15" i="22" s="1"/>
  <c r="V13" i="7"/>
  <c r="D15" i="22" s="1"/>
  <c r="T13" i="7"/>
  <c r="B15" i="22" s="1"/>
  <c r="P13" i="7"/>
  <c r="C14" i="22" s="1"/>
  <c r="I13" i="7"/>
  <c r="A13" i="22" s="1"/>
  <c r="F13" i="7"/>
  <c r="C12" i="22" s="1"/>
  <c r="D13" i="7"/>
  <c r="AL12" i="7"/>
  <c r="B19" i="21" s="1"/>
  <c r="AF12" i="7"/>
  <c r="A18" i="21" s="1"/>
  <c r="Z12" i="7"/>
  <c r="E16" i="21" s="1"/>
  <c r="R12" i="7"/>
  <c r="E14" i="21" s="1"/>
  <c r="Q12" i="7"/>
  <c r="D14" i="21" s="1"/>
  <c r="P12" i="7"/>
  <c r="C14" i="21" s="1"/>
  <c r="I12" i="7"/>
  <c r="A13" i="21" s="1"/>
  <c r="D12" i="7"/>
  <c r="AN11" i="7"/>
  <c r="D19" i="20" s="1"/>
  <c r="AL11" i="7"/>
  <c r="B19" i="20" s="1"/>
  <c r="AK11" i="7"/>
  <c r="A19" i="20" s="1"/>
  <c r="AI11" i="7"/>
  <c r="D18" i="20" s="1"/>
  <c r="AH11" i="7"/>
  <c r="C18" i="20" s="1"/>
  <c r="AG11" i="7"/>
  <c r="B18" i="20" s="1"/>
  <c r="AF11" i="7"/>
  <c r="A18" i="20" s="1"/>
  <c r="AC11" i="7"/>
  <c r="C17" i="20" s="1"/>
  <c r="AB11" i="7"/>
  <c r="B17" i="20" s="1"/>
  <c r="Z11" i="7"/>
  <c r="E16" i="20" s="1"/>
  <c r="Y11" i="7"/>
  <c r="D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H10" i="7"/>
  <c r="C18" i="19" s="1"/>
  <c r="AD10" i="7"/>
  <c r="D17" i="19" s="1"/>
  <c r="W10" i="7"/>
  <c r="E15" i="19" s="1"/>
  <c r="O10" i="7"/>
  <c r="B14" i="19" s="1"/>
  <c r="N10" i="7"/>
  <c r="A14" i="19" s="1"/>
  <c r="L10" i="7"/>
  <c r="D13" i="19" s="1"/>
  <c r="I10" i="7"/>
  <c r="A13" i="19" s="1"/>
  <c r="G10" i="7"/>
  <c r="D12" i="19" s="1"/>
  <c r="AM9" i="7"/>
  <c r="C19" i="18" s="1"/>
  <c r="AF9" i="7"/>
  <c r="A18" i="18" s="1"/>
  <c r="Y9" i="7"/>
  <c r="D16" i="18" s="1"/>
  <c r="W9" i="7"/>
  <c r="E15" i="18" s="1"/>
  <c r="Q9" i="7"/>
  <c r="D14" i="18" s="1"/>
  <c r="P9" i="7"/>
  <c r="C14" i="18" s="1"/>
  <c r="N9" i="7"/>
  <c r="A14" i="18" s="1"/>
  <c r="L9" i="7"/>
  <c r="D13" i="18" s="1"/>
  <c r="AL8" i="7"/>
  <c r="B19" i="17" s="1"/>
  <c r="AH8" i="7"/>
  <c r="C18" i="17" s="1"/>
  <c r="AG8" i="7"/>
  <c r="B18" i="17" s="1"/>
  <c r="V8" i="7"/>
  <c r="D15" i="17" s="1"/>
  <c r="Q8" i="7"/>
  <c r="D14" i="17" s="1"/>
  <c r="G8" i="7"/>
  <c r="D8" i="7"/>
  <c r="AM7" i="7"/>
  <c r="C19" i="15" s="1"/>
  <c r="AL7" i="7"/>
  <c r="B19" i="15" s="1"/>
  <c r="AD7" i="7"/>
  <c r="D17" i="15" s="1"/>
  <c r="AC7" i="7"/>
  <c r="C17" i="15" s="1"/>
  <c r="X7" i="7"/>
  <c r="A16" i="15" s="1"/>
  <c r="V7" i="7"/>
  <c r="D15" i="15" s="1"/>
  <c r="AL6" i="7"/>
  <c r="AK6" i="7"/>
  <c r="A19" i="14" s="1"/>
  <c r="AJ6" i="7"/>
  <c r="AH6" i="7"/>
  <c r="AF6" i="7"/>
  <c r="AB6" i="7"/>
  <c r="B17" i="14" s="1"/>
  <c r="Z6" i="7"/>
  <c r="Y6" i="7"/>
  <c r="W6" i="7"/>
  <c r="V6" i="7"/>
  <c r="U6" i="7"/>
  <c r="T6" i="7"/>
  <c r="P6" i="7"/>
  <c r="O6" i="7"/>
  <c r="N6" i="7"/>
  <c r="M6" i="7"/>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40" i="7" s="1"/>
  <c r="E17" i="51" s="1"/>
  <c r="AD3" i="7"/>
  <c r="AD30" i="7" s="1"/>
  <c r="D17" i="41" s="1"/>
  <c r="AC3" i="7"/>
  <c r="AC42" i="7" s="1"/>
  <c r="C17" i="53" s="1"/>
  <c r="AB3" i="7"/>
  <c r="AA3" i="7"/>
  <c r="AA8" i="7" s="1"/>
  <c r="A17" i="17" s="1"/>
  <c r="Z3" i="7"/>
  <c r="Z38" i="7" s="1"/>
  <c r="E16" i="49" s="1"/>
  <c r="Y3" i="7"/>
  <c r="X3" i="7"/>
  <c r="X14" i="7" s="1"/>
  <c r="A16" i="23" s="1"/>
  <c r="W3" i="7"/>
  <c r="W39" i="7" s="1"/>
  <c r="E15" i="50" s="1"/>
  <c r="V3" i="7"/>
  <c r="V40" i="7" s="1"/>
  <c r="D15" i="51" s="1"/>
  <c r="U3" i="7"/>
  <c r="U20" i="7" s="1"/>
  <c r="C15" i="29" s="1"/>
  <c r="T3" i="7"/>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42"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Y30" i="7" l="1"/>
  <c r="D16" i="41" s="1"/>
  <c r="Y24" i="7"/>
  <c r="D16" i="33" s="1"/>
  <c r="Y25" i="7"/>
  <c r="D16" i="34" s="1"/>
  <c r="Y14" i="7"/>
  <c r="D16" i="23" s="1"/>
  <c r="I38" i="7"/>
  <c r="A13" i="49" s="1"/>
  <c r="AB22" i="7"/>
  <c r="B17" i="31" s="1"/>
  <c r="AB23" i="7"/>
  <c r="B17" i="32" s="1"/>
  <c r="AB29" i="7"/>
  <c r="B17" i="40" s="1"/>
  <c r="AB26" i="7"/>
  <c r="B17" i="35" s="1"/>
  <c r="X9" i="7"/>
  <c r="A16" i="18" s="1"/>
  <c r="W12" i="7"/>
  <c r="E15" i="21" s="1"/>
  <c r="D14" i="7"/>
  <c r="A12" i="23" s="1"/>
  <c r="V15" i="7"/>
  <c r="D15" i="24" s="1"/>
  <c r="D16" i="7"/>
  <c r="D19" i="7"/>
  <c r="AN19" i="7"/>
  <c r="D19" i="28" s="1"/>
  <c r="AG21" i="7"/>
  <c r="B18" i="30" s="1"/>
  <c r="M23" i="7"/>
  <c r="E13" i="32" s="1"/>
  <c r="AH23" i="7"/>
  <c r="C18" i="32" s="1"/>
  <c r="L24" i="7"/>
  <c r="D13" i="33" s="1"/>
  <c r="AL25" i="7"/>
  <c r="B19" i="34" s="1"/>
  <c r="AK26" i="7"/>
  <c r="A19" i="35" s="1"/>
  <c r="G29" i="7"/>
  <c r="D12" i="40" s="1"/>
  <c r="N32" i="7"/>
  <c r="A14" i="43" s="1"/>
  <c r="AL33" i="7"/>
  <c r="B19" i="44" s="1"/>
  <c r="G35" i="7"/>
  <c r="D12" i="46" s="1"/>
  <c r="N36" i="7"/>
  <c r="A14" i="47" s="1"/>
  <c r="AM39" i="7"/>
  <c r="C19" i="50" s="1"/>
  <c r="P41" i="7"/>
  <c r="C14" i="52" s="1"/>
  <c r="AF43" i="7"/>
  <c r="A18" i="54" s="1"/>
  <c r="C20" i="8"/>
  <c r="L20" i="8" s="1"/>
  <c r="E12" i="10"/>
  <c r="C12" i="10" s="1"/>
  <c r="D12" i="10" s="1"/>
  <c r="K22" i="7"/>
  <c r="C13" i="31" s="1"/>
  <c r="K26" i="7"/>
  <c r="C13" i="35" s="1"/>
  <c r="X8" i="7"/>
  <c r="A16" i="17" s="1"/>
  <c r="U9" i="7"/>
  <c r="C15" i="18" s="1"/>
  <c r="AC22" i="7"/>
  <c r="C17" i="31" s="1"/>
  <c r="AC25" i="7"/>
  <c r="C17" i="34" s="1"/>
  <c r="AO6" i="7"/>
  <c r="E19" i="14" s="1"/>
  <c r="X11" i="7"/>
  <c r="A16" i="20" s="1"/>
  <c r="X17" i="7"/>
  <c r="A16" i="26" s="1"/>
  <c r="AI21" i="7"/>
  <c r="D18" i="30" s="1"/>
  <c r="I29" i="7"/>
  <c r="A13" i="40" s="1"/>
  <c r="X30" i="7"/>
  <c r="A16" i="41" s="1"/>
  <c r="V38" i="7"/>
  <c r="D15" i="49" s="1"/>
  <c r="L39" i="7"/>
  <c r="D13" i="50" s="1"/>
  <c r="AK43" i="7"/>
  <c r="A19" i="54" s="1"/>
  <c r="F6" i="7"/>
  <c r="C12" i="14" s="1"/>
  <c r="K7" i="7"/>
  <c r="C13" i="15" s="1"/>
  <c r="AA9" i="7"/>
  <c r="A17" i="18" s="1"/>
  <c r="Q10" i="7"/>
  <c r="D14" i="19" s="1"/>
  <c r="AM11" i="7"/>
  <c r="C19" i="20" s="1"/>
  <c r="AC12" i="7"/>
  <c r="C17" i="21" s="1"/>
  <c r="AK14" i="7"/>
  <c r="A19" i="23" s="1"/>
  <c r="H16" i="7"/>
  <c r="E12" i="25" s="1"/>
  <c r="AB17" i="7"/>
  <c r="B17" i="26" s="1"/>
  <c r="O18" i="7"/>
  <c r="B14" i="27" s="1"/>
  <c r="Z19" i="7"/>
  <c r="E16" i="28" s="1"/>
  <c r="J20" i="7"/>
  <c r="B13" i="29" s="1"/>
  <c r="H21" i="7"/>
  <c r="E12" i="30" s="1"/>
  <c r="AL21" i="7"/>
  <c r="B19" i="30" s="1"/>
  <c r="R23" i="7"/>
  <c r="E14" i="32" s="1"/>
  <c r="AK23" i="7"/>
  <c r="A19" i="32" s="1"/>
  <c r="AH24" i="7"/>
  <c r="C18" i="33" s="1"/>
  <c r="AO25" i="7"/>
  <c r="E19" i="34" s="1"/>
  <c r="Q28" i="7"/>
  <c r="D14" i="39" s="1"/>
  <c r="AL29" i="7"/>
  <c r="B19" i="40" s="1"/>
  <c r="AA30" i="7"/>
  <c r="A17" i="41" s="1"/>
  <c r="S32" i="7"/>
  <c r="A15" i="43" s="1"/>
  <c r="Q33" i="7"/>
  <c r="D14" i="44" s="1"/>
  <c r="AH35" i="7"/>
  <c r="C18" i="46" s="1"/>
  <c r="U36" i="7"/>
  <c r="C15" i="47" s="1"/>
  <c r="N39" i="7"/>
  <c r="A14" i="50" s="1"/>
  <c r="AO39" i="7"/>
  <c r="E19" i="50" s="1"/>
  <c r="Q40" i="7"/>
  <c r="D14" i="51" s="1"/>
  <c r="AG42" i="7"/>
  <c r="B18" i="53" s="1"/>
  <c r="AL43" i="7"/>
  <c r="B19" i="54" s="1"/>
  <c r="H7" i="8"/>
  <c r="J11" i="10"/>
  <c r="C33" i="8"/>
  <c r="L33" i="8" s="1"/>
  <c r="E27" i="10"/>
  <c r="C27" i="10" s="1"/>
  <c r="D27" i="10" s="1"/>
  <c r="L27" i="7"/>
  <c r="D13" i="38" s="1"/>
  <c r="C31" i="8"/>
  <c r="L31" i="8" s="1"/>
  <c r="E30" i="10"/>
  <c r="C30" i="10" s="1"/>
  <c r="D30" i="10" s="1"/>
  <c r="K17" i="7"/>
  <c r="C13" i="26" s="1"/>
  <c r="Q32" i="7"/>
  <c r="D14" i="43" s="1"/>
  <c r="K37" i="7"/>
  <c r="C13" i="48" s="1"/>
  <c r="AE21" i="7"/>
  <c r="E17" i="30" s="1"/>
  <c r="AE25" i="7"/>
  <c r="E17" i="34" s="1"/>
  <c r="AE24" i="7"/>
  <c r="E17" i="33" s="1"/>
  <c r="AE29" i="7"/>
  <c r="E17" i="40" s="1"/>
  <c r="AE23" i="7"/>
  <c r="E17" i="32" s="1"/>
  <c r="I8" i="7"/>
  <c r="A13" i="17" s="1"/>
  <c r="F9" i="7"/>
  <c r="AE9" i="7"/>
  <c r="E17" i="18" s="1"/>
  <c r="S10" i="7"/>
  <c r="A15" i="19" s="1"/>
  <c r="P24" i="7"/>
  <c r="C14" i="33" s="1"/>
  <c r="L25" i="7"/>
  <c r="D13" i="34" s="1"/>
  <c r="E26" i="7"/>
  <c r="B12" i="35" s="1"/>
  <c r="W31" i="7"/>
  <c r="E15" i="42" s="1"/>
  <c r="U32" i="7"/>
  <c r="C15" i="43" s="1"/>
  <c r="U33" i="7"/>
  <c r="C15" i="44" s="1"/>
  <c r="M35" i="7"/>
  <c r="E13" i="46" s="1"/>
  <c r="V36" i="7"/>
  <c r="D15" i="47" s="1"/>
  <c r="M37" i="7"/>
  <c r="E13" i="48" s="1"/>
  <c r="Y38" i="7"/>
  <c r="D16" i="49" s="1"/>
  <c r="Q39" i="7"/>
  <c r="D14" i="50" s="1"/>
  <c r="S40" i="7"/>
  <c r="A15" i="51" s="1"/>
  <c r="AJ40" i="7"/>
  <c r="E18" i="51" s="1"/>
  <c r="AI42" i="7"/>
  <c r="D18" i="53" s="1"/>
  <c r="H20" i="8"/>
  <c r="J12" i="10"/>
  <c r="H9" i="8"/>
  <c r="J8" i="10"/>
  <c r="AI15" i="7"/>
  <c r="D18" i="24" s="1"/>
  <c r="AJ19" i="7"/>
  <c r="E18" i="28" s="1"/>
  <c r="L26" i="7"/>
  <c r="D13" i="35" s="1"/>
  <c r="H32" i="8"/>
  <c r="J24" i="10"/>
  <c r="AI6" i="7"/>
  <c r="D18" i="14" s="1"/>
  <c r="M24" i="7"/>
  <c r="E13" i="33" s="1"/>
  <c r="H31" i="8"/>
  <c r="J30" i="10"/>
  <c r="C9" i="8"/>
  <c r="L9" i="8" s="1"/>
  <c r="E8" i="10"/>
  <c r="C8" i="10" s="1"/>
  <c r="D8" i="10" s="1"/>
  <c r="AD25" i="7"/>
  <c r="D17" i="34" s="1"/>
  <c r="AD23" i="7"/>
  <c r="D17" i="32" s="1"/>
  <c r="M7" i="7"/>
  <c r="E13" i="15" s="1"/>
  <c r="X13" i="7"/>
  <c r="A16" i="22" s="1"/>
  <c r="AK16" i="7"/>
  <c r="A19" i="25" s="1"/>
  <c r="AG17" i="7"/>
  <c r="B18" i="26" s="1"/>
  <c r="V18" i="7"/>
  <c r="D15" i="27" s="1"/>
  <c r="AA19" i="7"/>
  <c r="A17" i="28" s="1"/>
  <c r="J21" i="7"/>
  <c r="B13" i="30" s="1"/>
  <c r="AM21" i="7"/>
  <c r="C19" i="30" s="1"/>
  <c r="T24" i="7"/>
  <c r="B15" i="33" s="1"/>
  <c r="T26" i="7"/>
  <c r="B15" i="35" s="1"/>
  <c r="K6" i="7"/>
  <c r="C13" i="14" s="1"/>
  <c r="P7" i="7"/>
  <c r="C14" i="15" s="1"/>
  <c r="K8" i="7"/>
  <c r="C13" i="17" s="1"/>
  <c r="H9" i="7"/>
  <c r="E12" i="18" s="1"/>
  <c r="U10" i="7"/>
  <c r="C15" i="19" s="1"/>
  <c r="AA11" i="7"/>
  <c r="A17" i="20" s="1"/>
  <c r="AO11" i="7"/>
  <c r="E19" i="20" s="1"/>
  <c r="AH12" i="7"/>
  <c r="C18" i="21" s="1"/>
  <c r="P14" i="7"/>
  <c r="C14" i="23" s="1"/>
  <c r="AD15" i="7"/>
  <c r="D17" i="24" s="1"/>
  <c r="AI17" i="7"/>
  <c r="D18" i="26" s="1"/>
  <c r="W18" i="7"/>
  <c r="E15" i="27" s="1"/>
  <c r="AB19" i="7"/>
  <c r="B17" i="28" s="1"/>
  <c r="M21" i="7"/>
  <c r="E13" i="30" s="1"/>
  <c r="AN21" i="7"/>
  <c r="D19" i="30" s="1"/>
  <c r="AG22" i="7"/>
  <c r="B18" i="31" s="1"/>
  <c r="Q24" i="7"/>
  <c r="D14" i="33" s="1"/>
  <c r="AJ24" i="7"/>
  <c r="E18" i="33" s="1"/>
  <c r="F26" i="7"/>
  <c r="C12" i="35" s="1"/>
  <c r="AJ27" i="7"/>
  <c r="E18" i="38" s="1"/>
  <c r="P29" i="7"/>
  <c r="C14" i="40" s="1"/>
  <c r="D30" i="7"/>
  <c r="A12" i="41" s="1"/>
  <c r="AF30" i="7"/>
  <c r="A18" i="41" s="1"/>
  <c r="W32" i="7"/>
  <c r="E15" i="43" s="1"/>
  <c r="V33" i="7"/>
  <c r="D15" i="44" s="1"/>
  <c r="AB34" i="7"/>
  <c r="B17" i="45" s="1"/>
  <c r="O35" i="7"/>
  <c r="B14" i="46" s="1"/>
  <c r="AK35" i="7"/>
  <c r="A19" i="46" s="1"/>
  <c r="E40" i="7"/>
  <c r="B12" i="51" s="1"/>
  <c r="AK40" i="7"/>
  <c r="A19" i="51" s="1"/>
  <c r="Q42" i="7"/>
  <c r="D14" i="53" s="1"/>
  <c r="AK42" i="7"/>
  <c r="A19" i="53" s="1"/>
  <c r="U13" i="7"/>
  <c r="C15" i="22" s="1"/>
  <c r="U29" i="7"/>
  <c r="C15" i="40" s="1"/>
  <c r="AI12" i="7"/>
  <c r="D18" i="21" s="1"/>
  <c r="E15" i="7"/>
  <c r="B12" i="24" s="1"/>
  <c r="AO23" i="7"/>
  <c r="E19" i="32" s="1"/>
  <c r="Q29" i="7"/>
  <c r="D14" i="40" s="1"/>
  <c r="I30" i="7"/>
  <c r="A13" i="41" s="1"/>
  <c r="AH30" i="7"/>
  <c r="C18" i="41" s="1"/>
  <c r="AB32" i="7"/>
  <c r="B17" i="43" s="1"/>
  <c r="W33" i="7"/>
  <c r="E15" i="44" s="1"/>
  <c r="Q35" i="7"/>
  <c r="D14" i="46" s="1"/>
  <c r="AB36" i="7"/>
  <c r="B17" i="47" s="1"/>
  <c r="U39" i="7"/>
  <c r="C15" i="50" s="1"/>
  <c r="W40" i="7"/>
  <c r="E15" i="51" s="1"/>
  <c r="S42" i="7"/>
  <c r="A15" i="53" s="1"/>
  <c r="H6" i="8"/>
  <c r="J7" i="10"/>
  <c r="C34" i="8"/>
  <c r="L34" i="8" s="1"/>
  <c r="E40" i="10"/>
  <c r="C40" i="10" s="1"/>
  <c r="D40" i="10" s="1"/>
  <c r="AI28" i="7"/>
  <c r="D18" i="39" s="1"/>
  <c r="X21" i="7"/>
  <c r="A16" i="30" s="1"/>
  <c r="L6" i="7"/>
  <c r="D13" i="14" s="1"/>
  <c r="AG9" i="7"/>
  <c r="B18" i="18" s="1"/>
  <c r="W20" i="7"/>
  <c r="E15" i="29" s="1"/>
  <c r="V22" i="7"/>
  <c r="D15" i="31" s="1"/>
  <c r="V27" i="7"/>
  <c r="D15" i="38" s="1"/>
  <c r="V25" i="7"/>
  <c r="D15" i="34" s="1"/>
  <c r="W7" i="7"/>
  <c r="E15" i="15" s="1"/>
  <c r="U8" i="7"/>
  <c r="C15" i="17" s="1"/>
  <c r="AK9" i="7"/>
  <c r="A19" i="18" s="1"/>
  <c r="X10" i="7"/>
  <c r="A16" i="19" s="1"/>
  <c r="AB13" i="7"/>
  <c r="B17" i="22" s="1"/>
  <c r="V14" i="7"/>
  <c r="D15" i="23" s="1"/>
  <c r="AG15" i="7"/>
  <c r="B18" i="24" s="1"/>
  <c r="AO16" i="7"/>
  <c r="E19" i="25" s="1"/>
  <c r="P25" i="7"/>
  <c r="C14" i="34" s="1"/>
  <c r="AN27" i="7"/>
  <c r="D19" i="38" s="1"/>
  <c r="R29" i="7"/>
  <c r="E14" i="40" s="1"/>
  <c r="K30" i="7"/>
  <c r="C13" i="41" s="1"/>
  <c r="AH31" i="7"/>
  <c r="C18" i="42" s="1"/>
  <c r="R35" i="7"/>
  <c r="E14" i="46" s="1"/>
  <c r="AN35" i="7"/>
  <c r="D19" i="46" s="1"/>
  <c r="AC36" i="7"/>
  <c r="C17" i="47" s="1"/>
  <c r="AN37" i="7"/>
  <c r="D19" i="48" s="1"/>
  <c r="X40" i="7"/>
  <c r="A16" i="51" s="1"/>
  <c r="C32" i="8"/>
  <c r="L32" i="8" s="1"/>
  <c r="E24" i="10"/>
  <c r="C24" i="10" s="1"/>
  <c r="D24" i="10" s="1"/>
  <c r="W37" i="7"/>
  <c r="E15" i="48" s="1"/>
  <c r="W24" i="7"/>
  <c r="E15" i="33" s="1"/>
  <c r="W27" i="7"/>
  <c r="E15" i="38" s="1"/>
  <c r="W28" i="7"/>
  <c r="E15" i="39" s="1"/>
  <c r="W14" i="7"/>
  <c r="E15" i="23" s="1"/>
  <c r="W8" i="7"/>
  <c r="E15" i="17" s="1"/>
  <c r="AG36" i="7"/>
  <c r="B18" i="47" s="1"/>
  <c r="AG39" i="7"/>
  <c r="B18" i="50" s="1"/>
  <c r="Z29" i="7"/>
  <c r="E16" i="40" s="1"/>
  <c r="Z25" i="7"/>
  <c r="E16" i="34" s="1"/>
  <c r="Q6" i="7"/>
  <c r="AK7" i="7"/>
  <c r="A19" i="15" s="1"/>
  <c r="V9" i="7"/>
  <c r="D15" i="18" s="1"/>
  <c r="S12" i="7"/>
  <c r="A15" i="21" s="1"/>
  <c r="O13" i="7"/>
  <c r="B14" i="22" s="1"/>
  <c r="AI13" i="7"/>
  <c r="D18" i="22" s="1"/>
  <c r="Z14" i="7"/>
  <c r="E16" i="23" s="1"/>
  <c r="S15" i="7"/>
  <c r="A15" i="24" s="1"/>
  <c r="P17" i="7"/>
  <c r="C14" i="26" s="1"/>
  <c r="AM18" i="7"/>
  <c r="C19" i="27" s="1"/>
  <c r="AL19" i="7"/>
  <c r="B19" i="28" s="1"/>
  <c r="AH20" i="7"/>
  <c r="C18" i="29" s="1"/>
  <c r="AD21" i="7"/>
  <c r="D17" i="30" s="1"/>
  <c r="R22" i="7"/>
  <c r="E14" i="31" s="1"/>
  <c r="H23" i="7"/>
  <c r="E12" i="32" s="1"/>
  <c r="J24" i="7"/>
  <c r="B13" i="33" s="1"/>
  <c r="Q30" i="7"/>
  <c r="D14" i="41" s="1"/>
  <c r="H32" i="7"/>
  <c r="E12" i="43" s="1"/>
  <c r="G33" i="7"/>
  <c r="D12" i="44" s="1"/>
  <c r="AF33" i="7"/>
  <c r="A18" i="44" s="1"/>
  <c r="AO34" i="7"/>
  <c r="E19" i="45" s="1"/>
  <c r="AI36" i="7"/>
  <c r="D18" i="47" s="1"/>
  <c r="Z37" i="7"/>
  <c r="E16" i="48" s="1"/>
  <c r="E39" i="7"/>
  <c r="L40" i="7"/>
  <c r="D13" i="51" s="1"/>
  <c r="M41" i="7"/>
  <c r="E13" i="52" s="1"/>
  <c r="AJ41" i="7"/>
  <c r="E18" i="52" s="1"/>
  <c r="Y42" i="7"/>
  <c r="D16" i="53" s="1"/>
  <c r="U43" i="7"/>
  <c r="C15" i="54" s="1"/>
  <c r="H34" i="8"/>
  <c r="J40" i="10"/>
  <c r="X27" i="7"/>
  <c r="A16" i="38" s="1"/>
  <c r="X22" i="7"/>
  <c r="A16" i="31" s="1"/>
  <c r="X29" i="7"/>
  <c r="A16" i="40" s="1"/>
  <c r="AJ28" i="7"/>
  <c r="E18" i="39" s="1"/>
  <c r="W42" i="7"/>
  <c r="E15" i="53" s="1"/>
  <c r="AJ10" i="7"/>
  <c r="E18" i="19" s="1"/>
  <c r="AK19" i="7"/>
  <c r="A19" i="28" s="1"/>
  <c r="AG20" i="7"/>
  <c r="B18" i="29" s="1"/>
  <c r="Q22" i="7"/>
  <c r="D14" i="31" s="1"/>
  <c r="E32" i="7"/>
  <c r="B12" i="43" s="1"/>
  <c r="AC33" i="7"/>
  <c r="C17" i="44" s="1"/>
  <c r="I41" i="7"/>
  <c r="A13" i="52" s="1"/>
  <c r="AA37" i="7"/>
  <c r="A17" i="48" s="1"/>
  <c r="AA23" i="7"/>
  <c r="A17" i="32" s="1"/>
  <c r="AA26" i="7"/>
  <c r="A17" i="35" s="1"/>
  <c r="S6" i="7"/>
  <c r="AC8" i="7"/>
  <c r="C17" i="17" s="1"/>
  <c r="M10" i="7"/>
  <c r="E13" i="19" s="1"/>
  <c r="AM10" i="7"/>
  <c r="C19" i="19" s="1"/>
  <c r="AJ11" i="7"/>
  <c r="E18" i="20" s="1"/>
  <c r="V12" i="7"/>
  <c r="D15" i="21" s="1"/>
  <c r="U15" i="7"/>
  <c r="C15" i="24" s="1"/>
  <c r="AM15" i="7"/>
  <c r="C19" i="24" s="1"/>
  <c r="AD16" i="7"/>
  <c r="D17" i="25" s="1"/>
  <c r="L18" i="7"/>
  <c r="D13" i="27" s="1"/>
  <c r="V19" i="7"/>
  <c r="D15" i="28" s="1"/>
  <c r="AK20" i="7"/>
  <c r="A19" i="29" s="1"/>
  <c r="S22" i="7"/>
  <c r="A15" i="31" s="1"/>
  <c r="K24" i="7"/>
  <c r="C13" i="33" s="1"/>
  <c r="AK25" i="7"/>
  <c r="A19" i="34" s="1"/>
  <c r="L28" i="7"/>
  <c r="D13" i="39" s="1"/>
  <c r="F29" i="7"/>
  <c r="C12" i="40" s="1"/>
  <c r="U30" i="7"/>
  <c r="C15" i="41" s="1"/>
  <c r="J31" i="7"/>
  <c r="B13" i="42" s="1"/>
  <c r="M32" i="7"/>
  <c r="E13" i="43" s="1"/>
  <c r="K33" i="7"/>
  <c r="C13" i="44" s="1"/>
  <c r="D37" i="7"/>
  <c r="Q38" i="7"/>
  <c r="D14" i="49" s="1"/>
  <c r="G39" i="7"/>
  <c r="D12" i="50" s="1"/>
  <c r="AL39" i="7"/>
  <c r="B19" i="50" s="1"/>
  <c r="N41" i="7"/>
  <c r="A14" i="52" s="1"/>
  <c r="AK41" i="7"/>
  <c r="A19" i="52" s="1"/>
  <c r="AB42" i="7"/>
  <c r="B17" i="53" s="1"/>
  <c r="W43" i="7"/>
  <c r="E15" i="54" s="1"/>
  <c r="H33" i="8"/>
  <c r="J27" i="10"/>
  <c r="C6" i="8"/>
  <c r="L6" i="8" s="1"/>
  <c r="E7" i="10"/>
  <c r="C7" i="10" s="1"/>
  <c r="D7" i="10" s="1"/>
  <c r="C7" i="8"/>
  <c r="L7" i="8" s="1"/>
  <c r="E11" i="10"/>
  <c r="C11" i="10" s="1"/>
  <c r="D11" i="10" s="1"/>
  <c r="H13" i="8"/>
  <c r="J21" i="10"/>
  <c r="C13" i="8"/>
  <c r="L13" i="8" s="1"/>
  <c r="E21" i="10"/>
  <c r="C21" i="10" s="1"/>
  <c r="D21" i="10" s="1"/>
  <c r="H19" i="8"/>
  <c r="J17" i="10"/>
  <c r="C19" i="8"/>
  <c r="L19" i="8" s="1"/>
  <c r="E17" i="10"/>
  <c r="C17" i="10" s="1"/>
  <c r="D17" i="10" s="1"/>
  <c r="H26" i="8"/>
  <c r="J18" i="10"/>
  <c r="C26" i="8"/>
  <c r="L26" i="8" s="1"/>
  <c r="E18" i="10"/>
  <c r="C18" i="10" s="1"/>
  <c r="D18" i="10" s="1"/>
  <c r="J25" i="10"/>
  <c r="E25" i="10"/>
  <c r="C25" i="10" s="1"/>
  <c r="D25" i="10" s="1"/>
  <c r="J37" i="10"/>
  <c r="E37" i="10"/>
  <c r="C37" i="10" s="1"/>
  <c r="D37" i="10" s="1"/>
  <c r="J39" i="10"/>
  <c r="E39" i="10"/>
  <c r="C39" i="10" s="1"/>
  <c r="D39" i="10" s="1"/>
  <c r="E9" i="10"/>
  <c r="C9" i="10" s="1"/>
  <c r="D9" i="10" s="1"/>
  <c r="J9" i="10"/>
  <c r="E22" i="10"/>
  <c r="C22" i="10" s="1"/>
  <c r="D22" i="10" s="1"/>
  <c r="J22" i="10"/>
  <c r="E31" i="10"/>
  <c r="C31" i="10" s="1"/>
  <c r="D31" i="10" s="1"/>
  <c r="J31" i="10"/>
  <c r="J28" i="10"/>
  <c r="E28" i="10"/>
  <c r="C28" i="10" s="1"/>
  <c r="D28" i="10" s="1"/>
  <c r="J14" i="10"/>
  <c r="E14" i="10"/>
  <c r="C14" i="10" s="1"/>
  <c r="D14" i="10" s="1"/>
  <c r="E32" i="10"/>
  <c r="C32" i="10" s="1"/>
  <c r="D32" i="10" s="1"/>
  <c r="J32" i="10"/>
  <c r="E6" i="10"/>
  <c r="C6" i="10" s="1"/>
  <c r="D6" i="10" s="1"/>
  <c r="J6" i="10"/>
  <c r="E34" i="10"/>
  <c r="C34" i="10" s="1"/>
  <c r="D34" i="10" s="1"/>
  <c r="J34" i="10"/>
  <c r="E26" i="10"/>
  <c r="C26" i="10" s="1"/>
  <c r="D26" i="10" s="1"/>
  <c r="E36" i="10"/>
  <c r="C36" i="10" s="1"/>
  <c r="D36" i="10" s="1"/>
  <c r="J36" i="10"/>
  <c r="E16" i="10"/>
  <c r="C16" i="10" s="1"/>
  <c r="D16" i="10" s="1"/>
  <c r="J16" i="10"/>
  <c r="E42" i="10"/>
  <c r="C42" i="10" s="1"/>
  <c r="D42" i="10" s="1"/>
  <c r="J42" i="10"/>
  <c r="E29" i="10"/>
  <c r="C29" i="10" s="1"/>
  <c r="D29" i="10" s="1"/>
  <c r="J29" i="10"/>
  <c r="E23" i="10"/>
  <c r="C23" i="10" s="1"/>
  <c r="D23" i="10" s="1"/>
  <c r="J23" i="10"/>
  <c r="J38" i="10"/>
  <c r="E38" i="10"/>
  <c r="C38" i="10" s="1"/>
  <c r="D38" i="10" s="1"/>
  <c r="J33" i="10"/>
  <c r="E33" i="10"/>
  <c r="C33" i="10" s="1"/>
  <c r="D33" i="10" s="1"/>
  <c r="J41" i="10"/>
  <c r="E41" i="10"/>
  <c r="C41" i="10" s="1"/>
  <c r="D41" i="10" s="1"/>
  <c r="E35" i="10"/>
  <c r="C35" i="10" s="1"/>
  <c r="D35" i="10" s="1"/>
  <c r="J35" i="10"/>
  <c r="J20" i="10"/>
  <c r="E20" i="10"/>
  <c r="C20" i="10" s="1"/>
  <c r="D20" i="10" s="1"/>
  <c r="E15" i="10"/>
  <c r="C15" i="10" s="1"/>
  <c r="D15" i="10" s="1"/>
  <c r="J15" i="10"/>
  <c r="E5" i="10"/>
  <c r="C5" i="10" s="1"/>
  <c r="D5" i="10" s="1"/>
  <c r="J5" i="10"/>
  <c r="J19" i="10"/>
  <c r="E19" i="10"/>
  <c r="C19" i="10" s="1"/>
  <c r="D19" i="10" s="1"/>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D19" i="15" s="1"/>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E12" i="14" s="1"/>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38"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17" i="50"/>
  <c r="AK47" i="12"/>
  <c r="V47" i="12"/>
  <c r="Y47" i="12"/>
  <c r="P47" i="12"/>
  <c r="AD47" i="12"/>
  <c r="D17" i="42"/>
  <c r="AI47" i="12"/>
  <c r="AG47" i="12"/>
  <c r="K47" i="12"/>
  <c r="AA47" i="12"/>
  <c r="X47" i="12"/>
  <c r="N47" i="12"/>
  <c r="AH47" i="12"/>
  <c r="O47" i="12"/>
  <c r="AB47" i="12"/>
  <c r="R47" i="12"/>
  <c r="AE47" i="12"/>
  <c r="AO47" i="12"/>
  <c r="AC47" i="12"/>
  <c r="AJ47" i="12"/>
  <c r="AF47" i="12"/>
  <c r="D12" i="17"/>
  <c r="A18" i="26"/>
  <c r="D14" i="26"/>
  <c r="D18" i="28"/>
  <c r="AD33" i="7"/>
  <c r="D17" i="44" s="1"/>
  <c r="AD24" i="7"/>
  <c r="D17" i="33" s="1"/>
  <c r="AD22" i="7"/>
  <c r="D17" i="31" s="1"/>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N34" i="12"/>
  <c r="N38" i="12"/>
  <c r="N33" i="12"/>
  <c r="N32" i="12"/>
  <c r="N40" i="12"/>
  <c r="A4" i="51" s="1"/>
  <c r="N39" i="12"/>
  <c r="N36" i="12"/>
  <c r="A4" i="47" s="1"/>
  <c r="N41" i="12"/>
  <c r="A4" i="52" s="1"/>
  <c r="N37" i="12"/>
  <c r="N27" i="12"/>
  <c r="N30" i="12"/>
  <c r="A4" i="41" s="1"/>
  <c r="N28" i="12"/>
  <c r="AO20" i="12"/>
  <c r="E9" i="29" s="1"/>
  <c r="AO34" i="12"/>
  <c r="AO38" i="12"/>
  <c r="AO28" i="12"/>
  <c r="AO33" i="12"/>
  <c r="AO40" i="12"/>
  <c r="AO37" i="12"/>
  <c r="AO30" i="12"/>
  <c r="AO39" i="12"/>
  <c r="E9" i="50" s="1"/>
  <c r="B4" i="40"/>
  <c r="O34" i="12"/>
  <c r="B4" i="45" s="1"/>
  <c r="O33" i="12"/>
  <c r="B4" i="44" s="1"/>
  <c r="O36" i="12"/>
  <c r="O40" i="12"/>
  <c r="B4" i="51" s="1"/>
  <c r="O28" i="12"/>
  <c r="B4" i="39" s="1"/>
  <c r="O35" i="12"/>
  <c r="B4" i="46" s="1"/>
  <c r="O30" i="12"/>
  <c r="B4" i="41" s="1"/>
  <c r="O37" i="12"/>
  <c r="O27" i="12"/>
  <c r="B4" i="38" s="1"/>
  <c r="P39" i="12"/>
  <c r="P29" i="12"/>
  <c r="C4" i="40" s="1"/>
  <c r="P34" i="12"/>
  <c r="C4" i="45" s="1"/>
  <c r="P33" i="12"/>
  <c r="C4" i="44" s="1"/>
  <c r="P42" i="12"/>
  <c r="P40" i="12"/>
  <c r="P31" i="12"/>
  <c r="C4" i="42" s="1"/>
  <c r="P30" i="12"/>
  <c r="P35" i="12"/>
  <c r="P36" i="12"/>
  <c r="P41" i="12"/>
  <c r="P28" i="12"/>
  <c r="P37" i="12"/>
  <c r="P27" i="12"/>
  <c r="Q22" i="12"/>
  <c r="D4" i="31" s="1"/>
  <c r="Q30" i="12"/>
  <c r="D4" i="41" s="1"/>
  <c r="Q35" i="12"/>
  <c r="Q39" i="12"/>
  <c r="Q29" i="12"/>
  <c r="D4" i="40" s="1"/>
  <c r="Q34" i="12"/>
  <c r="Q37" i="12"/>
  <c r="Q31" i="12"/>
  <c r="D4" i="42" s="1"/>
  <c r="Q42" i="12"/>
  <c r="Q41" i="12"/>
  <c r="D4" i="52" s="1"/>
  <c r="Q32" i="12"/>
  <c r="Q40" i="12"/>
  <c r="Q38" i="12"/>
  <c r="Q27" i="12"/>
  <c r="D4" i="38" s="1"/>
  <c r="Q28" i="12"/>
  <c r="Q33" i="12"/>
  <c r="Q36" i="12"/>
  <c r="D4" i="47" s="1"/>
  <c r="D27" i="12"/>
  <c r="A2" i="38" s="1"/>
  <c r="D40" i="12"/>
  <c r="D30" i="12"/>
  <c r="A2" i="41" s="1"/>
  <c r="D39" i="12"/>
  <c r="D29" i="12"/>
  <c r="A2" i="40" s="1"/>
  <c r="D34" i="12"/>
  <c r="D42" i="12"/>
  <c r="D31" i="12"/>
  <c r="A2" i="42" s="1"/>
  <c r="D36" i="12"/>
  <c r="A2" i="47" s="1"/>
  <c r="D28" i="12"/>
  <c r="D41" i="12"/>
  <c r="D37" i="12"/>
  <c r="D32" i="12"/>
  <c r="D38" i="12"/>
  <c r="R30" i="12"/>
  <c r="E4" i="41" s="1"/>
  <c r="R35" i="12"/>
  <c r="R39" i="12"/>
  <c r="E4" i="50" s="1"/>
  <c r="R29" i="12"/>
  <c r="R34" i="12"/>
  <c r="R41" i="12"/>
  <c r="E4" i="52" s="1"/>
  <c r="R38" i="12"/>
  <c r="E4" i="49" s="1"/>
  <c r="R36" i="12"/>
  <c r="E4" i="47" s="1"/>
  <c r="R37" i="12"/>
  <c r="E4" i="48" s="1"/>
  <c r="R28" i="12"/>
  <c r="F7" i="12"/>
  <c r="C2" i="15" s="1"/>
  <c r="F40" i="12"/>
  <c r="F30" i="12"/>
  <c r="F35" i="12"/>
  <c r="F31" i="12"/>
  <c r="F29" i="12"/>
  <c r="F41" i="12"/>
  <c r="F34" i="12"/>
  <c r="F36" i="12"/>
  <c r="C2" i="47" s="1"/>
  <c r="F42" i="12"/>
  <c r="T27" i="12"/>
  <c r="T40" i="12"/>
  <c r="T30" i="12"/>
  <c r="B5" i="41" s="1"/>
  <c r="T35" i="12"/>
  <c r="B5" i="46" s="1"/>
  <c r="T28" i="12"/>
  <c r="B5" i="39" s="1"/>
  <c r="T34" i="12"/>
  <c r="T29" i="12"/>
  <c r="T37" i="12"/>
  <c r="T38" i="12"/>
  <c r="T39" i="12"/>
  <c r="T31" i="12"/>
  <c r="B5" i="42" s="1"/>
  <c r="T33" i="12"/>
  <c r="E27" i="12"/>
  <c r="B2" i="38" s="1"/>
  <c r="E40" i="12"/>
  <c r="B2" i="51" s="1"/>
  <c r="E33" i="12"/>
  <c r="E37" i="12"/>
  <c r="B2" i="48" s="1"/>
  <c r="E28" i="12"/>
  <c r="B2" i="39" s="1"/>
  <c r="E34" i="12"/>
  <c r="B2" i="45" s="1"/>
  <c r="E39" i="12"/>
  <c r="B2" i="50" s="1"/>
  <c r="E38" i="12"/>
  <c r="E29" i="12"/>
  <c r="B2" i="40" s="1"/>
  <c r="E41" i="12"/>
  <c r="B2" i="52" s="1"/>
  <c r="E32" i="12"/>
  <c r="B2" i="43" s="1"/>
  <c r="E42" i="12"/>
  <c r="E31" i="12"/>
  <c r="D2" i="53"/>
  <c r="G27" i="12"/>
  <c r="G30" i="12"/>
  <c r="G35" i="12"/>
  <c r="D2" i="46" s="1"/>
  <c r="G38" i="12"/>
  <c r="G32" i="12"/>
  <c r="G37" i="12"/>
  <c r="G34" i="12"/>
  <c r="G33" i="12"/>
  <c r="G41" i="12"/>
  <c r="D2" i="52" s="1"/>
  <c r="G29" i="12"/>
  <c r="G39" i="12"/>
  <c r="D2" i="50" s="1"/>
  <c r="U36" i="12"/>
  <c r="U27" i="12"/>
  <c r="U40" i="12"/>
  <c r="U30" i="12"/>
  <c r="C5" i="41" s="1"/>
  <c r="U35" i="12"/>
  <c r="C5" i="46" s="1"/>
  <c r="U32" i="12"/>
  <c r="C5" i="43" s="1"/>
  <c r="U31" i="12"/>
  <c r="U38" i="12"/>
  <c r="C5" i="49" s="1"/>
  <c r="U28" i="12"/>
  <c r="C5" i="39" s="1"/>
  <c r="U41" i="12"/>
  <c r="C5" i="52" s="1"/>
  <c r="U29" i="12"/>
  <c r="U34" i="12"/>
  <c r="U39" i="12"/>
  <c r="C5" i="50" s="1"/>
  <c r="U42" i="12"/>
  <c r="U37" i="12"/>
  <c r="U33" i="12"/>
  <c r="C5" i="44" s="1"/>
  <c r="S27" i="12"/>
  <c r="S40" i="12"/>
  <c r="A5" i="51" s="1"/>
  <c r="S35" i="12"/>
  <c r="A5" i="46" s="1"/>
  <c r="S29" i="12"/>
  <c r="S41" i="12"/>
  <c r="S37" i="12"/>
  <c r="A5" i="48" s="1"/>
  <c r="S38" i="12"/>
  <c r="S34" i="12"/>
  <c r="S32" i="12"/>
  <c r="S33" i="12"/>
  <c r="A5" i="44" s="1"/>
  <c r="S42" i="12"/>
  <c r="S28" i="12"/>
  <c r="A5" i="39" s="1"/>
  <c r="I18" i="12"/>
  <c r="A3" i="27" s="1"/>
  <c r="I28" i="12"/>
  <c r="I37" i="12"/>
  <c r="I31" i="12"/>
  <c r="I41" i="12"/>
  <c r="A3" i="52" s="1"/>
  <c r="I36" i="12"/>
  <c r="A3" i="47" s="1"/>
  <c r="I40" i="12"/>
  <c r="I42" i="12"/>
  <c r="I38" i="12"/>
  <c r="A3" i="49" s="1"/>
  <c r="I32" i="12"/>
  <c r="A3" i="43" s="1"/>
  <c r="I27" i="12"/>
  <c r="A3" i="38" s="1"/>
  <c r="I39" i="12"/>
  <c r="A3" i="50" s="1"/>
  <c r="I34" i="12"/>
  <c r="I30" i="12"/>
  <c r="I29" i="12"/>
  <c r="I35" i="12"/>
  <c r="K22" i="12"/>
  <c r="C3" i="31" s="1"/>
  <c r="K28" i="12"/>
  <c r="C3" i="39" s="1"/>
  <c r="K37" i="12"/>
  <c r="K31" i="12"/>
  <c r="C3" i="42" s="1"/>
  <c r="K30" i="12"/>
  <c r="C3" i="41" s="1"/>
  <c r="K33" i="12"/>
  <c r="K35" i="12"/>
  <c r="C3" i="46" s="1"/>
  <c r="K40" i="12"/>
  <c r="C3" i="51" s="1"/>
  <c r="K27" i="12"/>
  <c r="K34" i="12"/>
  <c r="K29" i="12"/>
  <c r="C3" i="40" s="1"/>
  <c r="H31" i="12"/>
  <c r="E2" i="42" s="1"/>
  <c r="H41" i="12"/>
  <c r="H36" i="12"/>
  <c r="E2" i="47" s="1"/>
  <c r="H40" i="12"/>
  <c r="H42" i="12"/>
  <c r="H32" i="12"/>
  <c r="E2" i="43" s="1"/>
  <c r="H34" i="12"/>
  <c r="H35" i="12"/>
  <c r="H38" i="12"/>
  <c r="E2" i="49" s="1"/>
  <c r="W16" i="12"/>
  <c r="E5" i="25" s="1"/>
  <c r="W28" i="12"/>
  <c r="E5" i="39" s="1"/>
  <c r="W31" i="12"/>
  <c r="E5" i="42" s="1"/>
  <c r="W41" i="12"/>
  <c r="E5" i="52" s="1"/>
  <c r="W33" i="12"/>
  <c r="E5" i="44" s="1"/>
  <c r="W38" i="12"/>
  <c r="E5" i="49" s="1"/>
  <c r="W29" i="12"/>
  <c r="W40" i="12"/>
  <c r="W27" i="12"/>
  <c r="E5" i="38" s="1"/>
  <c r="W42" i="12"/>
  <c r="W34" i="12"/>
  <c r="W32" i="12"/>
  <c r="E5" i="43" s="1"/>
  <c r="W39" i="12"/>
  <c r="W35" i="12"/>
  <c r="L33" i="12"/>
  <c r="L42" i="12"/>
  <c r="L28" i="12"/>
  <c r="L37" i="12"/>
  <c r="D3" i="48" s="1"/>
  <c r="L31" i="12"/>
  <c r="L40" i="12"/>
  <c r="D3" i="51" s="1"/>
  <c r="L30" i="12"/>
  <c r="D3" i="41" s="1"/>
  <c r="L27" i="12"/>
  <c r="L35" i="12"/>
  <c r="L41" i="12"/>
  <c r="D3" i="52" s="1"/>
  <c r="L36" i="12"/>
  <c r="L34" i="12"/>
  <c r="D3" i="45" s="1"/>
  <c r="L39" i="12"/>
  <c r="V36" i="12"/>
  <c r="V27" i="12"/>
  <c r="D5" i="38" s="1"/>
  <c r="V42" i="12"/>
  <c r="V33" i="12"/>
  <c r="V38" i="12"/>
  <c r="D5" i="49" s="1"/>
  <c r="V30" i="12"/>
  <c r="V35" i="12"/>
  <c r="V28" i="12"/>
  <c r="D5" i="39" s="1"/>
  <c r="V29" i="12"/>
  <c r="D5" i="40" s="1"/>
  <c r="V37" i="12"/>
  <c r="V34" i="12"/>
  <c r="V39" i="12"/>
  <c r="V40" i="12"/>
  <c r="D5" i="51" s="1"/>
  <c r="J22" i="12"/>
  <c r="B3" i="31" s="1"/>
  <c r="J28" i="12"/>
  <c r="J37" i="12"/>
  <c r="J31" i="12"/>
  <c r="B3" i="42" s="1"/>
  <c r="J41" i="12"/>
  <c r="B3" i="52" s="1"/>
  <c r="J36" i="12"/>
  <c r="B3" i="47" s="1"/>
  <c r="J35" i="12"/>
  <c r="J39" i="12"/>
  <c r="B3" i="50" s="1"/>
  <c r="J30" i="12"/>
  <c r="J40" i="12"/>
  <c r="B3" i="51" s="1"/>
  <c r="J29" i="12"/>
  <c r="B3" i="40" s="1"/>
  <c r="J34" i="12"/>
  <c r="X7" i="12"/>
  <c r="A6" i="15" s="1"/>
  <c r="X32" i="12"/>
  <c r="A6" i="43" s="1"/>
  <c r="X42" i="12"/>
  <c r="A6" i="53" s="1"/>
  <c r="X28" i="12"/>
  <c r="X41" i="12"/>
  <c r="X36" i="12"/>
  <c r="X30" i="12"/>
  <c r="A6" i="41" s="1"/>
  <c r="X33" i="12"/>
  <c r="A6" i="44" s="1"/>
  <c r="X39" i="12"/>
  <c r="X29" i="12"/>
  <c r="A6" i="40" s="1"/>
  <c r="X27" i="12"/>
  <c r="X40" i="12"/>
  <c r="X34" i="12"/>
  <c r="X35" i="12"/>
  <c r="E3" i="41"/>
  <c r="M38" i="12"/>
  <c r="E3" i="49" s="1"/>
  <c r="M32" i="12"/>
  <c r="M42" i="12"/>
  <c r="E3" i="53" s="1"/>
  <c r="M34" i="12"/>
  <c r="M41" i="12"/>
  <c r="E3" i="52" s="1"/>
  <c r="M35" i="12"/>
  <c r="M36" i="12"/>
  <c r="M40" i="12"/>
  <c r="M31" i="12"/>
  <c r="M29" i="12"/>
  <c r="M37" i="12"/>
  <c r="E3" i="48" s="1"/>
  <c r="M27" i="12"/>
  <c r="AA33" i="12"/>
  <c r="AA32" i="12"/>
  <c r="AA39" i="12"/>
  <c r="AA28" i="12"/>
  <c r="AA35" i="12"/>
  <c r="A7" i="46" s="1"/>
  <c r="AA41" i="12"/>
  <c r="AA40" i="12"/>
  <c r="A7" i="51" s="1"/>
  <c r="AA27" i="12"/>
  <c r="AA36" i="12"/>
  <c r="A7" i="47" s="1"/>
  <c r="AA34" i="12"/>
  <c r="AA37" i="12"/>
  <c r="A7" i="48" s="1"/>
  <c r="AA30" i="12"/>
  <c r="AD30" i="12"/>
  <c r="AD40" i="12"/>
  <c r="D7" i="51" s="1"/>
  <c r="AD29" i="12"/>
  <c r="D7" i="40" s="1"/>
  <c r="AD36" i="12"/>
  <c r="AD31" i="12"/>
  <c r="D7" i="42" s="1"/>
  <c r="AD39" i="12"/>
  <c r="AD35" i="12"/>
  <c r="AD42" i="12"/>
  <c r="D7" i="53" s="1"/>
  <c r="AD28" i="12"/>
  <c r="D7" i="39" s="1"/>
  <c r="AD38" i="12"/>
  <c r="AD27" i="12"/>
  <c r="D7" i="38" s="1"/>
  <c r="AF37" i="12"/>
  <c r="AF33" i="12"/>
  <c r="AF40" i="12"/>
  <c r="A8" i="51" s="1"/>
  <c r="AF29" i="12"/>
  <c r="AF36" i="12"/>
  <c r="A8" i="47" s="1"/>
  <c r="AF35" i="12"/>
  <c r="A8" i="46" s="1"/>
  <c r="AF27" i="12"/>
  <c r="A8" i="38" s="1"/>
  <c r="AF30" i="12"/>
  <c r="A8" i="41" s="1"/>
  <c r="AF28" i="12"/>
  <c r="AF39" i="12"/>
  <c r="AF31" i="12"/>
  <c r="A8" i="42" s="1"/>
  <c r="AF42" i="12"/>
  <c r="A8" i="53" s="1"/>
  <c r="AG34" i="12"/>
  <c r="AG33" i="12"/>
  <c r="B8" i="44" s="1"/>
  <c r="AG36" i="12"/>
  <c r="AG32" i="12"/>
  <c r="AG39" i="12"/>
  <c r="AG38" i="12"/>
  <c r="B8" i="49" s="1"/>
  <c r="AG27" i="12"/>
  <c r="AG41" i="12"/>
  <c r="AG37" i="12"/>
  <c r="AG29" i="12"/>
  <c r="AG40" i="12"/>
  <c r="AG28" i="12"/>
  <c r="B8" i="39" s="1"/>
  <c r="AG42" i="12"/>
  <c r="B8" i="53" s="1"/>
  <c r="AE27" i="12"/>
  <c r="E7" i="38" s="1"/>
  <c r="AE40" i="12"/>
  <c r="E7" i="51" s="1"/>
  <c r="AE29" i="12"/>
  <c r="E7" i="40" s="1"/>
  <c r="AE34" i="12"/>
  <c r="E7" i="45" s="1"/>
  <c r="AE36" i="12"/>
  <c r="E7" i="47" s="1"/>
  <c r="AE28" i="12"/>
  <c r="AE35" i="12"/>
  <c r="E7" i="46" s="1"/>
  <c r="AE30" i="12"/>
  <c r="AE37" i="12"/>
  <c r="AE31" i="12"/>
  <c r="AE38" i="12"/>
  <c r="E7" i="49" s="1"/>
  <c r="AH42" i="12"/>
  <c r="AH30" i="12"/>
  <c r="AH37" i="12"/>
  <c r="AH32" i="12"/>
  <c r="AH31" i="12"/>
  <c r="C8" i="42" s="1"/>
  <c r="AH33" i="12"/>
  <c r="C8" i="44" s="1"/>
  <c r="AH27" i="12"/>
  <c r="AH34" i="12"/>
  <c r="AH29" i="12"/>
  <c r="AH28" i="12"/>
  <c r="C8" i="39" s="1"/>
  <c r="AH35" i="12"/>
  <c r="AI28" i="12"/>
  <c r="D8" i="39" s="1"/>
  <c r="AI35" i="12"/>
  <c r="D8" i="46" s="1"/>
  <c r="AI42" i="12"/>
  <c r="D8" i="53" s="1"/>
  <c r="AI31" i="12"/>
  <c r="AI41" i="12"/>
  <c r="AI30" i="12"/>
  <c r="D8" i="41" s="1"/>
  <c r="AI34" i="12"/>
  <c r="AI33" i="12"/>
  <c r="D8" i="44" s="1"/>
  <c r="AI40" i="12"/>
  <c r="AI29" i="12"/>
  <c r="AI36" i="12"/>
  <c r="AI38" i="12"/>
  <c r="AI39" i="12"/>
  <c r="D8" i="50" s="1"/>
  <c r="AJ41" i="12"/>
  <c r="AJ30" i="12"/>
  <c r="E8" i="41" s="1"/>
  <c r="AJ33" i="12"/>
  <c r="AJ28" i="12"/>
  <c r="E8" i="39" s="1"/>
  <c r="AJ35" i="12"/>
  <c r="E8" i="46" s="1"/>
  <c r="AJ27" i="12"/>
  <c r="E8" i="38" s="1"/>
  <c r="AJ37" i="12"/>
  <c r="AJ42" i="12"/>
  <c r="E8" i="53" s="1"/>
  <c r="AJ31" i="12"/>
  <c r="AJ40" i="12"/>
  <c r="AJ32" i="12"/>
  <c r="E8" i="43" s="1"/>
  <c r="AK32" i="12"/>
  <c r="A9" i="43" s="1"/>
  <c r="AK28" i="12"/>
  <c r="AK27" i="12"/>
  <c r="AK34" i="12"/>
  <c r="AK30" i="12"/>
  <c r="A9" i="41" s="1"/>
  <c r="AK31" i="12"/>
  <c r="AK41" i="12"/>
  <c r="A9" i="52" s="1"/>
  <c r="AK29" i="12"/>
  <c r="A9" i="40" s="1"/>
  <c r="AK35" i="12"/>
  <c r="AK42" i="12"/>
  <c r="AK37" i="12"/>
  <c r="AK40" i="12"/>
  <c r="AB37" i="12"/>
  <c r="B7" i="48" s="1"/>
  <c r="AB33" i="12"/>
  <c r="AB36" i="12"/>
  <c r="AB32" i="12"/>
  <c r="AB39" i="12"/>
  <c r="AB28" i="12"/>
  <c r="AB42" i="12"/>
  <c r="B7" i="53" s="1"/>
  <c r="AB40" i="12"/>
  <c r="AB29" i="12"/>
  <c r="AB34" i="12"/>
  <c r="AB31" i="12"/>
  <c r="AB38" i="12"/>
  <c r="B7" i="49" s="1"/>
  <c r="AB27" i="12"/>
  <c r="B7" i="38" s="1"/>
  <c r="AB41" i="12"/>
  <c r="AC30" i="12"/>
  <c r="C7" i="41" s="1"/>
  <c r="AC36" i="12"/>
  <c r="C7" i="47" s="1"/>
  <c r="AC32" i="12"/>
  <c r="C7" i="43" s="1"/>
  <c r="AC37" i="12"/>
  <c r="AC39" i="12"/>
  <c r="C7" i="50" s="1"/>
  <c r="AC38" i="12"/>
  <c r="AC33" i="12"/>
  <c r="C7" i="44" s="1"/>
  <c r="AC42" i="12"/>
  <c r="AC27" i="12"/>
  <c r="AC41" i="12"/>
  <c r="AC34" i="12"/>
  <c r="C7" i="45" s="1"/>
  <c r="AL32" i="12"/>
  <c r="B9" i="43" s="1"/>
  <c r="AL42" i="12"/>
  <c r="B9" i="53" s="1"/>
  <c r="AL38" i="12"/>
  <c r="AL27" i="12"/>
  <c r="B9" i="38" s="1"/>
  <c r="AL34" i="12"/>
  <c r="AL41" i="12"/>
  <c r="AL37" i="12"/>
  <c r="AL39" i="12"/>
  <c r="AL30" i="12"/>
  <c r="AL28" i="12"/>
  <c r="AL35" i="12"/>
  <c r="AL33" i="12"/>
  <c r="B9" i="44" s="1"/>
  <c r="AL29" i="12"/>
  <c r="B9" i="40" s="1"/>
  <c r="Y12" i="12"/>
  <c r="D6" i="21" s="1"/>
  <c r="Y42" i="12"/>
  <c r="Y31" i="12"/>
  <c r="Y38" i="12"/>
  <c r="D6" i="49" s="1"/>
  <c r="Y34" i="12"/>
  <c r="D6" i="45" s="1"/>
  <c r="Y29" i="12"/>
  <c r="Y36" i="12"/>
  <c r="Y28" i="12"/>
  <c r="Y35" i="12"/>
  <c r="Y41" i="12"/>
  <c r="D6" i="52" s="1"/>
  <c r="Y32" i="12"/>
  <c r="D6" i="43" s="1"/>
  <c r="Y39" i="12"/>
  <c r="Y30" i="12"/>
  <c r="D6" i="41" s="1"/>
  <c r="Y33" i="12"/>
  <c r="D6" i="44" s="1"/>
  <c r="Y40" i="12"/>
  <c r="D6" i="51" s="1"/>
  <c r="AM29" i="12"/>
  <c r="AM28" i="12"/>
  <c r="C9" i="39" s="1"/>
  <c r="AM35" i="12"/>
  <c r="AM31" i="12"/>
  <c r="AM38" i="12"/>
  <c r="AM42" i="12"/>
  <c r="AM30" i="12"/>
  <c r="C9" i="41" s="1"/>
  <c r="AM39" i="12"/>
  <c r="C9" i="50" s="1"/>
  <c r="AM27" i="12"/>
  <c r="AM37" i="12"/>
  <c r="AM40" i="12"/>
  <c r="Z33" i="12"/>
  <c r="Z40" i="12"/>
  <c r="E6" i="51" s="1"/>
  <c r="Z29" i="12"/>
  <c r="E6" i="40" s="1"/>
  <c r="Z35" i="12"/>
  <c r="Z42" i="12"/>
  <c r="Z38" i="12"/>
  <c r="E6" i="49" s="1"/>
  <c r="Z27" i="12"/>
  <c r="E6" i="38" s="1"/>
  <c r="Z32" i="12"/>
  <c r="Z39" i="12"/>
  <c r="E6" i="50" s="1"/>
  <c r="Z36" i="12"/>
  <c r="Z34" i="12"/>
  <c r="Z30" i="12"/>
  <c r="E6" i="41" s="1"/>
  <c r="Z41" i="12"/>
  <c r="Z37" i="12"/>
  <c r="AN39" i="12"/>
  <c r="D9" i="50" s="1"/>
  <c r="AN28" i="12"/>
  <c r="D9" i="39" s="1"/>
  <c r="AN35" i="12"/>
  <c r="D9" i="46" s="1"/>
  <c r="AN41" i="12"/>
  <c r="AN36" i="12"/>
  <c r="AN31" i="12"/>
  <c r="D9" i="42" s="1"/>
  <c r="AN38" i="12"/>
  <c r="D9" i="49" s="1"/>
  <c r="AN27" i="12"/>
  <c r="D9" i="38" s="1"/>
  <c r="AN34" i="12"/>
  <c r="D9" i="45" s="1"/>
  <c r="AN32" i="12"/>
  <c r="D9" i="43" s="1"/>
  <c r="AN30" i="12"/>
  <c r="AN37" i="12"/>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D13" i="26"/>
  <c r="A12" i="28"/>
  <c r="D12" i="29"/>
  <c r="B12" i="33"/>
  <c r="E15" i="14"/>
  <c r="B12" i="19"/>
  <c r="B13" i="14"/>
  <c r="E18" i="14"/>
  <c r="A12" i="32"/>
  <c r="D15" i="14"/>
  <c r="C18" i="14"/>
  <c r="C12" i="18"/>
  <c r="A12" i="22"/>
  <c r="A12" i="31"/>
  <c r="A14" i="14"/>
  <c r="E16" i="14"/>
  <c r="D19" i="14"/>
  <c r="A18" i="17"/>
  <c r="A12" i="26"/>
  <c r="A12" i="40"/>
  <c r="A12" i="17"/>
  <c r="A12" i="21"/>
  <c r="C14" i="14"/>
  <c r="A12" i="15"/>
  <c r="A12" i="30"/>
  <c r="A13" i="14"/>
  <c r="E13" i="14"/>
  <c r="D16" i="14"/>
  <c r="A12" i="25"/>
  <c r="D14" i="14"/>
  <c r="C17" i="14"/>
  <c r="E14" i="14"/>
  <c r="B12" i="25"/>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49"/>
  <c r="G17" i="12"/>
  <c r="D2" i="26" s="1"/>
  <c r="D2" i="45"/>
  <c r="G18" i="12"/>
  <c r="D2" i="27" s="1"/>
  <c r="G15" i="12"/>
  <c r="G11" i="12"/>
  <c r="D2" i="20" s="1"/>
  <c r="D2" i="40"/>
  <c r="D2" i="39"/>
  <c r="D2" i="38"/>
  <c r="G25" i="12"/>
  <c r="D2" i="34" s="1"/>
  <c r="D2" i="48"/>
  <c r="G12" i="12"/>
  <c r="D2" i="21" s="1"/>
  <c r="G23" i="12"/>
  <c r="D2" i="32" s="1"/>
  <c r="G16" i="12"/>
  <c r="D2" i="25" s="1"/>
  <c r="U46" i="12"/>
  <c r="C5" i="51"/>
  <c r="U21" i="12"/>
  <c r="C5" i="30" s="1"/>
  <c r="C5" i="40"/>
  <c r="U43" i="12"/>
  <c r="C5" i="54" s="1"/>
  <c r="C5" i="53"/>
  <c r="C5" i="42"/>
  <c r="U26" i="12"/>
  <c r="C5" i="35" s="1"/>
  <c r="U19" i="12"/>
  <c r="C5" i="28" s="1"/>
  <c r="U11" i="12"/>
  <c r="C5" i="20" s="1"/>
  <c r="U22" i="12"/>
  <c r="C5" i="31" s="1"/>
  <c r="U15" i="12"/>
  <c r="C5" i="24" s="1"/>
  <c r="U18" i="12"/>
  <c r="C5" i="27" s="1"/>
  <c r="U12" i="12"/>
  <c r="C5" i="21" s="1"/>
  <c r="U24" i="12"/>
  <c r="C5" i="33" s="1"/>
  <c r="U14" i="12"/>
  <c r="C5" i="23" s="1"/>
  <c r="AG46" i="12"/>
  <c r="B8" i="51"/>
  <c r="AG21" i="12"/>
  <c r="B8" i="30" s="1"/>
  <c r="AG25" i="12"/>
  <c r="B8" i="34" s="1"/>
  <c r="B8" i="43"/>
  <c r="B8" i="40"/>
  <c r="B8" i="52"/>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4"/>
  <c r="H11" i="12"/>
  <c r="E2" i="20" s="1"/>
  <c r="E2" i="51"/>
  <c r="E2" i="40"/>
  <c r="E2" i="39"/>
  <c r="H25" i="12"/>
  <c r="E2" i="34" s="1"/>
  <c r="H21" i="12"/>
  <c r="E2" i="30" s="1"/>
  <c r="H12" i="12"/>
  <c r="E2" i="21" s="1"/>
  <c r="H43" i="12"/>
  <c r="E2" i="54" s="1"/>
  <c r="H8" i="12"/>
  <c r="E2" i="17" s="1"/>
  <c r="V46" i="12"/>
  <c r="V43" i="12"/>
  <c r="D5" i="54" s="1"/>
  <c r="V17" i="12"/>
  <c r="D5" i="26" s="1"/>
  <c r="D5" i="45"/>
  <c r="D5" i="42"/>
  <c r="V11" i="12"/>
  <c r="D5" i="20" s="1"/>
  <c r="D5" i="46"/>
  <c r="V22" i="12"/>
  <c r="D5" i="31" s="1"/>
  <c r="V15" i="12"/>
  <c r="D5" i="24" s="1"/>
  <c r="D5" i="53"/>
  <c r="D5" i="50"/>
  <c r="D5" i="41"/>
  <c r="V18" i="12"/>
  <c r="D5" i="27" s="1"/>
  <c r="V12" i="12"/>
  <c r="D5" i="21" s="1"/>
  <c r="D5" i="47"/>
  <c r="D5" i="48"/>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4"/>
  <c r="A3" i="41"/>
  <c r="A3" i="51"/>
  <c r="A3" i="40"/>
  <c r="A3" i="39"/>
  <c r="I25" i="12"/>
  <c r="A3" i="34" s="1"/>
  <c r="I21" i="12"/>
  <c r="A3" i="30" s="1"/>
  <c r="I12" i="12"/>
  <c r="A3" i="21" s="1"/>
  <c r="I43" i="12"/>
  <c r="A3" i="54" s="1"/>
  <c r="A3" i="48"/>
  <c r="I24" i="12"/>
  <c r="A3" i="33" s="1"/>
  <c r="I17" i="12"/>
  <c r="A3" i="26" s="1"/>
  <c r="I13" i="12"/>
  <c r="A3" i="22" s="1"/>
  <c r="A3" i="53"/>
  <c r="A3" i="46"/>
  <c r="A3" i="42"/>
  <c r="W46" i="12"/>
  <c r="E5" i="45"/>
  <c r="W22" i="12"/>
  <c r="E5" i="31" s="1"/>
  <c r="W43" i="12"/>
  <c r="E5" i="54" s="1"/>
  <c r="W17" i="12"/>
  <c r="E5" i="26" s="1"/>
  <c r="W23" i="12"/>
  <c r="E5" i="32" s="1"/>
  <c r="W20" i="12"/>
  <c r="E5" i="29" s="1"/>
  <c r="E5" i="48"/>
  <c r="E5" i="46"/>
  <c r="W15" i="12"/>
  <c r="E5" i="24" s="1"/>
  <c r="E5" i="53"/>
  <c r="E5" i="50"/>
  <c r="E5" i="41"/>
  <c r="W18" i="12"/>
  <c r="E5" i="27" s="1"/>
  <c r="W12" i="12"/>
  <c r="E5" i="21" s="1"/>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40"/>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D3" i="42"/>
  <c r="C9" i="43"/>
  <c r="B9" i="45"/>
  <c r="D7" i="46"/>
  <c r="D7" i="47"/>
  <c r="D4" i="50"/>
  <c r="E4" i="51"/>
  <c r="C3" i="52"/>
  <c r="E2" i="53"/>
  <c r="D46" i="12"/>
  <c r="D22" i="12"/>
  <c r="D19" i="12"/>
  <c r="A2" i="43"/>
  <c r="D25" i="12"/>
  <c r="A2" i="34" s="1"/>
  <c r="D43" i="12"/>
  <c r="A2" i="54" s="1"/>
  <c r="A2" i="52"/>
  <c r="D26" i="12"/>
  <c r="D9" i="12"/>
  <c r="A2" i="18" s="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J21" i="12"/>
  <c r="B3" i="30" s="1"/>
  <c r="J43" i="12"/>
  <c r="B3" i="54" s="1"/>
  <c r="B3" i="48"/>
  <c r="J24" i="12"/>
  <c r="B3" i="33" s="1"/>
  <c r="J17" i="12"/>
  <c r="B3" i="26" s="1"/>
  <c r="J13" i="12"/>
  <c r="B3" i="22" s="1"/>
  <c r="B3" i="45"/>
  <c r="J19" i="12"/>
  <c r="B3" i="28" s="1"/>
  <c r="J9" i="12"/>
  <c r="B3" i="18" s="1"/>
  <c r="X46" i="12"/>
  <c r="X23" i="12"/>
  <c r="A6" i="32" s="1"/>
  <c r="X20" i="12"/>
  <c r="A6" i="29" s="1"/>
  <c r="A6" i="47"/>
  <c r="A6" i="38"/>
  <c r="A6" i="50"/>
  <c r="A6" i="51"/>
  <c r="X22" i="12"/>
  <c r="A6" i="31" s="1"/>
  <c r="X18" i="12"/>
  <c r="A6" i="27" s="1"/>
  <c r="X12" i="12"/>
  <c r="A6" i="21" s="1"/>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K46" i="12"/>
  <c r="C3" i="53"/>
  <c r="K23" i="12"/>
  <c r="C3" i="32" s="1"/>
  <c r="K16" i="12"/>
  <c r="C3" i="25" s="1"/>
  <c r="C3" i="47"/>
  <c r="C3" i="44"/>
  <c r="C3" i="38"/>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L20" i="12"/>
  <c r="D3" i="29" s="1"/>
  <c r="L26" i="12"/>
  <c r="D3" i="35" s="1"/>
  <c r="L10" i="12"/>
  <c r="D3" i="19" s="1"/>
  <c r="AL46" i="12"/>
  <c r="AL43" i="12"/>
  <c r="B9" i="54" s="1"/>
  <c r="AL26" i="12"/>
  <c r="B9" i="35" s="1"/>
  <c r="AL23" i="12"/>
  <c r="B9" i="32" s="1"/>
  <c r="B9" i="47"/>
  <c r="B9" i="41"/>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A6" i="52"/>
  <c r="E4" i="53"/>
  <c r="R43" i="12"/>
  <c r="E4" i="54" s="1"/>
  <c r="M46" i="12"/>
  <c r="M43" i="12"/>
  <c r="E3" i="54" s="1"/>
  <c r="E3" i="47"/>
  <c r="E3" i="40"/>
  <c r="M24" i="12"/>
  <c r="E3" i="33" s="1"/>
  <c r="M17" i="12"/>
  <c r="E3" i="26" s="1"/>
  <c r="M18" i="12"/>
  <c r="E3" i="27" s="1"/>
  <c r="M21" i="12"/>
  <c r="E3" i="30" s="1"/>
  <c r="E3" i="42"/>
  <c r="E3" i="45"/>
  <c r="E3" i="46"/>
  <c r="E3" i="38"/>
  <c r="M7" i="12"/>
  <c r="E3" i="15" s="1"/>
  <c r="M20" i="12"/>
  <c r="E3" i="29" s="1"/>
  <c r="M14" i="12"/>
  <c r="M16" i="12"/>
  <c r="E3" i="25" s="1"/>
  <c r="M8" i="12"/>
  <c r="E3" i="17" s="1"/>
  <c r="M22" i="12"/>
  <c r="E3" i="31" s="1"/>
  <c r="Y43" i="12"/>
  <c r="D6" i="54" s="1"/>
  <c r="D6" i="47"/>
  <c r="D6" i="40"/>
  <c r="Y24" i="12"/>
  <c r="D6" i="33" s="1"/>
  <c r="Y17" i="12"/>
  <c r="D6" i="26" s="1"/>
  <c r="D6" i="50"/>
  <c r="Y14" i="12"/>
  <c r="D6" i="23" s="1"/>
  <c r="Y18" i="12"/>
  <c r="D6" i="27" s="1"/>
  <c r="Y21" i="12"/>
  <c r="D6" i="30" s="1"/>
  <c r="D6" i="39"/>
  <c r="Y7" i="12"/>
  <c r="D6" i="15" s="1"/>
  <c r="Y8" i="12"/>
  <c r="D6" i="17" s="1"/>
  <c r="Y23" i="12"/>
  <c r="D6" i="32" s="1"/>
  <c r="Y19" i="12"/>
  <c r="D6" i="28" s="1"/>
  <c r="AM43" i="12"/>
  <c r="C9" i="54" s="1"/>
  <c r="C9" i="47"/>
  <c r="C9" i="40"/>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A9" i="48"/>
  <c r="D7" i="49"/>
  <c r="N46" i="12"/>
  <c r="N21" i="12"/>
  <c r="A4" i="30" s="1"/>
  <c r="A4" i="53"/>
  <c r="A4" i="42"/>
  <c r="N24" i="12"/>
  <c r="A4" i="33" s="1"/>
  <c r="N15" i="12"/>
  <c r="A4" i="24" s="1"/>
  <c r="A4" i="48"/>
  <c r="A4" i="45"/>
  <c r="A4" i="39"/>
  <c r="N7" i="12"/>
  <c r="A4" i="15" s="1"/>
  <c r="N20" i="12"/>
  <c r="A4" i="29" s="1"/>
  <c r="N14" i="12"/>
  <c r="A4" i="23" s="1"/>
  <c r="N8" i="12"/>
  <c r="A4" i="17" s="1"/>
  <c r="A4" i="49"/>
  <c r="A4" i="50"/>
  <c r="N11" i="12"/>
  <c r="A4" i="20" s="1"/>
  <c r="Z46" i="12"/>
  <c r="Z18" i="12"/>
  <c r="E6" i="27" s="1"/>
  <c r="Z21" i="12"/>
  <c r="E6" i="30" s="1"/>
  <c r="Z15" i="12"/>
  <c r="E6" i="24" s="1"/>
  <c r="E6" i="42"/>
  <c r="E6" i="53"/>
  <c r="E6" i="48"/>
  <c r="E6" i="45"/>
  <c r="E6" i="46"/>
  <c r="Z7" i="12"/>
  <c r="E6" i="15" s="1"/>
  <c r="E6" i="47"/>
  <c r="Z24" i="12"/>
  <c r="E6" i="33" s="1"/>
  <c r="Z17" i="12"/>
  <c r="E6" i="26" s="1"/>
  <c r="Z8" i="12"/>
  <c r="E6" i="17" s="1"/>
  <c r="E6" i="44"/>
  <c r="Z14" i="12"/>
  <c r="E6" i="23" s="1"/>
  <c r="Z11" i="12"/>
  <c r="E6" i="20" s="1"/>
  <c r="AN46" i="12"/>
  <c r="D9" i="47"/>
  <c r="AN18" i="12"/>
  <c r="D9" i="27" s="1"/>
  <c r="AN15" i="12"/>
  <c r="D9" i="24" s="1"/>
  <c r="D9" i="52"/>
  <c r="AN7" i="12"/>
  <c r="D9" i="15" s="1"/>
  <c r="D9" i="4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C4" i="43"/>
  <c r="E4" i="45"/>
  <c r="B3" i="46"/>
  <c r="D2" i="47"/>
  <c r="A2" i="48"/>
  <c r="B9" i="48"/>
  <c r="D7" i="50"/>
  <c r="D6" i="53"/>
  <c r="O46" i="12"/>
  <c r="B4" i="48"/>
  <c r="O25" i="12"/>
  <c r="B4" i="34" s="1"/>
  <c r="O18" i="12"/>
  <c r="B4" i="27" s="1"/>
  <c r="B4" i="53"/>
  <c r="B4" i="42"/>
  <c r="O24" i="12"/>
  <c r="B4" i="33" s="1"/>
  <c r="O15" i="12"/>
  <c r="B4" i="24" s="1"/>
  <c r="O43" i="12"/>
  <c r="B4" i="54" s="1"/>
  <c r="O20" i="12"/>
  <c r="B4" i="29" s="1"/>
  <c r="O14" i="12"/>
  <c r="B4" i="23" s="1"/>
  <c r="B4" i="52"/>
  <c r="O16" i="12"/>
  <c r="B4" i="25" s="1"/>
  <c r="O8" i="12"/>
  <c r="B4" i="17" s="1"/>
  <c r="B4" i="49"/>
  <c r="O23" i="12"/>
  <c r="B4" i="32" s="1"/>
  <c r="O19" i="12"/>
  <c r="O9" i="12"/>
  <c r="B4" i="18" s="1"/>
  <c r="AA46" i="12"/>
  <c r="A7" i="41"/>
  <c r="AA25" i="12"/>
  <c r="A7" i="34" s="1"/>
  <c r="AA18" i="12"/>
  <c r="A7" i="27" s="1"/>
  <c r="AA21" i="12"/>
  <c r="A7" i="30" s="1"/>
  <c r="AA15" i="12"/>
  <c r="A7" i="24" s="1"/>
  <c r="A7" i="42"/>
  <c r="AA24" i="12"/>
  <c r="A7" i="33" s="1"/>
  <c r="A7" i="45"/>
  <c r="A7" i="39"/>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D6" i="42"/>
  <c r="A5" i="45"/>
  <c r="D3" i="46"/>
  <c r="D3" i="47"/>
  <c r="C9" i="48"/>
  <c r="B8" i="50"/>
  <c r="C8" i="51"/>
  <c r="E6" i="52"/>
  <c r="Z43" i="12"/>
  <c r="E6" i="54" s="1"/>
  <c r="S43" i="12"/>
  <c r="A5" i="54" s="1"/>
  <c r="P46" i="12"/>
  <c r="C4" i="39"/>
  <c r="C4" i="51"/>
  <c r="C4" i="48"/>
  <c r="C4" i="52"/>
  <c r="P16" i="12"/>
  <c r="C4" i="25" s="1"/>
  <c r="P8" i="12"/>
  <c r="C4" i="49"/>
  <c r="P23" i="12"/>
  <c r="C4" i="32" s="1"/>
  <c r="P19" i="12"/>
  <c r="C4" i="28" s="1"/>
  <c r="P9" i="12"/>
  <c r="C4" i="18" s="1"/>
  <c r="C4" i="46"/>
  <c r="C4" i="47"/>
  <c r="C4" i="41"/>
  <c r="P25" i="12"/>
  <c r="C4" i="34" s="1"/>
  <c r="P12" i="12"/>
  <c r="C4" i="21" s="1"/>
  <c r="B7" i="42"/>
  <c r="AB24" i="12"/>
  <c r="B7" i="45"/>
  <c r="B7" i="39"/>
  <c r="B7" i="51"/>
  <c r="B7" i="47"/>
  <c r="AB17" i="12"/>
  <c r="AB8" i="12"/>
  <c r="B7" i="44"/>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C2" i="48"/>
  <c r="D9" i="48"/>
  <c r="A2" i="50"/>
  <c r="D8" i="51"/>
  <c r="E7" i="53"/>
  <c r="AA43" i="12"/>
  <c r="A7" i="54" s="1"/>
  <c r="A5" i="53"/>
  <c r="Q46" i="12"/>
  <c r="D4" i="49"/>
  <c r="Q26" i="12"/>
  <c r="D4" i="35" s="1"/>
  <c r="D4" i="51"/>
  <c r="D4" i="48"/>
  <c r="Q16" i="12"/>
  <c r="D4" i="25" s="1"/>
  <c r="D4" i="43"/>
  <c r="D4" i="44"/>
  <c r="D4" i="45"/>
  <c r="Q23" i="12"/>
  <c r="D4" i="32" s="1"/>
  <c r="Q9" i="12"/>
  <c r="D4" i="18" s="1"/>
  <c r="D4" i="46"/>
  <c r="Q10" i="12"/>
  <c r="D4" i="19" s="1"/>
  <c r="AC46" i="12"/>
  <c r="C7" i="49"/>
  <c r="AC26" i="12"/>
  <c r="C7" i="35" s="1"/>
  <c r="AC19" i="12"/>
  <c r="C7" i="28" s="1"/>
  <c r="C7" i="53"/>
  <c r="C7" i="39"/>
  <c r="C7" i="48"/>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B2" i="42"/>
  <c r="A7" i="43"/>
  <c r="D5" i="44"/>
  <c r="C5" i="45"/>
  <c r="B4" i="47"/>
  <c r="C2" i="50"/>
  <c r="E8" i="50"/>
  <c r="E8" i="51"/>
  <c r="C7" i="52"/>
  <c r="AB46" i="12"/>
  <c r="AO46" i="12"/>
  <c r="AO30" i="7"/>
  <c r="E19" i="41" s="1"/>
  <c r="AB41" i="7"/>
  <c r="AB43" i="7"/>
  <c r="AM30" i="7"/>
  <c r="G98" i="1"/>
  <c r="H8" i="8" l="1"/>
  <c r="J13" i="10"/>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1" i="8" s="1"/>
  <c r="BW13" i="1"/>
  <c r="BV13" i="1"/>
  <c r="BW11" i="1"/>
  <c r="BV11" i="1"/>
  <c r="BW9" i="1"/>
  <c r="BV9" i="1"/>
  <c r="BW7" i="1"/>
  <c r="BV7" i="1"/>
  <c r="BW5" i="1"/>
  <c r="BV5" i="1"/>
  <c r="BW4" i="1"/>
  <c r="BV4" i="1"/>
  <c r="Z16" i="1"/>
  <c r="B40" i="1" s="1"/>
  <c r="B34" i="8" s="1"/>
  <c r="AT16" i="1"/>
  <c r="B60" i="1" s="1"/>
  <c r="B21" i="8" s="1"/>
  <c r="BH16" i="1"/>
  <c r="B74" i="1" s="1"/>
  <c r="B39" i="8" s="1"/>
  <c r="T16" i="1"/>
  <c r="B34" i="1" s="1"/>
  <c r="B18" i="8" s="1"/>
  <c r="AF16" i="1"/>
  <c r="B46" i="1" s="1"/>
  <c r="B14" i="8" s="1"/>
  <c r="V16" i="1"/>
  <c r="B36" i="1" s="1"/>
  <c r="B37" i="8" s="1"/>
  <c r="BL16" i="1"/>
  <c r="B78" i="1" s="1"/>
  <c r="B6" i="8" s="1"/>
  <c r="BB16" i="1"/>
  <c r="B68" i="1" s="1"/>
  <c r="B36" i="8" s="1"/>
  <c r="AN16" i="1"/>
  <c r="B54" i="1" s="1"/>
  <c r="B31" i="8" s="1"/>
  <c r="B56" i="1"/>
  <c r="B27" i="8" s="1"/>
  <c r="BX16" i="1"/>
  <c r="B90" i="1" s="1"/>
  <c r="B17" i="8" s="1"/>
  <c r="AX16" i="1"/>
  <c r="B64" i="1" s="1"/>
  <c r="B24" i="8" s="1"/>
  <c r="AD16" i="1"/>
  <c r="B44" i="1" s="1"/>
  <c r="B30" i="8" s="1"/>
  <c r="BR16" i="1"/>
  <c r="B84" i="1" s="1"/>
  <c r="B23" i="8" s="1"/>
  <c r="AR16" i="1"/>
  <c r="B58" i="1" s="1"/>
  <c r="B33" i="8" s="1"/>
  <c r="BP16" i="1"/>
  <c r="B82" i="1" s="1"/>
  <c r="B5" i="8" s="1"/>
  <c r="BZ16" i="1"/>
  <c r="B92" i="1" s="1"/>
  <c r="B15" i="8" s="1"/>
  <c r="X16" i="1"/>
  <c r="B38" i="1" s="1"/>
  <c r="B26" i="8" s="1"/>
  <c r="AL16" i="1"/>
  <c r="B52" i="1" s="1"/>
  <c r="B38" i="8" s="1"/>
  <c r="P16" i="1"/>
  <c r="B30" i="1" s="1"/>
  <c r="B12" i="8" s="1"/>
  <c r="BT16" i="1"/>
  <c r="B86" i="1" s="1"/>
  <c r="B35" i="8" s="1"/>
  <c r="AB16" i="1"/>
  <c r="B42" i="1" s="1"/>
  <c r="B40" i="8" s="1"/>
  <c r="BJ16" i="1"/>
  <c r="B76" i="1" s="1"/>
  <c r="B20" i="8" s="1"/>
  <c r="AV16" i="1"/>
  <c r="B62" i="1" s="1"/>
  <c r="B25" i="8" s="1"/>
  <c r="BF16" i="1"/>
  <c r="B72" i="1" s="1"/>
  <c r="B22" i="8" s="1"/>
  <c r="AH16" i="1"/>
  <c r="B48" i="1" s="1"/>
  <c r="B13" i="8" s="1"/>
  <c r="N16" i="1"/>
  <c r="AZ16" i="1"/>
  <c r="B66" i="1" s="1"/>
  <c r="B16" i="8" s="1"/>
  <c r="R16" i="1"/>
  <c r="B32" i="1" s="1"/>
  <c r="B19" i="8" s="1"/>
  <c r="AJ16" i="1"/>
  <c r="B50" i="1" s="1"/>
  <c r="B9" i="8" s="1"/>
  <c r="BN16" i="1"/>
  <c r="B80" i="1" s="1"/>
  <c r="B32" i="8" s="1"/>
  <c r="BD16" i="1"/>
  <c r="B70" i="1" s="1"/>
  <c r="B7" i="8" s="1"/>
  <c r="L16" i="1"/>
  <c r="B26" i="1" s="1"/>
  <c r="B28" i="8" s="1"/>
  <c r="J16" i="1"/>
  <c r="B24" i="1" s="1"/>
  <c r="B10" i="8" s="1"/>
  <c r="H16" i="1"/>
  <c r="B22" i="1" s="1"/>
  <c r="B11" i="8" s="1"/>
  <c r="F16" i="1"/>
  <c r="B20" i="1" s="1"/>
  <c r="B8" i="8" s="1"/>
  <c r="D16" i="1"/>
  <c r="B18" i="1" s="1"/>
  <c r="B29"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16" i="10"/>
  <c r="B10" i="10"/>
  <c r="B12" i="10"/>
  <c r="B30" i="10"/>
  <c r="B13" i="10"/>
  <c r="B42" i="10"/>
  <c r="B39" i="10"/>
  <c r="B9" i="10"/>
  <c r="B7" i="10"/>
  <c r="B20" i="10"/>
  <c r="B37" i="10"/>
  <c r="B24" i="10"/>
  <c r="B22" i="10"/>
  <c r="B28" i="10"/>
  <c r="B35" i="10"/>
  <c r="B34" i="10"/>
  <c r="B25" i="10"/>
  <c r="B15" i="10"/>
  <c r="B19" i="10"/>
  <c r="B8" i="10"/>
  <c r="B17" i="10"/>
  <c r="B27" i="10"/>
  <c r="B40" i="10"/>
  <c r="B31" i="10"/>
  <c r="B18" i="10"/>
  <c r="B33" i="10"/>
  <c r="B36" i="10"/>
  <c r="B6" i="10"/>
  <c r="B23" i="10"/>
  <c r="B32" i="10"/>
  <c r="B41" i="10"/>
  <c r="B26" i="10"/>
  <c r="B11" i="10"/>
  <c r="B14" i="10"/>
  <c r="B21" i="10"/>
  <c r="B29"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E28" i="8"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G34" i="10" l="1"/>
  <c r="L101" i="1"/>
  <c r="F28" i="8" s="1"/>
  <c r="BW96" i="1"/>
  <c r="E41" i="8" s="1"/>
  <c r="I111" i="1"/>
  <c r="I96" i="1" s="1"/>
  <c r="E11" i="8" s="1"/>
  <c r="CC23" i="1"/>
  <c r="E8" i="9"/>
  <c r="CC27" i="1"/>
  <c r="E10" i="9"/>
  <c r="A38" i="1"/>
  <c r="A15" i="9"/>
  <c r="A14" i="8"/>
  <c r="F4" i="12"/>
  <c r="F48" i="12"/>
  <c r="CB27" i="1"/>
  <c r="F10" i="9"/>
  <c r="CB23" i="1"/>
  <c r="F8" i="9"/>
  <c r="CC89" i="1"/>
  <c r="E41" i="9"/>
  <c r="G22" i="10" l="1"/>
  <c r="H34" i="10"/>
  <c r="G41" i="10"/>
  <c r="H101" i="1"/>
  <c r="F11" i="8" s="1"/>
  <c r="BV101" i="1"/>
  <c r="F41" i="8" s="1"/>
  <c r="A40" i="1"/>
  <c r="A16" i="9"/>
  <c r="A15" i="8"/>
  <c r="H22" i="10" l="1"/>
  <c r="H41"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29" i="8" s="1"/>
  <c r="D95" i="1"/>
  <c r="F99" i="1"/>
  <c r="I8"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H29" i="8" l="1"/>
  <c r="J10" i="10"/>
  <c r="C29" i="8"/>
  <c r="L29" i="8" s="1"/>
  <c r="E10" i="10"/>
  <c r="C10" i="10" s="1"/>
  <c r="D10" i="10" s="1"/>
  <c r="C8" i="8"/>
  <c r="L8" i="8" s="1"/>
  <c r="E13" i="10"/>
  <c r="C13" i="10" s="1"/>
  <c r="D13" i="10"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E23" i="8"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3" i="8" l="1"/>
  <c r="G27" i="10"/>
  <c r="G32" i="10"/>
  <c r="AR101" i="1"/>
  <c r="BR101" i="1"/>
  <c r="F23" i="8" s="1"/>
  <c r="D4" i="12"/>
  <c r="BM111" i="1"/>
  <c r="Y111" i="1"/>
  <c r="Y96" i="1" s="1"/>
  <c r="AG111" i="1"/>
  <c r="AK111" i="1"/>
  <c r="S111" i="1"/>
  <c r="S96" i="1" s="1"/>
  <c r="CB91" i="1"/>
  <c r="CB39" i="1"/>
  <c r="AW111" i="1"/>
  <c r="BU111" i="1"/>
  <c r="BU96" i="1" s="1"/>
  <c r="E35" i="8" s="1"/>
  <c r="AF4" i="12"/>
  <c r="AF48" i="12"/>
  <c r="S4" i="12"/>
  <c r="S48" i="12"/>
  <c r="Q111" i="1"/>
  <c r="Q96" i="1" s="1"/>
  <c r="E12" i="8" s="1"/>
  <c r="P4" i="12"/>
  <c r="P48" i="12"/>
  <c r="J4" i="12"/>
  <c r="J48" i="12"/>
  <c r="AA4" i="12"/>
  <c r="AA48" i="12"/>
  <c r="N4" i="12"/>
  <c r="N48" i="12"/>
  <c r="AI111" i="1"/>
  <c r="B63" i="1"/>
  <c r="F28" i="9" s="1"/>
  <c r="BQ111" i="1"/>
  <c r="BQ96" i="1" s="1"/>
  <c r="E5" i="8" s="1"/>
  <c r="Z4" i="12"/>
  <c r="Z48" i="12"/>
  <c r="T4" i="7"/>
  <c r="AH4" i="12"/>
  <c r="AH48" i="12"/>
  <c r="W4" i="12"/>
  <c r="W48" i="12"/>
  <c r="AC111" i="1"/>
  <c r="AC96" i="1" s="1"/>
  <c r="E40" i="8" s="1"/>
  <c r="BC111" i="1"/>
  <c r="BC96" i="1" s="1"/>
  <c r="E36" i="8" s="1"/>
  <c r="CC77" i="1"/>
  <c r="E35" i="9"/>
  <c r="Y4" i="12"/>
  <c r="Y48" i="12"/>
  <c r="G4" i="12"/>
  <c r="G48" i="12"/>
  <c r="BY111" i="1"/>
  <c r="BY96" i="1" s="1"/>
  <c r="E17" i="8" s="1"/>
  <c r="B35" i="1"/>
  <c r="F14" i="9" s="1"/>
  <c r="CB25" i="1"/>
  <c r="F9" i="9"/>
  <c r="L4" i="12"/>
  <c r="L48" i="12"/>
  <c r="AJ4" i="12"/>
  <c r="AJ48" i="12"/>
  <c r="AG4" i="12"/>
  <c r="AG48" i="12"/>
  <c r="K111" i="1"/>
  <c r="AM111" i="1"/>
  <c r="AM96" i="1" s="1"/>
  <c r="E38" i="8" s="1"/>
  <c r="B37" i="1"/>
  <c r="F15" i="9" s="1"/>
  <c r="BG111" i="1"/>
  <c r="BG96" i="1" s="1"/>
  <c r="E22" i="8" s="1"/>
  <c r="AD4" i="12"/>
  <c r="AD48" i="12"/>
  <c r="AN4" i="12"/>
  <c r="AN48" i="12"/>
  <c r="AO111" i="1"/>
  <c r="AO96" i="1" s="1"/>
  <c r="U111" i="1"/>
  <c r="U96" i="1" s="1"/>
  <c r="E18" i="8" s="1"/>
  <c r="B55" i="1"/>
  <c r="F24" i="9" s="1"/>
  <c r="B87" i="1"/>
  <c r="F40" i="9" s="1"/>
  <c r="CC37" i="1"/>
  <c r="E15" i="9"/>
  <c r="AL4" i="12"/>
  <c r="AL48" i="12"/>
  <c r="AN4" i="7"/>
  <c r="AN48" i="7"/>
  <c r="BK111" i="1"/>
  <c r="AE111" i="1"/>
  <c r="AE96" i="1" s="1"/>
  <c r="E30" i="8" s="1"/>
  <c r="W111" i="1"/>
  <c r="W96" i="1" s="1"/>
  <c r="E37" i="8" s="1"/>
  <c r="T4" i="12"/>
  <c r="T48" i="12"/>
  <c r="M4" i="12"/>
  <c r="M48" i="12"/>
  <c r="AC4" i="12"/>
  <c r="AC48" i="12"/>
  <c r="BE111" i="1"/>
  <c r="AL4" i="7"/>
  <c r="AL48" i="7"/>
  <c r="Q4" i="12"/>
  <c r="Q48" i="12"/>
  <c r="AI4" i="12"/>
  <c r="AI48" i="12"/>
  <c r="AQ111" i="1"/>
  <c r="AQ96" i="1" s="1"/>
  <c r="E27" i="8" s="1"/>
  <c r="BI111" i="1"/>
  <c r="BI96" i="1" s="1"/>
  <c r="E39" i="8"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E21" i="8" s="1"/>
  <c r="B31" i="1"/>
  <c r="F12" i="9" s="1"/>
  <c r="R4" i="12"/>
  <c r="R48" i="12"/>
  <c r="AE4" i="12"/>
  <c r="AE48" i="12"/>
  <c r="O4" i="12"/>
  <c r="O48" i="12"/>
  <c r="AY111" i="1"/>
  <c r="AY96" i="1" s="1"/>
  <c r="E24" i="8" s="1"/>
  <c r="K4" i="12"/>
  <c r="K48" i="12"/>
  <c r="AA111" i="1"/>
  <c r="AA96" i="1" s="1"/>
  <c r="O111" i="1"/>
  <c r="O96" i="1" s="1"/>
  <c r="E42" i="8" s="1"/>
  <c r="I4" i="12"/>
  <c r="I48" i="12"/>
  <c r="AB4" i="12"/>
  <c r="AB48" i="12"/>
  <c r="AO4" i="7"/>
  <c r="AO48" i="7"/>
  <c r="AO4" i="12"/>
  <c r="AO48" i="12"/>
  <c r="B29" i="1"/>
  <c r="F11" i="9" s="1"/>
  <c r="CC29" i="1"/>
  <c r="E11" i="9"/>
  <c r="B81" i="1"/>
  <c r="F37" i="9" s="1"/>
  <c r="BO111" i="1"/>
  <c r="D47" i="8"/>
  <c r="B67" i="1"/>
  <c r="F30" i="9" s="1"/>
  <c r="BA111" i="1"/>
  <c r="B93" i="1"/>
  <c r="F43" i="9" s="1"/>
  <c r="CA111" i="1"/>
  <c r="CA96" i="1" s="1"/>
  <c r="E15" i="8"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34" i="8" l="1"/>
  <c r="G40" i="10"/>
  <c r="E31" i="8"/>
  <c r="G30" i="10"/>
  <c r="F33" i="8"/>
  <c r="H27" i="10"/>
  <c r="E19" i="8"/>
  <c r="G17" i="10"/>
  <c r="E26" i="8"/>
  <c r="G18" i="10"/>
  <c r="E29" i="8"/>
  <c r="G10" i="10"/>
  <c r="E8" i="8"/>
  <c r="G13" i="10"/>
  <c r="G37" i="10"/>
  <c r="G39" i="10"/>
  <c r="G31" i="10"/>
  <c r="G28" i="10"/>
  <c r="G14" i="10"/>
  <c r="H32" i="10"/>
  <c r="G6" i="10"/>
  <c r="G26" i="10"/>
  <c r="G36" i="10"/>
  <c r="G16" i="10"/>
  <c r="G42" i="10"/>
  <c r="G29" i="10"/>
  <c r="G38" i="10"/>
  <c r="G33" i="10"/>
  <c r="G35" i="10"/>
  <c r="G20" i="10"/>
  <c r="G5" i="10"/>
  <c r="G19" i="10"/>
  <c r="AB101" i="1"/>
  <c r="F40" i="8" s="1"/>
  <c r="BH101" i="1"/>
  <c r="F39" i="8" s="1"/>
  <c r="X101" i="1"/>
  <c r="AD101" i="1"/>
  <c r="F30" i="8" s="1"/>
  <c r="P101" i="1"/>
  <c r="F12" i="8" s="1"/>
  <c r="BF101" i="1"/>
  <c r="F22" i="8" s="1"/>
  <c r="BP101" i="1"/>
  <c r="F5" i="8" s="1"/>
  <c r="AT101" i="1"/>
  <c r="F21" i="8" s="1"/>
  <c r="AL101" i="1"/>
  <c r="F38" i="8" s="1"/>
  <c r="Z101" i="1"/>
  <c r="BT101" i="1"/>
  <c r="F35" i="8" s="1"/>
  <c r="BZ101" i="1"/>
  <c r="F15" i="8" s="1"/>
  <c r="T101" i="1"/>
  <c r="F18" i="8" s="1"/>
  <c r="AP101" i="1"/>
  <c r="F27" i="8" s="1"/>
  <c r="BB101" i="1"/>
  <c r="F36" i="8" s="1"/>
  <c r="AN101" i="1"/>
  <c r="R101" i="1"/>
  <c r="AX101" i="1"/>
  <c r="F24" i="8" s="1"/>
  <c r="BX101" i="1"/>
  <c r="F17" i="8" s="1"/>
  <c r="V101" i="1"/>
  <c r="F37" i="8" s="1"/>
  <c r="N101" i="1"/>
  <c r="F42" i="8" s="1"/>
  <c r="BO96" i="1"/>
  <c r="BE96" i="1"/>
  <c r="AI96" i="1"/>
  <c r="K96" i="1"/>
  <c r="E10" i="8" s="1"/>
  <c r="AW96" i="1"/>
  <c r="E25" i="8" s="1"/>
  <c r="AK96" i="1"/>
  <c r="AG96" i="1"/>
  <c r="E14" i="8" s="1"/>
  <c r="BK96" i="1"/>
  <c r="BA96" i="1"/>
  <c r="E16" i="8" s="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F31" i="8" l="1"/>
  <c r="H30" i="10"/>
  <c r="E9" i="8"/>
  <c r="G8" i="10"/>
  <c r="E7" i="8"/>
  <c r="G11" i="10"/>
  <c r="E32" i="8"/>
  <c r="G24" i="10"/>
  <c r="F34" i="8"/>
  <c r="H40" i="10"/>
  <c r="E6" i="8"/>
  <c r="G7" i="10"/>
  <c r="E20" i="8"/>
  <c r="G12" i="10"/>
  <c r="E13" i="8"/>
  <c r="G21" i="10"/>
  <c r="F19" i="8"/>
  <c r="H17" i="10"/>
  <c r="F26" i="8"/>
  <c r="H18" i="10"/>
  <c r="F29" i="8"/>
  <c r="H10" i="10"/>
  <c r="F8" i="8"/>
  <c r="H13" i="10"/>
  <c r="G25" i="10"/>
  <c r="H37" i="10"/>
  <c r="H39" i="10"/>
  <c r="G9" i="10"/>
  <c r="H31" i="10"/>
  <c r="H28" i="10"/>
  <c r="H14" i="10"/>
  <c r="H6" i="10"/>
  <c r="H26" i="10"/>
  <c r="H36" i="10"/>
  <c r="H16" i="10"/>
  <c r="H42" i="10"/>
  <c r="H29" i="10"/>
  <c r="G23" i="10"/>
  <c r="H38" i="10"/>
  <c r="H33" i="10"/>
  <c r="H35" i="10"/>
  <c r="H20" i="10"/>
  <c r="H5" i="10"/>
  <c r="H19" i="10"/>
  <c r="G15" i="10"/>
  <c r="AV101" i="1"/>
  <c r="F25" i="8" s="1"/>
  <c r="AF101" i="1"/>
  <c r="F14" i="8" s="1"/>
  <c r="AJ101" i="1"/>
  <c r="BL101" i="1"/>
  <c r="J101" i="1"/>
  <c r="F10" i="8" s="1"/>
  <c r="BD101" i="1"/>
  <c r="AH101" i="1"/>
  <c r="AZ101" i="1"/>
  <c r="F16" i="8" s="1"/>
  <c r="BN101" i="1"/>
  <c r="BJ101" i="1"/>
  <c r="A21" i="8"/>
  <c r="A22" i="9"/>
  <c r="CC96" i="1"/>
  <c r="CC101" i="1" s="1"/>
  <c r="E49" i="8"/>
  <c r="AR47" i="12"/>
  <c r="F20" i="8" l="1"/>
  <c r="H12" i="10"/>
  <c r="F9" i="8"/>
  <c r="H8" i="10"/>
  <c r="F32" i="8"/>
  <c r="H24" i="10"/>
  <c r="F7" i="8"/>
  <c r="H11" i="10"/>
  <c r="F6" i="8"/>
  <c r="H7" i="10"/>
  <c r="F13" i="8"/>
  <c r="H21" i="10"/>
  <c r="H25" i="10"/>
  <c r="H9" i="10"/>
  <c r="H23" i="10"/>
  <c r="H15" i="10"/>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<sst xmlns="http://schemas.openxmlformats.org/spreadsheetml/2006/main" count="450" uniqueCount="257">
  <si>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</si>
  <si>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</si>
  <si>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</si>
  <si>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</si>
  <si>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</si>
  <si>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</si>
  <si>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</si>
  <si>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</si>
  <si>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</si>
  <si>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</si>
  <si>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</si>
  <si>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</si>
  <si>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</si>
  <si>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</si>
  <si>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</si>
  <si>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</si>
  <si>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</si>
  <si>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</si>
  <si>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</si>
  <si>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</si>
  <si>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</si>
  <si>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</si>
  <si>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</si>
  <si>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</si>
  <si>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</si>
  <si>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</si>
  <si>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</si>
  <si>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</si>
  <si>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</si>
  <si>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</si>
  <si>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</si>
  <si>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</si>
  <si>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</si>
  <si>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</si>
  <si>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</si>
  <si>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</si>
  <si>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</si>
  <si>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</si>
  <si>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</si>
  <si>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</si>
  <si>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</si>
  <si>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</si>
  <si>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</si>
  <si>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</si>
  <si>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</si>
  <si>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</si>
  <si>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</si>
  <si>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</si>
  <si>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</si>
  <si>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</si>
  <si>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</si>
  <si>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</si>
  <si>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</si>
  <si>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</si>
  <si>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</si>
  <si>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</si>
  <si>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</si>
  <si>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</si>
  <si>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</si>
  <si>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</si>
  <si>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</si>
  <si>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</si>
  <si>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</si>
  <si>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</si>
  <si>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</si>
  <si>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</si>
  <si>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</si>
  <si>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</si>
  <si>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</si>
  <si>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</si>
  <si>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</si>
  <si>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</si>
  <si>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</si>
  <si>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</si>
  <si>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</si>
  <si>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</si>
  <si>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</si>
  <si>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</si>
  <si>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</si>
  <si>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</si>
  <si>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</si>
  <si>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</si>
  <si>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</si>
  <si>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</si>
  <si>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</si>
  <si>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</si>
  <si>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</si>
  <si>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</si>
  <si>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</si>
  <si>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</si>
  <si>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</si>
  <si>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</si>
  <si>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</si>
  <si>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</si>
  <si>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</si>
  <si>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</si>
  <si>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</si>
  <si>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</si>
  <si>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</si>
  <si>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</si>
  <si>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</si>
  <si>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</si>
  <si>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</si>
  <si>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</si>
  <si>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</si>
  <si>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</si>
  <si>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</si>
  <si>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</si>
  <si>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</si>
  <si>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</si>
  <si>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</si>
  <si>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</si>
  <si>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</si>
  <si>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</si>
  <si>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</si>
  <si>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</si>
  <si>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</si>
  <si>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</si>
  <si>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</si>
  <si>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</si>
  <si>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</si>
  <si>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</si>
  <si>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</si>
  <si>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</si>
  <si>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</si>
  <si>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</si>
  <si>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</si>
  <si>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</si>
  <si>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</si>
  <si>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</si>
  <si>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</si>
  <si>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</si>
  <si>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</si>
  <si>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</si>
  <si>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</si>
  <si>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</si>
  <si>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</si>
  <si>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</si>
  <si>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</si>
  <si>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</si>
  <si>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</si>
  <si>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</si>
  <si>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</si>
  <si>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</si>
  <si>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</si>
  <si>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</si>
  <si>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</si>
  <si>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</si>
  <si>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</si>
  <si>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</si>
  <si>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</si>
  <si>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</si>
  <si>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</si>
  <si>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</si>
  <si>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</si>
  <si>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</si>
  <si>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</si>
  <si>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</si>
  <si>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</si>
  <si>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</si>
  <si>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</si>
  <si>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</si>
  <si>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</si>
  <si>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</si>
  <si>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</si>
  <si>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</si>
  <si>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</si>
  <si>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</si>
  <si>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</si>
  <si>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</si>
  <si>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</si>
  <si>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</si>
  <si>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</si>
  <si>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</si>
  <si>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</si>
  <si>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</si>
  <si>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</si>
  <si>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</si>
  <si>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</si>
  <si>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</si>
  <si>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</si>
  <si>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</si>
  <si>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</si>
  <si>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</si>
  <si>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</si>
  <si>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</si>
  <si>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</si>
  <si>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</si>
  <si>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</si>
  <si>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</si>
  <si>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</si>
  <si>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</si>
  <si>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</si>
  <si>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</si>
  <si>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</si>
  <si>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</si>
  <si>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</si>
  <si>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</si>
  <si>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</si>
  <si>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</si>
  <si>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</si>
  <si>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</si>
  <si>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</si>
  <si>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</si>
  <si>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</si>
  <si>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</si>
  <si>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</si>
  <si>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</si>
  <si>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</si>
  <si>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</si>
  <si>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</si>
  <si>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</si>
  <si>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</si>
  <si>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</si>
  <si>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</si>
  <si>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</si>
  <si>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</si>
  <si>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</si>
  <si>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</si>
  <si>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</si>
  <si>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</si>
  <si>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</si>
  <si>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</si>
  <si>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</si>
  <si>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</si>
  <si>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</si>
  <si>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</si>
  <si>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</si>
  <si>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</si>
  <si>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</si>
  <si>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</si>
  <si>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</si>
  <si>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</si>
  <si>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</si>
  <si>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</si>
  <si>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</si>
  <si>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</si>
  <si>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</si>
  <si>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</si>
  <si>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</si>
  <si>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</si>
  <si>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</si>
  <si>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</si>
  <si>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</si>
  <si>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</si>
  <si>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</si>
  <si>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</si>
  <si>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</si>
  <si>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</si>
  <si>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</si>
  <si>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</si>
  <si>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</si>
  <si>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</si>
  <si>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</si>
  <si>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</si>
  <si>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Kortste Partij: 15 beurten door Micha</t>
  </si>
  <si>
    <t>Blijft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</si>
</sst>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2">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T34" sqref="T34"/>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46089</v>
      </c>
      <c r="C4" s="120">
        <v>0</v>
      </c>
      <c r="D4" s="117" t="s">
        <v>4</v>
      </c>
      <c r="E4" s="118" t="s">
        <v>5</v>
      </c>
      <c r="F4" s="118" t="s">
        <v>6</v>
      </c>
      <c r="H4" s="142" t="s">
        <v>7</v>
      </c>
    </row>
    <row r="6" spans="1:17" s="122" customFormat="1" ht="21" customHeight="1">
      <c r="A6" s="121">
        <f>'Rooster '!A18</f>
        <v>1</v>
      </c>
      <c r="B6" s="301" t="str">
        <f>'Rooster '!B18</f>
        <v>Alex Rust</v>
      </c>
      <c r="C6" s="302"/>
      <c r="D6" s="303">
        <f>'Rooster '!D95</f>
        <v>22</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36</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31</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32</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15</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34</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29</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30</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26</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28</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29</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28</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34</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34</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31</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26</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28</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21</v>
      </c>
      <c r="E25" s="308">
        <f>'Rooster '!C57</f>
        <v>0.45300000000000001</v>
      </c>
      <c r="F25" s="307">
        <f>'Rooster '!B57</f>
        <v>23</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24</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28</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27</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32</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32</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31</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35</v>
      </c>
      <c r="E32" s="304">
        <f>'Rooster '!C71</f>
        <v>0.95499999999999996</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33</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21</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27</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30</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25</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32</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33</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24</v>
      </c>
      <c r="E40" s="304">
        <f>'Rooster '!C87</f>
        <v>0.191</v>
      </c>
      <c r="F40" s="303">
        <f>'Rooster '!B87</f>
        <v>10</v>
      </c>
      <c r="G40" s="358" t="s">
        <v>256</v>
      </c>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24</v>
      </c>
      <c r="E41" s="308">
        <f>'Rooster '!C89</f>
        <v>0.16</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30</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9" t="s">
        <v>250</v>
      </c>
    </row>
    <row r="67" spans="2:3" ht="17.5">
      <c r="B67" s="130" t="s">
        <v>251</v>
      </c>
    </row>
    <row r="68" spans="2:3" ht="17.5">
      <c r="B68" s="130"/>
      <c r="C68" s="339"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6</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31</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harold</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5</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chris</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mars os</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32</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22</v>
      </c>
      <c r="C1" s="70" t="s">
        <v>217</v>
      </c>
      <c r="D1" s="70"/>
      <c r="E1" s="70"/>
    </row>
    <row r="2" spans="1:41" s="68" customFormat="1" ht="25" customHeight="1">
      <c r="A2" s="75" t="str">
        <f>NogTeSpelen!D11</f>
        <v>alex r</v>
      </c>
      <c r="B2" s="76" t="str">
        <f>NogTeSpelen!E11</f>
        <v/>
      </c>
      <c r="C2" s="76" t="str">
        <f>NogTeSpelen!F11</f>
        <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
      </c>
    </row>
    <row r="9" spans="1:41" ht="25" customHeight="1" thickBot="1">
      <c r="A9" s="80" t="str">
        <f>NogTeSpelen!AK11</f>
        <v>ted</v>
      </c>
      <c r="B9" s="81" t="str">
        <f>NogTeSpelen!AL11</f>
        <v>theo</v>
      </c>
      <c r="C9" s="81" t="str">
        <f>NogTeSpelen!AM11</f>
        <v/>
      </c>
      <c r="D9" s="81" t="str">
        <f>NogTeSpelen!AN11</f>
        <v>wim</v>
      </c>
      <c r="E9" s="82" t="str">
        <f>NogTeSpelen!AO11</f>
        <v/>
      </c>
    </row>
    <row r="11" spans="1:41" s="72" customFormat="1" ht="25" customHeight="1" thickBot="1">
      <c r="A11" s="74" t="str">
        <f>A1</f>
        <v>Chris</v>
      </c>
      <c r="B11" s="92">
        <f>Gespeeld!AQ11</f>
        <v>15</v>
      </c>
      <c r="C11" s="73" t="s">
        <v>218</v>
      </c>
      <c r="D11" s="73"/>
      <c r="E11" s="73"/>
      <c r="AO11" s="66"/>
    </row>
    <row r="12" spans="1:41" ht="25" customHeight="1">
      <c r="A12" s="83" t="str">
        <f>Gespeeld!D11</f>
        <v/>
      </c>
      <c r="B12" s="84" t="str">
        <f>Gespeeld!E11</f>
        <v>alex s</v>
      </c>
      <c r="C12" s="84" t="str">
        <f>Gespeeld!F11</f>
        <v>appie</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peet g</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ronald</v>
      </c>
    </row>
    <row r="19" spans="1:5" ht="25" customHeight="1" thickBot="1">
      <c r="A19" s="88" t="str">
        <f>Gespeeld!AK11</f>
        <v/>
      </c>
      <c r="B19" s="89" t="str">
        <f>Gespeeld!AL11</f>
        <v/>
      </c>
      <c r="C19" s="89" t="str">
        <f>Gespeeld!AM11</f>
        <v>thijs</v>
      </c>
      <c r="D19" s="89" t="str">
        <f>Gespeeld!AN11</f>
        <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3</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34</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8</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29</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7</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jaap</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30</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mo</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11</v>
      </c>
      <c r="C1" s="70" t="s">
        <v>217</v>
      </c>
      <c r="D1" s="70"/>
      <c r="E1" s="70"/>
    </row>
    <row r="2" spans="1:41" s="68" customFormat="1" ht="25" customHeight="1">
      <c r="A2" s="75" t="str">
        <f>NogTeSpelen!D15</f>
        <v>alex r</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26</v>
      </c>
      <c r="C11" s="73" t="s">
        <v>218</v>
      </c>
      <c r="D11" s="73"/>
      <c r="E11" s="73"/>
      <c r="AO11" s="66"/>
    </row>
    <row r="12" spans="1:41" ht="25" customHeight="1">
      <c r="A12" s="83" t="str">
        <f>Gespeeld!D15</f>
        <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9</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28</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3</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34</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8</v>
      </c>
      <c r="C1" s="70" t="s">
        <v>217</v>
      </c>
      <c r="D1" s="70"/>
      <c r="E1" s="70"/>
    </row>
    <row r="2" spans="1:41" s="68" customFormat="1" ht="25" customHeight="1">
      <c r="A2" s="75" t="str">
        <f>NogTeSpelen!D18</f>
        <v>alex r</v>
      </c>
      <c r="B2" s="76" t="str">
        <f>NogTeSpelen!E18</f>
        <v/>
      </c>
      <c r="C2" s="76" t="str">
        <f>NogTeSpelen!F18</f>
        <v/>
      </c>
      <c r="D2" s="76" t="str">
        <f>NogTeSpelen!G18</f>
        <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29</v>
      </c>
      <c r="C11" s="73" t="s">
        <v>218</v>
      </c>
      <c r="D11" s="73"/>
      <c r="E11" s="73"/>
      <c r="AO11" s="66"/>
    </row>
    <row r="12" spans="1:41" ht="25" customHeight="1">
      <c r="A12" s="83" t="str">
        <f>Gespeeld!D18</f>
        <v/>
      </c>
      <c r="B12" s="84" t="str">
        <f>Gespeeld!E18</f>
        <v>alex s</v>
      </c>
      <c r="C12" s="84" t="str">
        <f>Gespeeld!F18</f>
        <v>appie</v>
      </c>
      <c r="D12" s="84" t="str">
        <f>Gespeeld!G18</f>
        <v>arthur</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0" sqref="N10"/>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46089</v>
      </c>
      <c r="B2" s="116" t="s">
        <v>41</v>
      </c>
      <c r="D2" s="138"/>
      <c r="E2" s="166"/>
      <c r="F2" s="138"/>
      <c r="G2" s="138"/>
      <c r="H2" s="138"/>
      <c r="I2" s="170" t="s">
        <v>240</v>
      </c>
      <c r="J2" s="363"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64"/>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5"/>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32</v>
      </c>
      <c r="D5" s="150">
        <f>'Rooster '!BP97</f>
        <v>488</v>
      </c>
      <c r="E5" s="150">
        <f>'Rooster '!BQ96</f>
        <v>544</v>
      </c>
      <c r="F5" s="151">
        <f>'Rooster '!$BP$101</f>
        <v>0.8970588235294118</v>
      </c>
      <c r="G5" s="150">
        <f>'Rooster '!BQ100</f>
        <v>1263</v>
      </c>
      <c r="H5" s="347">
        <f>'Rooster '!$BQ$98</f>
        <v>0.38638163103721296</v>
      </c>
      <c r="I5" s="152">
        <f>'Rooster '!$BP$99</f>
        <v>0.72</v>
      </c>
      <c r="J5" s="342">
        <f>'Rooster '!$BQ$102</f>
        <v>68</v>
      </c>
      <c r="K5" s="138"/>
      <c r="L5" s="151">
        <f t="shared" ref="L5:L42" si="0">C5/($D$50-1)</f>
        <v>0.86486486486486491</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'!B78</f>
        <v>Rene den Os</v>
      </c>
      <c r="C6" s="149">
        <f>'Rooster '!BL95</f>
        <v>30</v>
      </c>
      <c r="D6" s="150">
        <f>'Rooster '!BL97</f>
        <v>700</v>
      </c>
      <c r="E6" s="150">
        <f>'Rooster '!BM96</f>
        <v>746</v>
      </c>
      <c r="F6" s="151">
        <f>'Rooster '!$BL$101</f>
        <v>0.93833780160857905</v>
      </c>
      <c r="G6" s="150">
        <f>'Rooster '!BM100</f>
        <v>1283</v>
      </c>
      <c r="H6" s="347">
        <f>'Rooster '!$BM$98</f>
        <v>0.54559625876851126</v>
      </c>
      <c r="I6" s="152">
        <f>'Rooster '!$BL$99</f>
        <v>0.8928571428571429</v>
      </c>
      <c r="J6" s="343">
        <f>'Rooster '!$BM$102</f>
        <v>61</v>
      </c>
      <c r="K6" s="138"/>
      <c r="L6" s="151">
        <f t="shared" si="0"/>
        <v>0.81081081081081086</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'!B70</f>
        <v>Peet Kosterman</v>
      </c>
      <c r="C7" s="153">
        <f>'Rooster '!BD95</f>
        <v>35</v>
      </c>
      <c r="D7" s="150">
        <f>'Rooster '!BD97</f>
        <v>1479</v>
      </c>
      <c r="E7" s="150">
        <f>'Rooster '!BE96</f>
        <v>1613</v>
      </c>
      <c r="F7" s="151">
        <f>'Rooster '!$BD$101</f>
        <v>0.91692498450092996</v>
      </c>
      <c r="G7" s="150">
        <f>'Rooster '!BE100</f>
        <v>1545</v>
      </c>
      <c r="H7" s="348">
        <f>'Rooster '!$BE$98</f>
        <v>0.9572815533980582</v>
      </c>
      <c r="I7" s="152">
        <f>'Rooster '!$BD$99</f>
        <v>1.46875</v>
      </c>
      <c r="J7" s="344">
        <f>'Rooster '!$BE$102</f>
        <v>61</v>
      </c>
      <c r="K7" s="138"/>
      <c r="L7" s="151">
        <f t="shared" si="0"/>
        <v>0.94594594594594594</v>
      </c>
      <c r="M7" s="138"/>
      <c r="N7" s="138"/>
      <c r="O7" s="138"/>
      <c r="P7" s="153"/>
      <c r="Q7" s="150"/>
      <c r="R7" s="150"/>
      <c r="S7" s="151"/>
      <c r="T7" s="150"/>
      <c r="U7" s="348"/>
      <c r="V7" s="152"/>
      <c r="W7" s="344"/>
      <c r="X7" s="138"/>
      <c r="Y7" s="151"/>
      <c r="Z7" s="138"/>
      <c r="AA7" s="138"/>
      <c r="AB7" s="138"/>
      <c r="AC7" s="138"/>
      <c r="AD7" s="138"/>
    </row>
    <row r="8" spans="1:30" ht="18.5">
      <c r="A8" s="162">
        <f>'Rooster '!A24</f>
        <v>4</v>
      </c>
      <c r="B8" s="362" t="str">
        <f>'Rooster '!B20</f>
        <v>Alex Stolk</v>
      </c>
      <c r="C8" s="153">
        <f>'Rooster '!F95</f>
        <v>37</v>
      </c>
      <c r="D8" s="150">
        <f>'Rooster '!F97</f>
        <v>736</v>
      </c>
      <c r="E8" s="150">
        <f>'Rooster '!G96</f>
        <v>835</v>
      </c>
      <c r="F8" s="151">
        <f>'Rooster '!$F$101</f>
        <v>0.88143712574850297</v>
      </c>
      <c r="G8" s="150">
        <f>'Rooster '!G100</f>
        <v>1604</v>
      </c>
      <c r="H8" s="348">
        <f>'Rooster '!$G$98</f>
        <v>0.45885286783042395</v>
      </c>
      <c r="I8" s="152">
        <f>'Rooster '!$F$99</f>
        <v>0.88461538461538458</v>
      </c>
      <c r="J8" s="344">
        <f>'Rooster '!$G$102</f>
        <v>61</v>
      </c>
      <c r="K8" s="138"/>
      <c r="L8" s="151">
        <f t="shared" si="0"/>
        <v>1</v>
      </c>
      <c r="M8" s="138"/>
      <c r="N8" s="138"/>
      <c r="O8" s="138"/>
      <c r="P8" s="153"/>
      <c r="Q8" s="150"/>
      <c r="R8" s="150"/>
      <c r="S8" s="151"/>
      <c r="T8" s="150"/>
      <c r="U8" s="348"/>
      <c r="V8" s="152"/>
      <c r="W8" s="344"/>
      <c r="X8" s="138"/>
      <c r="Y8" s="151"/>
      <c r="Z8" s="138"/>
      <c r="AA8" s="138"/>
      <c r="AB8" s="138"/>
      <c r="AC8" s="138"/>
      <c r="AD8" s="138"/>
    </row>
    <row r="9" spans="1:30" ht="18.5">
      <c r="A9" s="162">
        <f>'Rooster '!A26</f>
        <v>5</v>
      </c>
      <c r="B9" s="202" t="str">
        <f>'Rooster '!B50</f>
        <v>Marcel Boot</v>
      </c>
      <c r="C9" s="153">
        <f>'Rooster '!AJ95</f>
        <v>31</v>
      </c>
      <c r="D9" s="150">
        <f>'Rooster '!AJ97</f>
        <v>1122</v>
      </c>
      <c r="E9" s="150">
        <f>'Rooster '!AK96</f>
        <v>1223</v>
      </c>
      <c r="F9" s="151">
        <f>'Rooster '!$AJ$101</f>
        <v>0.9174161896974653</v>
      </c>
      <c r="G9" s="150">
        <f>'Rooster '!AK100</f>
        <v>1342</v>
      </c>
      <c r="H9" s="348">
        <f>'Rooster '!$AK$98</f>
        <v>0.83606557377049184</v>
      </c>
      <c r="I9" s="152">
        <f>'Rooster '!$AJ$99</f>
        <v>1.1388888888888888</v>
      </c>
      <c r="J9" s="344">
        <f>'Rooster '!$AK$102</f>
        <v>60</v>
      </c>
      <c r="K9" s="138"/>
      <c r="L9" s="151">
        <f t="shared" si="0"/>
        <v>0.83783783783783783</v>
      </c>
      <c r="M9" s="138"/>
      <c r="N9" s="138"/>
      <c r="O9" s="138"/>
      <c r="P9" s="153"/>
      <c r="Q9" s="150"/>
      <c r="R9" s="150"/>
      <c r="S9" s="151"/>
      <c r="T9" s="150"/>
      <c r="U9" s="348"/>
      <c r="V9" s="152"/>
      <c r="W9" s="344"/>
      <c r="X9" s="138"/>
      <c r="Y9" s="151"/>
      <c r="Z9" s="138"/>
      <c r="AA9" s="138"/>
      <c r="AB9" s="138"/>
      <c r="AC9" s="138"/>
      <c r="AD9" s="138"/>
    </row>
    <row r="10" spans="1:30" ht="18.5">
      <c r="A10" s="162">
        <f>'Rooster '!A28</f>
        <v>6</v>
      </c>
      <c r="B10" s="200" t="str">
        <f>'Rooster '!B24</f>
        <v>Arthur Brouwer</v>
      </c>
      <c r="C10" s="153">
        <f>'Rooster '!J95</f>
        <v>31</v>
      </c>
      <c r="D10" s="150">
        <f>'Rooster '!J97</f>
        <v>839</v>
      </c>
      <c r="E10" s="150">
        <f>'Rooster '!K96</f>
        <v>929</v>
      </c>
      <c r="F10" s="151">
        <f>'Rooster '!$J$101</f>
        <v>0.90312163616792251</v>
      </c>
      <c r="G10" s="150">
        <f>'Rooster '!K100</f>
        <v>1355</v>
      </c>
      <c r="H10" s="348">
        <f>'Rooster '!$K$98</f>
        <v>0.61918819188191887</v>
      </c>
      <c r="I10" s="152">
        <f>'Rooster '!$J$99</f>
        <v>1.1481481481481481</v>
      </c>
      <c r="J10" s="344">
        <f>'Rooster '!$K$102</f>
        <v>58</v>
      </c>
      <c r="K10" s="138"/>
      <c r="L10" s="151">
        <f t="shared" si="0"/>
        <v>0.83783783783783783</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199" t="str">
        <f>'Rooster '!B22</f>
        <v>Appie Smink</v>
      </c>
      <c r="C11" s="153">
        <f>'Rooster '!H95</f>
        <v>36</v>
      </c>
      <c r="D11" s="150">
        <f>'Rooster '!H97</f>
        <v>554</v>
      </c>
      <c r="E11" s="150">
        <f>'Rooster '!I96</f>
        <v>660</v>
      </c>
      <c r="F11" s="151">
        <f>'Rooster '!$H$101</f>
        <v>0.83939393939393936</v>
      </c>
      <c r="G11" s="150">
        <f>'Rooster '!I100</f>
        <v>1524</v>
      </c>
      <c r="H11" s="348">
        <f>'Rooster '!$I$98</f>
        <v>0.36351706036745407</v>
      </c>
      <c r="I11" s="152">
        <f>'Rooster '!$H$99</f>
        <v>0.55882352941176472</v>
      </c>
      <c r="J11" s="344">
        <f>'Rooster '!$I$102</f>
        <v>56</v>
      </c>
      <c r="K11" s="138"/>
      <c r="L11" s="151">
        <f t="shared" si="0"/>
        <v>0.97297297297297303</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199" t="str">
        <f>'Rooster '!B30</f>
        <v>Cock Smink</v>
      </c>
      <c r="C12" s="153">
        <f>'Rooster '!P95</f>
        <v>34</v>
      </c>
      <c r="D12" s="150">
        <f>'Rooster '!P97</f>
        <v>889</v>
      </c>
      <c r="E12" s="150">
        <f>'Rooster '!Q96</f>
        <v>1002</v>
      </c>
      <c r="F12" s="151">
        <f>'Rooster '!$P$101</f>
        <v>0.88722554890219563</v>
      </c>
      <c r="G12" s="150">
        <f>'Rooster '!Q100</f>
        <v>1522</v>
      </c>
      <c r="H12" s="348">
        <f>'Rooster '!$Q$98</f>
        <v>0.58409986859395535</v>
      </c>
      <c r="I12" s="152">
        <f>'Rooster '!$P$99</f>
        <v>1.35</v>
      </c>
      <c r="J12" s="344">
        <f>'Rooster '!$Q$102</f>
        <v>53</v>
      </c>
      <c r="K12" s="138"/>
      <c r="L12" s="151">
        <f t="shared" si="0"/>
        <v>0.91891891891891897</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3" t="str">
        <f>'Rooster '!B48</f>
        <v>Jos v Esschoten</v>
      </c>
      <c r="C13" s="153">
        <f>'Rooster '!AH95</f>
        <v>34</v>
      </c>
      <c r="D13" s="150">
        <f>'Rooster '!AH97</f>
        <v>506</v>
      </c>
      <c r="E13" s="150">
        <f>'Rooster '!AI96</f>
        <v>594</v>
      </c>
      <c r="F13" s="151">
        <f>'Rooster '!$AH$101</f>
        <v>0.85185185185185186</v>
      </c>
      <c r="G13" s="150">
        <f>'Rooster '!AI100</f>
        <v>1537</v>
      </c>
      <c r="H13" s="348">
        <f>'Rooster '!$AI$98</f>
        <v>0.32921275211450879</v>
      </c>
      <c r="I13" s="152">
        <f>'Rooster '!$AH$99</f>
        <v>0.60869565217391308</v>
      </c>
      <c r="J13" s="344">
        <f>'Rooster '!$AI$102</f>
        <v>53</v>
      </c>
      <c r="K13" s="138"/>
      <c r="L13" s="151">
        <f t="shared" si="0"/>
        <v>0.91891891891891897</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2" t="str">
        <f>'Rooster '!B46</f>
        <v xml:space="preserve">Joop Vermeulen </v>
      </c>
      <c r="C14" s="153">
        <f>'Rooster '!AF95</f>
        <v>34</v>
      </c>
      <c r="D14" s="150">
        <f>'Rooster '!AF97</f>
        <v>440</v>
      </c>
      <c r="E14" s="150">
        <f>'Rooster '!AG96</f>
        <v>536</v>
      </c>
      <c r="F14" s="151">
        <f>'Rooster '!$AF$101</f>
        <v>0.82089552238805974</v>
      </c>
      <c r="G14" s="150">
        <f>'Rooster '!AG100</f>
        <v>1393</v>
      </c>
      <c r="H14" s="348">
        <f>'Rooster '!$AG$98</f>
        <v>0.31586503948312994</v>
      </c>
      <c r="I14" s="152">
        <f>'Rooster '!$AF$99</f>
        <v>0.55555555555555558</v>
      </c>
      <c r="J14" s="344">
        <f>'Rooster '!$AG$102</f>
        <v>50</v>
      </c>
      <c r="K14" s="138"/>
      <c r="L14" s="151">
        <f t="shared" si="0"/>
        <v>0.91891891891891897</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361" t="str">
        <f>'Rooster '!B92</f>
        <v>Wout v Luik</v>
      </c>
      <c r="C15" s="153">
        <f>'Rooster '!BZ95</f>
        <v>37</v>
      </c>
      <c r="D15" s="150">
        <f>'Rooster '!BZ97</f>
        <v>631</v>
      </c>
      <c r="E15" s="150">
        <f>'Rooster '!CA96</f>
        <v>785</v>
      </c>
      <c r="F15" s="151">
        <f>'Rooster '!$BZ$101</f>
        <v>0.80382165605095546</v>
      </c>
      <c r="G15" s="150">
        <f>'Rooster '!CA100</f>
        <v>1535</v>
      </c>
      <c r="H15" s="348">
        <f>'Rooster '!$CA$98</f>
        <v>0.41107491856677525</v>
      </c>
      <c r="I15" s="152">
        <f>'Rooster '!$BZ$99</f>
        <v>0.78260869565217395</v>
      </c>
      <c r="J15" s="344">
        <f>'Rooster '!$CA$102</f>
        <v>49</v>
      </c>
      <c r="K15" s="138"/>
      <c r="L15" s="151">
        <f t="shared" si="0"/>
        <v>1</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4" t="str">
        <f>'Rooster '!B66</f>
        <v>Peet Graafland</v>
      </c>
      <c r="C16" s="153">
        <f>'Rooster '!AZ95</f>
        <v>32</v>
      </c>
      <c r="D16" s="150">
        <f>'Rooster '!AZ97</f>
        <v>458</v>
      </c>
      <c r="E16" s="150">
        <f>'Rooster '!BA96</f>
        <v>528</v>
      </c>
      <c r="F16" s="151">
        <f>'Rooster '!$AZ$101</f>
        <v>0.86742424242424243</v>
      </c>
      <c r="G16" s="150">
        <f>'Rooster '!BA100</f>
        <v>1403</v>
      </c>
      <c r="H16" s="348">
        <f>'Rooster '!$BA$98</f>
        <v>0.32644333570919459</v>
      </c>
      <c r="I16" s="152">
        <f>'Rooster '!$AZ$99</f>
        <v>0.53333333333333333</v>
      </c>
      <c r="J16" s="344">
        <f>'Rooster '!BA102</f>
        <v>48</v>
      </c>
      <c r="K16" s="138"/>
      <c r="L16" s="151">
        <f t="shared" si="0"/>
        <v>0.86486486486486491</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2" t="str">
        <f>'Rooster '!B90</f>
        <v>Wim Berkien</v>
      </c>
      <c r="C17" s="153">
        <f>'Rooster '!BX95</f>
        <v>30</v>
      </c>
      <c r="D17" s="150">
        <f>'Rooster '!BX97</f>
        <v>382</v>
      </c>
      <c r="E17" s="150">
        <f>'Rooster '!BY96</f>
        <v>450</v>
      </c>
      <c r="F17" s="151">
        <f>'Rooster '!$BX$101</f>
        <v>0.84888888888888892</v>
      </c>
      <c r="G17" s="150">
        <f>'Rooster '!BY100</f>
        <v>1286</v>
      </c>
      <c r="H17" s="348">
        <f>'Rooster '!$BY$98</f>
        <v>0.29704510108864696</v>
      </c>
      <c r="I17" s="152">
        <f>'Rooster '!$BX$99</f>
        <v>0.57692307692307687</v>
      </c>
      <c r="J17" s="344">
        <f>'Rooster '!$BY$102</f>
        <v>48</v>
      </c>
      <c r="K17" s="138"/>
      <c r="L17" s="151">
        <f t="shared" si="0"/>
        <v>0.81081081081081086</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199" t="str">
        <f>'Rooster '!B34</f>
        <v xml:space="preserve">Ed Visser </v>
      </c>
      <c r="C18" s="153">
        <f>'Rooster '!T95</f>
        <v>30</v>
      </c>
      <c r="D18" s="150">
        <f>'Rooster '!T97</f>
        <v>579</v>
      </c>
      <c r="E18" s="150">
        <f>'Rooster '!U96</f>
        <v>694</v>
      </c>
      <c r="F18" s="151">
        <f>'Rooster '!$T$101</f>
        <v>0.83429394812680113</v>
      </c>
      <c r="G18" s="150">
        <f>'Rooster '!U100</f>
        <v>1203</v>
      </c>
      <c r="H18" s="348">
        <f>'Rooster '!$U$98</f>
        <v>0.48129675810473815</v>
      </c>
      <c r="I18" s="152">
        <f>'Rooster '!$T$99</f>
        <v>0.94736842105263153</v>
      </c>
      <c r="J18" s="344">
        <f>'Rooster '!$U$102</f>
        <v>47</v>
      </c>
      <c r="K18" s="138"/>
      <c r="L18" s="151">
        <f t="shared" si="0"/>
        <v>0.81081081081081086</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199" t="str">
        <f>'Rooster '!B32</f>
        <v>Cor v Nieuwen.</v>
      </c>
      <c r="C19" s="154">
        <f>'Rooster '!R95</f>
        <v>29</v>
      </c>
      <c r="D19" s="155">
        <f>'Rooster '!R97</f>
        <v>502</v>
      </c>
      <c r="E19" s="155">
        <f>'Rooster '!S96</f>
        <v>543</v>
      </c>
      <c r="F19" s="156">
        <f>'Rooster '!$R$101</f>
        <v>0.92449355432780844</v>
      </c>
      <c r="G19" s="155">
        <f>'Rooster '!S100</f>
        <v>1436</v>
      </c>
      <c r="H19" s="349">
        <f>'Rooster '!$S$98</f>
        <v>0.34958217270194986</v>
      </c>
      <c r="I19" s="152">
        <f>'Rooster '!$R$99</f>
        <v>0.625</v>
      </c>
      <c r="J19" s="345">
        <f>'Rooster '!$S$102</f>
        <v>46</v>
      </c>
      <c r="K19" s="157"/>
      <c r="L19" s="156">
        <f t="shared" si="0"/>
        <v>0.78378378378378377</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202" t="str">
        <f>'Rooster '!B76</f>
        <v>Pleun vd Vliet</v>
      </c>
      <c r="C20" s="154">
        <f>'Rooster '!BJ95</f>
        <v>27</v>
      </c>
      <c r="D20" s="155">
        <f>'Rooster '!BJ97</f>
        <v>391</v>
      </c>
      <c r="E20" s="155">
        <f>'Rooster '!BK96</f>
        <v>451</v>
      </c>
      <c r="F20" s="156">
        <f>'Rooster '!$BJ$101</f>
        <v>0.86696230598669621</v>
      </c>
      <c r="G20" s="155">
        <f>'Rooster '!BK100</f>
        <v>1168</v>
      </c>
      <c r="H20" s="349">
        <f>'Rooster '!$BK$98</f>
        <v>0.33476027397260272</v>
      </c>
      <c r="I20" s="152">
        <f>'Rooster '!$BJ$99</f>
        <v>0.61538461538461542</v>
      </c>
      <c r="J20" s="345">
        <f>'Rooster '!$BK$102</f>
        <v>46</v>
      </c>
      <c r="K20" s="157"/>
      <c r="L20" s="156">
        <f t="shared" si="0"/>
        <v>0.72972972972972971</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2" t="str">
        <f>'Rooster '!B60</f>
        <v xml:space="preserve">Micha v Wingeren </v>
      </c>
      <c r="C21" s="154">
        <f>'Rooster '!AT95</f>
        <v>28</v>
      </c>
      <c r="D21" s="155">
        <f>'Rooster '!AT97</f>
        <v>235</v>
      </c>
      <c r="E21" s="155">
        <f>'Rooster '!AU96</f>
        <v>280</v>
      </c>
      <c r="F21" s="156">
        <f>'Rooster '!$AT$101</f>
        <v>0.8392857142857143</v>
      </c>
      <c r="G21" s="155">
        <f>'Rooster '!AU100</f>
        <v>1164</v>
      </c>
      <c r="H21" s="349">
        <f>'Rooster '!$AU$98</f>
        <v>0.20189003436426117</v>
      </c>
      <c r="I21" s="152">
        <f>'Rooster '!$AT$99</f>
        <v>0.66666666666666663</v>
      </c>
      <c r="J21" s="345">
        <f>'Rooster '!$AU$102</f>
        <v>46</v>
      </c>
      <c r="K21" s="157"/>
      <c r="L21" s="156">
        <f t="shared" si="0"/>
        <v>0.7567567567567568</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2" t="str">
        <f>'Rooster '!B72</f>
        <v>Peet Mannetje</v>
      </c>
      <c r="C22" s="158">
        <f>'Rooster '!BF95</f>
        <v>33</v>
      </c>
      <c r="D22" s="155">
        <f>'Rooster '!BF97</f>
        <v>403</v>
      </c>
      <c r="E22" s="155">
        <f>'Rooster '!BG96</f>
        <v>487</v>
      </c>
      <c r="F22" s="156">
        <f>'Rooster '!$BF$101</f>
        <v>0.82751540041067762</v>
      </c>
      <c r="G22" s="155">
        <f>'Rooster '!BG100</f>
        <v>1417</v>
      </c>
      <c r="H22" s="349">
        <f>'Rooster '!$BG$98</f>
        <v>0.28440366972477066</v>
      </c>
      <c r="I22" s="152">
        <f>'Rooster '!$BF$99</f>
        <v>0.73684210526315785</v>
      </c>
      <c r="J22" s="346">
        <f>'Rooster '!$BG$102</f>
        <v>45</v>
      </c>
      <c r="K22" s="157"/>
      <c r="L22" s="156">
        <f t="shared" si="0"/>
        <v>0.89189189189189189</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3" t="str">
        <f>'Rooster '!B84</f>
        <v>Ted Boomkens</v>
      </c>
      <c r="C23" s="154">
        <f>'Rooster '!BR95</f>
        <v>33</v>
      </c>
      <c r="D23" s="155">
        <f>'Rooster '!BR97</f>
        <v>403</v>
      </c>
      <c r="E23" s="155">
        <f>'Rooster '!BS96</f>
        <v>487</v>
      </c>
      <c r="F23" s="156">
        <f>'Rooster '!$BR$101</f>
        <v>0.82751540041067762</v>
      </c>
      <c r="G23" s="155">
        <f>'Rooster '!BS100</f>
        <v>1551</v>
      </c>
      <c r="H23" s="349">
        <f>'Rooster '!$BS$98</f>
        <v>0.25983236621534495</v>
      </c>
      <c r="I23" s="152">
        <f>'Rooster '!$BR$99</f>
        <v>0.48275862068965519</v>
      </c>
      <c r="J23" s="345">
        <f>'Rooster '!$BS$102</f>
        <v>45</v>
      </c>
      <c r="K23" s="157"/>
      <c r="L23" s="156">
        <f t="shared" si="0"/>
        <v>0.89189189189189189</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'!B64</f>
        <v>Paul Staak</v>
      </c>
      <c r="C24" s="154">
        <f>'Rooster '!AX95</f>
        <v>32</v>
      </c>
      <c r="D24" s="155">
        <f>'Rooster '!AX97</f>
        <v>346</v>
      </c>
      <c r="E24" s="155">
        <f>'Rooster '!AY96</f>
        <v>432</v>
      </c>
      <c r="F24" s="156">
        <f>'Rooster '!$AX$101</f>
        <v>0.80092592592592593</v>
      </c>
      <c r="G24" s="155">
        <f>'Rooster '!AY100</f>
        <v>1384</v>
      </c>
      <c r="H24" s="349">
        <f>'Rooster '!$AY$98</f>
        <v>0.25</v>
      </c>
      <c r="I24" s="152">
        <f>'Rooster '!$AX$99</f>
        <v>0.44117647058823528</v>
      </c>
      <c r="J24" s="345">
        <f>'Rooster '!$AY$102</f>
        <v>45</v>
      </c>
      <c r="K24" s="157"/>
      <c r="L24" s="156">
        <f t="shared" si="0"/>
        <v>0.86486486486486491</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'!B62</f>
        <v>Mo Smink</v>
      </c>
      <c r="C25" s="154">
        <f>'Rooster '!AV95</f>
        <v>27</v>
      </c>
      <c r="D25" s="155">
        <f>'Rooster '!AV97</f>
        <v>1063</v>
      </c>
      <c r="E25" s="155">
        <f>'Rooster '!AW96</f>
        <v>1177</v>
      </c>
      <c r="F25" s="156">
        <f>'Rooster '!$AV$101</f>
        <v>0.90314358538657602</v>
      </c>
      <c r="G25" s="155">
        <f>'Rooster '!AW100</f>
        <v>1224</v>
      </c>
      <c r="H25" s="349">
        <f>'Rooster '!$AW$98</f>
        <v>0.86846405228758172</v>
      </c>
      <c r="I25" s="152">
        <f>'Rooster '!$AV$99</f>
        <v>1.3225806451612903</v>
      </c>
      <c r="J25" s="345">
        <f>'Rooster '!$AW$102</f>
        <v>44</v>
      </c>
      <c r="K25" s="157"/>
      <c r="L25" s="156">
        <f t="shared" si="0"/>
        <v>0.72972972972972971</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199" t="str">
        <f>'Rooster '!B38</f>
        <v>Ger Dekker</v>
      </c>
      <c r="C26" s="154">
        <f>'Rooster '!X95</f>
        <v>28</v>
      </c>
      <c r="D26" s="155">
        <f>'Rooster '!X97</f>
        <v>442</v>
      </c>
      <c r="E26" s="155">
        <f>'Rooster '!Y96</f>
        <v>532</v>
      </c>
      <c r="F26" s="156">
        <f>'Rooster '!$X$101</f>
        <v>0.83082706766917291</v>
      </c>
      <c r="G26" s="155">
        <f>'Rooster '!Y100</f>
        <v>1212</v>
      </c>
      <c r="H26" s="349">
        <f>'Rooster '!$Y$98</f>
        <v>0.36468646864686466</v>
      </c>
      <c r="I26" s="152">
        <f>'Rooster '!$X$99</f>
        <v>0.65517241379310343</v>
      </c>
      <c r="J26" s="345">
        <f>'Rooster '!$Y$102</f>
        <v>44</v>
      </c>
      <c r="K26" s="157"/>
      <c r="L26" s="156">
        <f t="shared" si="0"/>
        <v>0.7567567567567568</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4" t="str">
        <f>'Rooster '!B56</f>
        <v>Marcel den Os</v>
      </c>
      <c r="C27" s="154">
        <f>'Rooster '!AP95</f>
        <v>21</v>
      </c>
      <c r="D27" s="155">
        <f>'Rooster '!AP97</f>
        <v>414</v>
      </c>
      <c r="E27" s="155">
        <f>'Rooster '!AQ96</f>
        <v>459</v>
      </c>
      <c r="F27" s="156">
        <f>'Rooster '!$AP$101</f>
        <v>0.90196078431372551</v>
      </c>
      <c r="G27" s="155">
        <f>'Rooster '!AQ100</f>
        <v>903</v>
      </c>
      <c r="H27" s="349">
        <f>'Rooster '!$AQ$98</f>
        <v>0.4584717607973422</v>
      </c>
      <c r="I27" s="152">
        <f>'Rooster '!$AP$99</f>
        <v>0.7931034482758621</v>
      </c>
      <c r="J27" s="345">
        <f>'Rooster '!$AQ$102</f>
        <v>43</v>
      </c>
      <c r="K27" s="157"/>
      <c r="L27" s="156">
        <f t="shared" si="0"/>
        <v>0.56756756756756754</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201" t="str">
        <f>'Rooster '!B26</f>
        <v>Berry Grouwstra</v>
      </c>
      <c r="C28" s="154">
        <f>'Rooster '!L95</f>
        <v>32</v>
      </c>
      <c r="D28" s="155">
        <f>'Rooster '!L97</f>
        <v>774</v>
      </c>
      <c r="E28" s="155">
        <f>'Rooster '!M96</f>
        <v>928</v>
      </c>
      <c r="F28" s="156">
        <f>'Rooster '!$L$101</f>
        <v>0.83405172413793105</v>
      </c>
      <c r="G28" s="155">
        <f>'Rooster '!M100</f>
        <v>1416</v>
      </c>
      <c r="H28" s="349">
        <f>'Rooster '!$M$98</f>
        <v>0.54661016949152541</v>
      </c>
      <c r="I28" s="152">
        <f>'Rooster '!$L$99</f>
        <v>1.0689655172413792</v>
      </c>
      <c r="J28" s="345">
        <f>'Rooster '!$M$102</f>
        <v>42</v>
      </c>
      <c r="K28" s="157"/>
      <c r="L28" s="156">
        <f t="shared" si="0"/>
        <v>0.86486486486486491</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198" t="str">
        <f>'Rooster '!B18</f>
        <v>Alex Rust</v>
      </c>
      <c r="C29" s="154">
        <f>'Rooster '!D95</f>
        <v>22</v>
      </c>
      <c r="D29" s="155">
        <f>'Rooster '!D97</f>
        <v>337</v>
      </c>
      <c r="E29" s="155">
        <f>'Rooster '!E96</f>
        <v>374</v>
      </c>
      <c r="F29" s="156">
        <f>'Rooster '!$D$101</f>
        <v>0.90106951871657759</v>
      </c>
      <c r="G29" s="155">
        <f>'Rooster '!E100</f>
        <v>939</v>
      </c>
      <c r="H29" s="349">
        <f>'Rooster '!$E$98</f>
        <v>0.35889243876464322</v>
      </c>
      <c r="I29" s="152">
        <f>'Rooster '!$D$99</f>
        <v>0.62962962962962965</v>
      </c>
      <c r="J29" s="345">
        <f>'Rooster '!$E$102</f>
        <v>41</v>
      </c>
      <c r="K29" s="157"/>
      <c r="L29" s="156">
        <f t="shared" si="0"/>
        <v>0.59459459459459463</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199" t="str">
        <f>'Rooster '!B44</f>
        <v>Jaap vd Sluis</v>
      </c>
      <c r="C30" s="154">
        <f>'Rooster '!AD95</f>
        <v>28</v>
      </c>
      <c r="D30" s="155">
        <f>'Rooster '!AD97</f>
        <v>385</v>
      </c>
      <c r="E30" s="155">
        <f>'Rooster '!AE96</f>
        <v>436</v>
      </c>
      <c r="F30" s="156">
        <f>'Rooster '!$AD$101</f>
        <v>0.8830275229357798</v>
      </c>
      <c r="G30" s="155">
        <f>'Rooster '!AE100</f>
        <v>1288</v>
      </c>
      <c r="H30" s="349">
        <f>'Rooster '!$AE$98</f>
        <v>0.29891304347826086</v>
      </c>
      <c r="I30" s="152">
        <f>'Rooster '!$AD$99</f>
        <v>0.55555555555555558</v>
      </c>
      <c r="J30" s="345">
        <f>'Rooster '!$AE$102</f>
        <v>41</v>
      </c>
      <c r="K30" s="157"/>
      <c r="L30" s="156">
        <f t="shared" si="0"/>
        <v>0.7567567567567568</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2" t="str">
        <f>'Rooster '!B54</f>
        <v>Marcel Mast</v>
      </c>
      <c r="C31" s="154">
        <f>'Rooster '!AN95</f>
        <v>28</v>
      </c>
      <c r="D31" s="155">
        <f>'Rooster '!AN97</f>
        <v>299</v>
      </c>
      <c r="E31" s="155">
        <f>'Rooster '!AO96</f>
        <v>384</v>
      </c>
      <c r="F31" s="156">
        <f>'Rooster '!$AN$101</f>
        <v>0.77864583333333337</v>
      </c>
      <c r="G31" s="155">
        <f>'Rooster '!AO100</f>
        <v>1243</v>
      </c>
      <c r="H31" s="349">
        <f>'Rooster '!$AO$98</f>
        <v>0.24054706355591313</v>
      </c>
      <c r="I31" s="152">
        <f>'Rooster '!$AN$99</f>
        <v>0.66666666666666663</v>
      </c>
      <c r="J31" s="345">
        <f>'Rooster '!$AO$102</f>
        <v>39</v>
      </c>
      <c r="K31" s="157"/>
      <c r="L31" s="156">
        <f t="shared" si="0"/>
        <v>0.7567567567567568</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5" t="str">
        <f>'Rooster '!B80</f>
        <v>Richard Venema</v>
      </c>
      <c r="C32" s="154">
        <f>'Rooster '!BN95</f>
        <v>25</v>
      </c>
      <c r="D32" s="155">
        <f>'Rooster '!BN97</f>
        <v>990</v>
      </c>
      <c r="E32" s="155">
        <f>'Rooster '!BO96</f>
        <v>1141</v>
      </c>
      <c r="F32" s="156">
        <f>'Rooster '!$BN$101</f>
        <v>0.86765994741454866</v>
      </c>
      <c r="G32" s="155">
        <f>'Rooster '!BO100</f>
        <v>1093</v>
      </c>
      <c r="H32" s="349">
        <f>'Rooster '!$BO$98</f>
        <v>0.90576395242451968</v>
      </c>
      <c r="I32" s="152">
        <f>'Rooster '!$BN$99</f>
        <v>1.34375</v>
      </c>
      <c r="J32" s="345">
        <f>'Rooster '!$BO$102</f>
        <v>37</v>
      </c>
      <c r="K32" s="157"/>
      <c r="L32" s="156">
        <f t="shared" si="0"/>
        <v>0.67567567567567566</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'!B58</f>
        <v>Marco Hessing</v>
      </c>
      <c r="C33" s="154">
        <f>'Rooster '!AR95</f>
        <v>24</v>
      </c>
      <c r="D33" s="155">
        <f>'Rooster '!AR97</f>
        <v>251</v>
      </c>
      <c r="E33" s="155">
        <f>'Rooster '!AS96</f>
        <v>296</v>
      </c>
      <c r="F33" s="156">
        <f>'Rooster '!$AR$101</f>
        <v>0.84797297297297303</v>
      </c>
      <c r="G33" s="155">
        <f>'Rooster '!AS100</f>
        <v>1116</v>
      </c>
      <c r="H33" s="349">
        <f>'Rooster '!$AS$98</f>
        <v>0.22491039426523299</v>
      </c>
      <c r="I33" s="152">
        <f>'Rooster '!$AR$99</f>
        <v>0.48</v>
      </c>
      <c r="J33" s="345">
        <f>'Rooster '!$AS$102</f>
        <v>35</v>
      </c>
      <c r="K33" s="157"/>
      <c r="L33" s="156">
        <f t="shared" si="0"/>
        <v>0.64864864864864868</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8" t="str">
        <f>'Rooster '!B40</f>
        <v xml:space="preserve">Ger v Velzen </v>
      </c>
      <c r="C34" s="154">
        <f>'Rooster '!Z95</f>
        <v>34</v>
      </c>
      <c r="D34" s="155">
        <f>'Rooster '!Z97</f>
        <v>382</v>
      </c>
      <c r="E34" s="155">
        <f>'Rooster '!AA96</f>
        <v>492</v>
      </c>
      <c r="F34" s="156">
        <f>'Rooster '!$Z$101</f>
        <v>0.77642276422764223</v>
      </c>
      <c r="G34" s="155">
        <f>'Rooster '!AA100</f>
        <v>1572</v>
      </c>
      <c r="H34" s="349">
        <f>'Rooster '!$AA$98</f>
        <v>0.24300254452926209</v>
      </c>
      <c r="I34" s="152">
        <f>'Rooster '!$Z$99</f>
        <v>0.42424242424242425</v>
      </c>
      <c r="J34" s="345">
        <f>'Rooster '!$AA$102</f>
        <v>35</v>
      </c>
      <c r="K34" s="157"/>
      <c r="L34" s="156">
        <f t="shared" si="0"/>
        <v>0.91891891891891897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'!B86</f>
        <v>Theo vd Weide</v>
      </c>
      <c r="C35" s="154">
        <f>'Rooster '!BT95</f>
        <v>24</v>
      </c>
      <c r="D35" s="155">
        <f>'Rooster '!BT97</f>
        <v>184</v>
      </c>
      <c r="E35" s="155">
        <f>'Rooster '!BU96</f>
        <v>240</v>
      </c>
      <c r="F35" s="156">
        <f>'Rooster '!$BT$101</f>
        <v>0.76666666666666672</v>
      </c>
      <c r="G35" s="155">
        <f>'Rooster '!BU100</f>
        <v>965</v>
      </c>
      <c r="H35" s="349">
        <f>'Rooster '!$BU$98</f>
        <v>0.19067357512953367</v>
      </c>
      <c r="I35" s="152">
        <f>'Rooster '!$BT$99</f>
        <v>0.32258064516129031</v>
      </c>
      <c r="J35" s="345">
        <f>'Rooster '!$BU$102</f>
        <v>35</v>
      </c>
      <c r="K35" s="157"/>
      <c r="L35" s="156">
        <f t="shared" si="0"/>
        <v>0.64864864864864868</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'!B68</f>
        <v xml:space="preserve">Peet Hagman </v>
      </c>
      <c r="C36" s="154">
        <f>'Rooster '!BB95</f>
        <v>31</v>
      </c>
      <c r="D36" s="155">
        <f>'Rooster '!BB97</f>
        <v>204</v>
      </c>
      <c r="E36" s="155">
        <f>'Rooster '!BC96</f>
        <v>310</v>
      </c>
      <c r="F36" s="156">
        <f>'Rooster '!$BB$101</f>
        <v>0.65806451612903227</v>
      </c>
      <c r="G36" s="155">
        <f>'Rooster '!BC100</f>
        <v>1345</v>
      </c>
      <c r="H36" s="349">
        <f>'Rooster '!$BC$98</f>
        <v>0.15167286245353159</v>
      </c>
      <c r="I36" s="152">
        <f>'Rooster '!$BB$99</f>
        <v>0.37037037037037035</v>
      </c>
      <c r="J36" s="345">
        <f>'Rooster '!$BC$102</f>
        <v>34</v>
      </c>
      <c r="K36" s="157"/>
      <c r="L36" s="156">
        <f t="shared" si="0"/>
        <v>0.83783783783783783</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199" t="str">
        <f>'Rooster '!B36</f>
        <v>Frans Kool</v>
      </c>
      <c r="C37" s="154">
        <f>'Rooster '!V95</f>
        <v>26</v>
      </c>
      <c r="D37" s="155">
        <f>'Rooster '!V97</f>
        <v>601</v>
      </c>
      <c r="E37" s="155">
        <f>'Rooster '!W96</f>
        <v>734</v>
      </c>
      <c r="F37" s="156">
        <f>'Rooster '!$V$101</f>
        <v>0.81880108991825618</v>
      </c>
      <c r="G37" s="155">
        <f>'Rooster '!W100</f>
        <v>1103</v>
      </c>
      <c r="H37" s="349">
        <f>'Rooster '!$W$98</f>
        <v>0.54487760652765183</v>
      </c>
      <c r="I37" s="152">
        <f>'Rooster '!$V$99</f>
        <v>0.96153846153846156</v>
      </c>
      <c r="J37" s="345">
        <f>'Rooster '!$W$102</f>
        <v>33</v>
      </c>
      <c r="K37" s="157"/>
      <c r="L37" s="156">
        <f t="shared" si="0"/>
        <v>0.70270270270270274</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'!B52</f>
        <v>Marcel Burg</v>
      </c>
      <c r="C38" s="154">
        <f>'Rooster '!AL95</f>
        <v>26</v>
      </c>
      <c r="D38" s="155">
        <f>'Rooster '!AL97</f>
        <v>287</v>
      </c>
      <c r="E38" s="155">
        <f>'Rooster '!AM96</f>
        <v>372</v>
      </c>
      <c r="F38" s="156">
        <f>'Rooster '!$AL$101</f>
        <v>0.771505376344086</v>
      </c>
      <c r="G38" s="155">
        <f>'Rooster '!AM100</f>
        <v>1135</v>
      </c>
      <c r="H38" s="349">
        <f>'Rooster '!$AM$98</f>
        <v>0.252863436123348</v>
      </c>
      <c r="I38" s="152">
        <f>'Rooster '!$AL$99</f>
        <v>0.60869565217391308</v>
      </c>
      <c r="J38" s="345">
        <f>'Rooster '!$AM$102</f>
        <v>31</v>
      </c>
      <c r="K38" s="157"/>
      <c r="L38" s="156">
        <f t="shared" si="0"/>
        <v>0.70270270270270274</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2" t="str">
        <f>'Rooster '!B74</f>
        <v xml:space="preserve">Piet v/d Hoeven </v>
      </c>
      <c r="C39" s="154">
        <f>'Rooster '!BH95</f>
        <v>21</v>
      </c>
      <c r="D39" s="155">
        <f>'Rooster '!BH97</f>
        <v>219</v>
      </c>
      <c r="E39" s="155">
        <f>'Rooster '!BI96</f>
        <v>283</v>
      </c>
      <c r="F39" s="156">
        <f>'Rooster '!$BH$101</f>
        <v>0.77385159010600701</v>
      </c>
      <c r="G39" s="155">
        <f>'Rooster '!BI100</f>
        <v>924</v>
      </c>
      <c r="H39" s="349">
        <f>'Rooster '!$BI$98</f>
        <v>0.23701298701298701</v>
      </c>
      <c r="I39" s="152">
        <f>'Rooster '!$BH$99</f>
        <v>0.5</v>
      </c>
      <c r="J39" s="345">
        <f>'Rooster '!$BI$102</f>
        <v>26</v>
      </c>
      <c r="K39" s="157"/>
      <c r="L39" s="156">
        <f t="shared" si="0"/>
        <v>0.56756756756756754</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198" t="str">
        <f>'Rooster '!B42</f>
        <v xml:space="preserve">Harold Bloem </v>
      </c>
      <c r="C40" s="154">
        <f>'Rooster '!AB95</f>
        <v>29</v>
      </c>
      <c r="D40" s="155">
        <f>'Rooster '!AB97</f>
        <v>277</v>
      </c>
      <c r="E40" s="155">
        <f>'Rooster '!AC96</f>
        <v>369</v>
      </c>
      <c r="F40" s="156">
        <f>'Rooster '!$AB$101</f>
        <v>0.75067750677506773</v>
      </c>
      <c r="G40" s="155">
        <f>'Rooster '!AC100</f>
        <v>1320</v>
      </c>
      <c r="H40" s="349">
        <f>'Rooster '!$AC$98</f>
        <v>0.20984848484848484</v>
      </c>
      <c r="I40" s="152">
        <f>'Rooster '!$AB$99</f>
        <v>0.4642857142857143</v>
      </c>
      <c r="J40" s="345">
        <f>'Rooster '!$AC$102</f>
        <v>26</v>
      </c>
      <c r="K40" s="157"/>
      <c r="L40" s="156">
        <f t="shared" si="0"/>
        <v>0.78378378378378377</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24</v>
      </c>
      <c r="D41" s="155">
        <f>'Rooster '!BV97</f>
        <v>174</v>
      </c>
      <c r="E41" s="155">
        <f>'Rooster '!BW96</f>
        <v>240</v>
      </c>
      <c r="F41" s="156">
        <f>'Rooster '!$BV$101</f>
        <v>0.72499999999999998</v>
      </c>
      <c r="G41" s="155">
        <f>'Rooster '!BW100</f>
        <v>1088</v>
      </c>
      <c r="H41" s="349">
        <f>'Rooster '!$BW$98</f>
        <v>0.15992647058823528</v>
      </c>
      <c r="I41" s="152">
        <f>'Rooster '!$BV$99</f>
        <v>0.27027027027027029</v>
      </c>
      <c r="J41" s="345">
        <f>'Rooster '!$BW$102</f>
        <v>24</v>
      </c>
      <c r="K41" s="157"/>
      <c r="L41" s="156">
        <f t="shared" si="0"/>
        <v>0.64864864864864868</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15</v>
      </c>
      <c r="D42" s="155">
        <f>'Rooster '!N97</f>
        <v>450</v>
      </c>
      <c r="E42" s="155">
        <f>'Rooster '!O96</f>
        <v>607</v>
      </c>
      <c r="F42" s="156">
        <f>'Rooster '!$N$101</f>
        <v>0.74135090609555188</v>
      </c>
      <c r="G42" s="155">
        <f>'Rooster '!O100</f>
        <v>659</v>
      </c>
      <c r="H42" s="349">
        <f>'Rooster '!$O$98</f>
        <v>0.6828528072837633</v>
      </c>
      <c r="I42" s="152">
        <f>'Rooster '!$N$99</f>
        <v>1.5161290322580645</v>
      </c>
      <c r="J42" s="345">
        <f>'Rooster '!$O$102</f>
        <v>17</v>
      </c>
      <c r="K42" s="157"/>
      <c r="L42" s="156">
        <f t="shared" si="0"/>
        <v>0.40540540540540543</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555</v>
      </c>
      <c r="E47" s="148"/>
      <c r="F47" s="145" t="s">
        <v>170</v>
      </c>
      <c r="G47" s="145"/>
      <c r="H47" s="145"/>
      <c r="I47" s="147">
        <f>SUM(D5:D42)</f>
        <v>19816</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48460</v>
      </c>
      <c r="K48" s="145"/>
      <c r="L48" s="350">
        <f>D47/D48</f>
        <v>0.78947368421052633</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148</v>
      </c>
      <c r="E49" s="148" t="str">
        <f>IF(D49-NogTeSpelen!AR45=0,"","Fout bij nog te spelen wedstrijden!")</f>
        <v/>
      </c>
      <c r="F49" s="145" t="s">
        <v>237</v>
      </c>
      <c r="G49" s="145"/>
      <c r="H49" s="145"/>
      <c r="I49" s="341">
        <f>I47/I48</f>
        <v>0.4089145687164672</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235</v>
      </c>
      <c r="G50" s="145"/>
      <c r="H50" s="145"/>
      <c r="I50" s="147">
        <f>SUM(J5:J42)</f>
        <v>1673</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9</v>
      </c>
      <c r="C1" s="70" t="s">
        <v>217</v>
      </c>
      <c r="D1" s="70"/>
      <c r="E1" s="70"/>
    </row>
    <row r="2" spans="1:41" s="68" customFormat="1" ht="25" customHeight="1">
      <c r="A2" s="75" t="str">
        <f>NogTeSpelen!D19</f>
        <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
      </c>
      <c r="C3" s="67" t="str">
        <f>NogTeSpelen!K19</f>
        <v/>
      </c>
      <c r="D3" s="67" t="str">
        <f>NogTeSpelen!L19</f>
        <v>ed</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
      </c>
      <c r="E9" s="82" t="str">
        <f>NogTeSpelen!AO19</f>
        <v/>
      </c>
    </row>
    <row r="11" spans="1:41" s="72" customFormat="1" ht="25" customHeight="1" thickBot="1">
      <c r="A11" s="74" t="str">
        <f>A1</f>
        <v>Jaap</v>
      </c>
      <c r="B11" s="92">
        <f>Gespeeld!AQ19</f>
        <v>28</v>
      </c>
      <c r="C11" s="73" t="s">
        <v>218</v>
      </c>
      <c r="D11" s="73"/>
      <c r="E11" s="73"/>
      <c r="AO11" s="66"/>
    </row>
    <row r="12" spans="1:41" ht="25" customHeight="1">
      <c r="A12" s="83" t="str">
        <f>Gespeeld!D19</f>
        <v>alex r</v>
      </c>
      <c r="B12" s="84" t="str">
        <f>Gespeeld!E19</f>
        <v>alex s</v>
      </c>
      <c r="C12" s="84" t="str">
        <f>Gespeeld!F19</f>
        <v>appie</v>
      </c>
      <c r="D12" s="84" t="str">
        <f>Gespeeld!G19</f>
        <v/>
      </c>
      <c r="E12" s="85" t="str">
        <f>Gespeeld!H19</f>
        <v>berry</v>
      </c>
    </row>
    <row r="13" spans="1:41" ht="25" customHeight="1">
      <c r="A13" s="86" t="str">
        <f>Gespeeld!I19</f>
        <v/>
      </c>
      <c r="B13" s="69" t="str">
        <f>Gespeeld!J19</f>
        <v>cock</v>
      </c>
      <c r="C13" s="69" t="str">
        <f>Gespeeld!K19</f>
        <v>cor</v>
      </c>
      <c r="D13" s="69" t="str">
        <f>Gespeeld!L19</f>
        <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3</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34</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3</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34</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6</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31</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11</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piet</v>
      </c>
      <c r="B8" s="67" t="str">
        <f>NogTeSpelen!AG23</f>
        <v/>
      </c>
      <c r="C8" s="67" t="str">
        <f>NogTeSpelen!AH23</f>
        <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26</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joop</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
      </c>
      <c r="B18" s="69" t="str">
        <f>Gespeeld!AG23</f>
        <v>pleun</v>
      </c>
      <c r="C18" s="69" t="str">
        <f>Gespeeld!AH23</f>
        <v>rene</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9</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ger v</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wim</v>
      </c>
      <c r="E9" s="82" t="str">
        <f>NogTeSpelen!AO24</f>
        <v/>
      </c>
    </row>
    <row r="11" spans="1:41" s="72" customFormat="1" ht="25" customHeight="1" thickBot="1">
      <c r="A11" s="74" t="str">
        <f>A1</f>
        <v>Mars Ma</v>
      </c>
      <c r="B11" s="92">
        <f>Gespeeld!AQ24</f>
        <v>28</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16</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berry</v>
      </c>
      <c r="AO2" s="66"/>
    </row>
    <row r="3" spans="1:41" ht="25" customHeight="1">
      <c r="A3" s="78" t="str">
        <f>NogTeSpelen!I25</f>
        <v>chris</v>
      </c>
      <c r="B3" s="67" t="str">
        <f>NogTeSpelen!J25</f>
        <v/>
      </c>
      <c r="C3" s="67" t="str">
        <f>NogTeSpelen!K25</f>
        <v>cor</v>
      </c>
      <c r="D3" s="67" t="str">
        <f>NogTeSpelen!L25</f>
        <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21</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
      </c>
    </row>
    <row r="13" spans="1:41" ht="25" customHeight="1">
      <c r="A13" s="86" t="str">
        <f>Gespeeld!I25</f>
        <v/>
      </c>
      <c r="B13" s="69" t="str">
        <f>Gespeeld!J25</f>
        <v>cock</v>
      </c>
      <c r="C13" s="69" t="str">
        <f>Gespeeld!K25</f>
        <v/>
      </c>
      <c r="D13" s="69" t="str">
        <f>Gespeeld!L25</f>
        <v>ed</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13</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24</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9</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28</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10</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
      </c>
      <c r="C3" s="67" t="str">
        <f>NogTeSpelen!K28</f>
        <v>cor</v>
      </c>
      <c r="D3" s="67" t="str">
        <f>NogTeSpelen!L28</f>
        <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27</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cock</v>
      </c>
      <c r="C13" s="69" t="str">
        <f>Gespeeld!K28</f>
        <v/>
      </c>
      <c r="D13" s="69" t="str">
        <f>Gespeeld!L28</f>
        <v>ed</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M11" sqref="M11"/>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253</v>
      </c>
      <c r="P1" s="8"/>
      <c r="Q1" s="9"/>
      <c r="S1" s="2"/>
    </row>
    <row r="2" spans="1:23" ht="18.5">
      <c r="A2" s="6">
        <f>'Deelnemers-moyenne-aantal'!B4</f>
        <v>46089</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254</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 si="0">IF(K5=0,0,K5/E5)</f>
        <v>2.0476190476190474</v>
      </c>
      <c r="D5" s="65">
        <f t="shared" ref="D5" si="1">C5*$D$4</f>
        <v>75.761904761904759</v>
      </c>
      <c r="E5" s="12">
        <f>'Rooster '!AP95</f>
        <v>21</v>
      </c>
      <c r="F5" s="13">
        <f>'Rooster '!AP97</f>
        <v>414</v>
      </c>
      <c r="G5" s="14">
        <f>'Rooster '!AQ96</f>
        <v>459</v>
      </c>
      <c r="H5" s="15">
        <f>'Rooster '!$AP$101</f>
        <v>0.90196078431372551</v>
      </c>
      <c r="I5" s="14">
        <f>'Rooster '!AQ100</f>
        <v>903</v>
      </c>
      <c r="J5" s="59">
        <f>'Rooster '!$AQ$98</f>
        <v>0.4584717607973422</v>
      </c>
      <c r="K5" s="16">
        <f>'Rooster '!$AQ$102</f>
        <v>43</v>
      </c>
      <c r="O5" s="352"/>
      <c r="P5" s="65"/>
      <c r="Q5" s="12"/>
      <c r="R5" s="13"/>
      <c r="S5" s="14"/>
      <c r="T5" s="15"/>
      <c r="U5" s="14"/>
      <c r="V5" s="59"/>
      <c r="W5" s="16"/>
    </row>
    <row r="6" spans="1:23" ht="18.5">
      <c r="A6" s="27">
        <f t="shared" ref="A6:A42" si="2">A5+1</f>
        <v>2</v>
      </c>
      <c r="B6" s="54" t="str">
        <f>'Rooster '!B82</f>
        <v>Ronald de Vreede</v>
      </c>
      <c r="C6" s="352">
        <f t="shared" ref="C6:C42" si="3">IF(K6=0,0,K6/E6)</f>
        <v>2.125</v>
      </c>
      <c r="D6" s="65">
        <f t="shared" ref="D6:D42" si="4">C6*$D$4</f>
        <v>78.625</v>
      </c>
      <c r="E6" s="12">
        <f>'Rooster '!BP95</f>
        <v>32</v>
      </c>
      <c r="F6" s="13">
        <f>'Rooster '!BP97</f>
        <v>488</v>
      </c>
      <c r="G6" s="14">
        <f>'Rooster '!BQ96</f>
        <v>544</v>
      </c>
      <c r="H6" s="15">
        <f>'Rooster '!$BP$101</f>
        <v>0.8970588235294118</v>
      </c>
      <c r="I6" s="14">
        <f>'Rooster '!BQ100</f>
        <v>1263</v>
      </c>
      <c r="J6" s="59">
        <f>'Rooster '!$BQ$98</f>
        <v>0.38638163103721296</v>
      </c>
      <c r="K6" s="14">
        <f>'Rooster '!$BQ$102</f>
        <v>68</v>
      </c>
      <c r="O6" s="352"/>
      <c r="P6" s="65"/>
      <c r="Q6" s="12"/>
      <c r="R6" s="13"/>
      <c r="S6" s="14"/>
      <c r="T6" s="15"/>
      <c r="U6" s="14"/>
      <c r="V6" s="59"/>
      <c r="W6" s="14"/>
    </row>
    <row r="7" spans="1:23" ht="18.5">
      <c r="A7" s="24">
        <f t="shared" si="2"/>
        <v>3</v>
      </c>
      <c r="B7" s="54" t="str">
        <f>'Rooster '!B78</f>
        <v>Rene den Os</v>
      </c>
      <c r="C7" s="353">
        <f t="shared" si="3"/>
        <v>2.0333333333333332</v>
      </c>
      <c r="D7" s="65">
        <f t="shared" si="4"/>
        <v>75.233333333333334</v>
      </c>
      <c r="E7" s="18">
        <f>'Rooster '!BL95</f>
        <v>30</v>
      </c>
      <c r="F7" s="13">
        <f>'Rooster '!BL97</f>
        <v>700</v>
      </c>
      <c r="G7" s="19">
        <f>'Rooster '!BM96</f>
        <v>746</v>
      </c>
      <c r="H7" s="15">
        <f>'Rooster '!$BL$101</f>
        <v>0.93833780160857905</v>
      </c>
      <c r="I7" s="19">
        <f>'Rooster '!BM100</f>
        <v>1283</v>
      </c>
      <c r="J7" s="59">
        <f>'Rooster '!$BM$98</f>
        <v>0.54559625876851126</v>
      </c>
      <c r="K7" s="19">
        <f>'Rooster '!$BM$102</f>
        <v>61</v>
      </c>
      <c r="O7" s="353"/>
      <c r="P7" s="65"/>
      <c r="Q7" s="18"/>
      <c r="R7" s="13"/>
      <c r="S7" s="19"/>
      <c r="T7" s="15"/>
      <c r="U7" s="19"/>
      <c r="V7" s="59"/>
      <c r="W7" s="19"/>
    </row>
    <row r="8" spans="1:23" ht="18.5">
      <c r="A8" s="24">
        <f t="shared" si="2"/>
        <v>4</v>
      </c>
      <c r="B8" s="54" t="str">
        <f>'Rooster '!B50</f>
        <v>Marcel Boot</v>
      </c>
      <c r="C8" s="353">
        <f t="shared" si="3"/>
        <v>1.935483870967742</v>
      </c>
      <c r="D8" s="65">
        <f t="shared" si="4"/>
        <v>71.612903225806448</v>
      </c>
      <c r="E8" s="18">
        <f>'Rooster '!AJ95</f>
        <v>31</v>
      </c>
      <c r="F8" s="13">
        <f>'Rooster '!AJ97</f>
        <v>1122</v>
      </c>
      <c r="G8" s="19">
        <f>'Rooster '!AK96</f>
        <v>1223</v>
      </c>
      <c r="H8" s="15">
        <f>'Rooster '!$AJ$101</f>
        <v>0.9174161896974653</v>
      </c>
      <c r="I8" s="19">
        <f>'Rooster '!AK100</f>
        <v>1342</v>
      </c>
      <c r="J8" s="59">
        <f>'Rooster '!$AK$98</f>
        <v>0.83606557377049184</v>
      </c>
      <c r="K8" s="19">
        <f>'Rooster '!$AK$102</f>
        <v>60</v>
      </c>
      <c r="O8" s="353"/>
      <c r="P8" s="65"/>
      <c r="Q8" s="18"/>
      <c r="R8" s="13"/>
      <c r="S8" s="19"/>
      <c r="T8" s="15"/>
      <c r="U8" s="19"/>
      <c r="V8" s="59"/>
      <c r="W8" s="19"/>
    </row>
    <row r="9" spans="1:23" ht="18.5">
      <c r="A9" s="24">
        <f t="shared" si="2"/>
        <v>5</v>
      </c>
      <c r="B9" s="20" t="str">
        <f>'Rooster '!B24</f>
        <v>Arthur Brouwer</v>
      </c>
      <c r="C9" s="353">
        <f t="shared" si="3"/>
        <v>1.8709677419354838</v>
      </c>
      <c r="D9" s="65">
        <f t="shared" si="4"/>
        <v>69.225806451612897</v>
      </c>
      <c r="E9" s="18">
        <f>'Rooster '!J95</f>
        <v>31</v>
      </c>
      <c r="F9" s="13">
        <f>'Rooster '!J97</f>
        <v>839</v>
      </c>
      <c r="G9" s="19">
        <f>'Rooster '!K96</f>
        <v>929</v>
      </c>
      <c r="H9" s="15">
        <f>'Rooster '!$J$101</f>
        <v>0.90312163616792251</v>
      </c>
      <c r="I9" s="19">
        <f>'Rooster '!K100</f>
        <v>1355</v>
      </c>
      <c r="J9" s="59">
        <f>'Rooster '!$K$98</f>
        <v>0.61918819188191887</v>
      </c>
      <c r="K9" s="19">
        <f>'Rooster '!$K$102</f>
        <v>58</v>
      </c>
      <c r="O9" s="353"/>
      <c r="P9" s="65"/>
      <c r="Q9" s="18"/>
      <c r="R9" s="13"/>
      <c r="S9" s="19"/>
      <c r="T9" s="15"/>
      <c r="U9" s="19"/>
      <c r="V9" s="59"/>
      <c r="W9" s="19"/>
    </row>
    <row r="10" spans="1:23" ht="18.5">
      <c r="A10" s="24">
        <f t="shared" si="2"/>
        <v>6</v>
      </c>
      <c r="B10" s="11" t="str">
        <f>'Rooster '!B18</f>
        <v>Alex Rust</v>
      </c>
      <c r="C10" s="353">
        <f t="shared" si="3"/>
        <v>1.8636363636363635</v>
      </c>
      <c r="D10" s="65">
        <f t="shared" si="4"/>
        <v>68.954545454545453</v>
      </c>
      <c r="E10" s="18">
        <f>'Rooster '!D95</f>
        <v>22</v>
      </c>
      <c r="F10" s="13">
        <f>'Rooster '!D97</f>
        <v>337</v>
      </c>
      <c r="G10" s="19">
        <f>'Rooster '!E96</f>
        <v>374</v>
      </c>
      <c r="H10" s="15">
        <f>'Rooster '!$D$101</f>
        <v>0.90106951871657759</v>
      </c>
      <c r="I10" s="19">
        <f>'Rooster '!E100</f>
        <v>939</v>
      </c>
      <c r="J10" s="59">
        <f>'Rooster '!$E$98</f>
        <v>0.35889243876464322</v>
      </c>
      <c r="K10" s="19">
        <f>'Rooster '!$E$102</f>
        <v>41</v>
      </c>
      <c r="O10" s="353"/>
      <c r="P10" s="65"/>
      <c r="Q10" s="18"/>
      <c r="R10" s="13"/>
      <c r="S10" s="19"/>
      <c r="T10" s="15"/>
      <c r="U10" s="19"/>
      <c r="V10" s="59"/>
      <c r="W10" s="19"/>
    </row>
    <row r="11" spans="1:23" ht="18.5">
      <c r="A11" s="24">
        <f t="shared" si="2"/>
        <v>7</v>
      </c>
      <c r="B11" s="54" t="str">
        <f>'Rooster '!B70</f>
        <v>Peet Kosterman</v>
      </c>
      <c r="C11" s="353">
        <f t="shared" si="3"/>
        <v>1.7428571428571429</v>
      </c>
      <c r="D11" s="65">
        <f t="shared" si="4"/>
        <v>64.48571428571428</v>
      </c>
      <c r="E11" s="18">
        <f>'Rooster '!BD95</f>
        <v>35</v>
      </c>
      <c r="F11" s="13">
        <f>'Rooster '!BD97</f>
        <v>1479</v>
      </c>
      <c r="G11" s="19">
        <f>'Rooster '!BE96</f>
        <v>1613</v>
      </c>
      <c r="H11" s="15">
        <f>'Rooster '!$BD$101</f>
        <v>0.91692498450092996</v>
      </c>
      <c r="I11" s="19">
        <f>'Rooster '!BE100</f>
        <v>1545</v>
      </c>
      <c r="J11" s="59">
        <f>'Rooster '!$BE$98</f>
        <v>0.9572815533980582</v>
      </c>
      <c r="K11" s="19">
        <f>'Rooster '!$BE$102</f>
        <v>61</v>
      </c>
      <c r="O11" s="353"/>
      <c r="P11" s="65"/>
      <c r="Q11" s="18"/>
      <c r="R11" s="13"/>
      <c r="S11" s="19"/>
      <c r="T11" s="15"/>
      <c r="U11" s="19"/>
      <c r="V11" s="59"/>
      <c r="W11" s="19"/>
    </row>
    <row r="12" spans="1:23" ht="18.5">
      <c r="A12" s="24">
        <f t="shared" si="2"/>
        <v>8</v>
      </c>
      <c r="B12" s="54" t="str">
        <f>'Rooster '!B76</f>
        <v>Pleun vd Vliet</v>
      </c>
      <c r="C12" s="353">
        <f t="shared" si="3"/>
        <v>1.7037037037037037</v>
      </c>
      <c r="D12" s="65">
        <f t="shared" si="4"/>
        <v>63.037037037037038</v>
      </c>
      <c r="E12" s="18">
        <f>'Rooster '!BJ95</f>
        <v>27</v>
      </c>
      <c r="F12" s="13">
        <f>'Rooster '!BJ97</f>
        <v>391</v>
      </c>
      <c r="G12" s="19">
        <f>'Rooster '!BK96</f>
        <v>451</v>
      </c>
      <c r="H12" s="15">
        <f>'Rooster '!$BJ$101</f>
        <v>0.86696230598669621</v>
      </c>
      <c r="I12" s="19">
        <f>'Rooster '!BK100</f>
        <v>1168</v>
      </c>
      <c r="J12" s="59">
        <f>'Rooster '!$BK$98</f>
        <v>0.33476027397260272</v>
      </c>
      <c r="K12" s="19">
        <f>'Rooster '!$BK$102</f>
        <v>46</v>
      </c>
      <c r="O12" s="353"/>
      <c r="P12" s="65"/>
      <c r="Q12" s="18"/>
      <c r="R12" s="13"/>
      <c r="S12" s="19"/>
      <c r="T12" s="15"/>
      <c r="U12" s="19"/>
      <c r="V12" s="59"/>
      <c r="W12" s="19"/>
    </row>
    <row r="13" spans="1:23" ht="18.5">
      <c r="A13" s="24">
        <f t="shared" si="2"/>
        <v>9</v>
      </c>
      <c r="B13" s="17" t="str">
        <f>'Rooster '!B20</f>
        <v>Alex Stolk</v>
      </c>
      <c r="C13" s="353">
        <f t="shared" si="3"/>
        <v>1.6486486486486487</v>
      </c>
      <c r="D13" s="65">
        <f t="shared" si="4"/>
        <v>61</v>
      </c>
      <c r="E13" s="18">
        <f>'Rooster '!F95</f>
        <v>37</v>
      </c>
      <c r="F13" s="13">
        <f>'Rooster '!F97</f>
        <v>736</v>
      </c>
      <c r="G13" s="19">
        <f>'Rooster '!G96</f>
        <v>835</v>
      </c>
      <c r="H13" s="15">
        <f>'Rooster '!$F$101</f>
        <v>0.88143712574850297</v>
      </c>
      <c r="I13" s="19">
        <f>'Rooster '!G100</f>
        <v>1604</v>
      </c>
      <c r="J13" s="59">
        <f>'Rooster '!$G$98</f>
        <v>0.45885286783042395</v>
      </c>
      <c r="K13" s="19">
        <f>'Rooster '!$G$102</f>
        <v>61</v>
      </c>
      <c r="O13" s="353"/>
      <c r="P13" s="65"/>
      <c r="Q13" s="18"/>
      <c r="R13" s="13"/>
      <c r="S13" s="19"/>
      <c r="T13" s="15"/>
      <c r="U13" s="19"/>
      <c r="V13" s="59"/>
      <c r="W13" s="19"/>
    </row>
    <row r="14" spans="1:23" ht="18.5">
      <c r="A14" s="24">
        <f t="shared" si="2"/>
        <v>10</v>
      </c>
      <c r="B14" s="54" t="str">
        <f>'Rooster '!B60</f>
        <v xml:space="preserve">Micha v Wingeren </v>
      </c>
      <c r="C14" s="353">
        <f t="shared" si="3"/>
        <v>1.6428571428571428</v>
      </c>
      <c r="D14" s="65">
        <f t="shared" si="4"/>
        <v>60.785714285714285</v>
      </c>
      <c r="E14" s="18">
        <f>'Rooster '!AT95</f>
        <v>28</v>
      </c>
      <c r="F14" s="13">
        <f>'Rooster '!AT97</f>
        <v>235</v>
      </c>
      <c r="G14" s="19">
        <f>'Rooster '!AU96</f>
        <v>280</v>
      </c>
      <c r="H14" s="15">
        <f>'Rooster '!$AT$101</f>
        <v>0.8392857142857143</v>
      </c>
      <c r="I14" s="19">
        <f>'Rooster '!AU100</f>
        <v>1164</v>
      </c>
      <c r="J14" s="59">
        <f>'Rooster '!$AU$98</f>
        <v>0.20189003436426117</v>
      </c>
      <c r="K14" s="19">
        <f>'Rooster '!$AU$102</f>
        <v>46</v>
      </c>
      <c r="O14" s="353"/>
      <c r="P14" s="65"/>
      <c r="Q14" s="18"/>
      <c r="R14" s="13"/>
      <c r="S14" s="19"/>
      <c r="T14" s="15"/>
      <c r="U14" s="19"/>
      <c r="V14" s="59"/>
      <c r="W14" s="19"/>
    </row>
    <row r="15" spans="1:23" ht="18.5">
      <c r="A15" s="24">
        <f t="shared" si="2"/>
        <v>11</v>
      </c>
      <c r="B15" s="54" t="str">
        <f>'Rooster '!B62</f>
        <v>Mo Smink</v>
      </c>
      <c r="C15" s="353">
        <f t="shared" si="3"/>
        <v>1.6296296296296295</v>
      </c>
      <c r="D15" s="65">
        <f t="shared" si="4"/>
        <v>60.296296296296291</v>
      </c>
      <c r="E15" s="18">
        <f>'Rooster '!AV95</f>
        <v>27</v>
      </c>
      <c r="F15" s="13">
        <f>'Rooster '!AV97</f>
        <v>1063</v>
      </c>
      <c r="G15" s="19">
        <f>'Rooster '!AW96</f>
        <v>1177</v>
      </c>
      <c r="H15" s="15">
        <f>'Rooster '!$AV$101</f>
        <v>0.90314358538657602</v>
      </c>
      <c r="I15" s="19">
        <f>'Rooster '!AW100</f>
        <v>1224</v>
      </c>
      <c r="J15" s="59">
        <f>'Rooster '!$AW$98</f>
        <v>0.86846405228758172</v>
      </c>
      <c r="K15" s="19">
        <f>'Rooster '!$AW$102</f>
        <v>44</v>
      </c>
      <c r="O15" s="353"/>
      <c r="P15" s="65"/>
      <c r="Q15" s="18"/>
      <c r="R15" s="13"/>
      <c r="S15" s="19"/>
      <c r="T15" s="15"/>
      <c r="U15" s="19"/>
      <c r="V15" s="59"/>
      <c r="W15" s="19"/>
    </row>
    <row r="16" spans="1:23" ht="18.5">
      <c r="A16" s="24">
        <f t="shared" si="2"/>
        <v>12</v>
      </c>
      <c r="B16" s="54" t="str">
        <f>'Rooster '!B90</f>
        <v>Wim Berkien</v>
      </c>
      <c r="C16" s="353">
        <f t="shared" si="3"/>
        <v>1.6</v>
      </c>
      <c r="D16" s="65">
        <f t="shared" si="4"/>
        <v>59.2</v>
      </c>
      <c r="E16" s="18">
        <f>'Rooster '!BX95</f>
        <v>30</v>
      </c>
      <c r="F16" s="13">
        <f>'Rooster '!BX97</f>
        <v>382</v>
      </c>
      <c r="G16" s="19">
        <f>'Rooster '!BY96</f>
        <v>450</v>
      </c>
      <c r="H16" s="15">
        <f>'Rooster '!$BX$101</f>
        <v>0.84888888888888892</v>
      </c>
      <c r="I16" s="19">
        <f>'Rooster '!BY100</f>
        <v>1286</v>
      </c>
      <c r="J16" s="59">
        <f>'Rooster '!$BY$98</f>
        <v>0.29704510108864696</v>
      </c>
      <c r="K16" s="19">
        <f>'Rooster '!$BY$102</f>
        <v>48</v>
      </c>
      <c r="O16" s="353"/>
      <c r="P16" s="65"/>
      <c r="Q16" s="18"/>
      <c r="R16" s="13"/>
      <c r="S16" s="19"/>
      <c r="T16" s="15"/>
      <c r="U16" s="19"/>
      <c r="V16" s="59"/>
      <c r="W16" s="19"/>
    </row>
    <row r="17" spans="1:23" ht="18.5">
      <c r="A17" s="24">
        <f t="shared" si="2"/>
        <v>13</v>
      </c>
      <c r="B17" s="17" t="str">
        <f>'Rooster '!B32</f>
        <v>Cor v Nieuwen.</v>
      </c>
      <c r="C17" s="353">
        <f t="shared" si="3"/>
        <v>1.5862068965517242</v>
      </c>
      <c r="D17" s="65">
        <f t="shared" si="4"/>
        <v>58.689655172413794</v>
      </c>
      <c r="E17" s="18">
        <f>'Rooster '!R95</f>
        <v>29</v>
      </c>
      <c r="F17" s="13">
        <f>'Rooster '!R97</f>
        <v>502</v>
      </c>
      <c r="G17" s="19">
        <f>'Rooster '!S96</f>
        <v>543</v>
      </c>
      <c r="H17" s="15">
        <f>'Rooster '!$R$101</f>
        <v>0.92449355432780844</v>
      </c>
      <c r="I17" s="19">
        <f>'Rooster '!S100</f>
        <v>1436</v>
      </c>
      <c r="J17" s="59">
        <f>'Rooster '!$S$98</f>
        <v>0.34958217270194986</v>
      </c>
      <c r="K17" s="19">
        <f>'Rooster '!$S$102</f>
        <v>46</v>
      </c>
      <c r="O17" s="353"/>
      <c r="P17" s="65"/>
      <c r="Q17" s="18"/>
      <c r="R17" s="13"/>
      <c r="S17" s="19"/>
      <c r="T17" s="15"/>
      <c r="U17" s="19"/>
      <c r="V17" s="59"/>
      <c r="W17" s="19"/>
    </row>
    <row r="18" spans="1:23" ht="18.5">
      <c r="A18" s="24">
        <f t="shared" si="2"/>
        <v>14</v>
      </c>
      <c r="B18" s="17" t="str">
        <f>'Rooster '!B38</f>
        <v>Ger Dekker</v>
      </c>
      <c r="C18" s="353">
        <f t="shared" si="3"/>
        <v>1.5714285714285714</v>
      </c>
      <c r="D18" s="65">
        <f t="shared" si="4"/>
        <v>58.142857142857139</v>
      </c>
      <c r="E18" s="18">
        <f>'Rooster '!X95</f>
        <v>28</v>
      </c>
      <c r="F18" s="13">
        <f>'Rooster '!X97</f>
        <v>442</v>
      </c>
      <c r="G18" s="19">
        <f>'Rooster '!Y96</f>
        <v>532</v>
      </c>
      <c r="H18" s="15">
        <f>'Rooster '!$X$101</f>
        <v>0.83082706766917291</v>
      </c>
      <c r="I18" s="19">
        <f>'Rooster '!Y100</f>
        <v>1212</v>
      </c>
      <c r="J18" s="59">
        <f>'Rooster '!$Y$98</f>
        <v>0.36468646864686466</v>
      </c>
      <c r="K18" s="19">
        <f>'Rooster '!$Y$102</f>
        <v>44</v>
      </c>
      <c r="O18" s="353"/>
      <c r="P18" s="65"/>
      <c r="Q18" s="18"/>
      <c r="R18" s="13"/>
      <c r="S18" s="19"/>
      <c r="T18" s="15"/>
      <c r="U18" s="19"/>
      <c r="V18" s="59"/>
      <c r="W18" s="19"/>
    </row>
    <row r="19" spans="1:23" ht="18.5">
      <c r="A19" s="28">
        <f t="shared" si="2"/>
        <v>15</v>
      </c>
      <c r="B19" s="17" t="str">
        <f>'Rooster '!B34</f>
        <v xml:space="preserve">Ed Visser </v>
      </c>
      <c r="C19" s="354">
        <f t="shared" si="3"/>
        <v>1.5666666666666667</v>
      </c>
      <c r="D19" s="65">
        <f t="shared" si="4"/>
        <v>57.966666666666669</v>
      </c>
      <c r="E19" s="55">
        <f>'Rooster '!T95</f>
        <v>30</v>
      </c>
      <c r="F19" s="56">
        <f>'Rooster '!T97</f>
        <v>579</v>
      </c>
      <c r="G19" s="57">
        <f>'Rooster '!U96</f>
        <v>694</v>
      </c>
      <c r="H19" s="58">
        <f>'Rooster '!$T$101</f>
        <v>0.83429394812680113</v>
      </c>
      <c r="I19" s="57">
        <f>'Rooster '!U100</f>
        <v>1203</v>
      </c>
      <c r="J19" s="59">
        <f>'Rooster '!$U$98</f>
        <v>0.48129675810473815</v>
      </c>
      <c r="K19" s="57">
        <f>'Rooster '!$U$102</f>
        <v>47</v>
      </c>
      <c r="O19" s="354"/>
      <c r="P19" s="65"/>
      <c r="Q19" s="55"/>
      <c r="R19" s="56"/>
      <c r="S19" s="57"/>
      <c r="T19" s="58"/>
      <c r="U19" s="57"/>
      <c r="V19" s="59"/>
      <c r="W19" s="57"/>
    </row>
    <row r="20" spans="1:23" ht="18.5">
      <c r="A20" s="28">
        <f t="shared" si="2"/>
        <v>16</v>
      </c>
      <c r="B20" s="17" t="str">
        <f>'Rooster '!B30</f>
        <v>Cock Smink</v>
      </c>
      <c r="C20" s="355">
        <f t="shared" si="3"/>
        <v>1.5588235294117647</v>
      </c>
      <c r="D20" s="65">
        <f t="shared" si="4"/>
        <v>57.676470588235297</v>
      </c>
      <c r="E20" s="55">
        <f>'Rooster '!P95</f>
        <v>34</v>
      </c>
      <c r="F20" s="56">
        <f>'Rooster '!P97</f>
        <v>889</v>
      </c>
      <c r="G20" s="57">
        <f>'Rooster '!Q96</f>
        <v>1002</v>
      </c>
      <c r="H20" s="58">
        <f>'Rooster '!$P$101</f>
        <v>0.88722554890219563</v>
      </c>
      <c r="I20" s="57">
        <f>'Rooster '!Q100</f>
        <v>1522</v>
      </c>
      <c r="J20" s="59">
        <f>'Rooster '!$Q$98</f>
        <v>0.58409986859395535</v>
      </c>
      <c r="K20" s="57">
        <f>'Rooster '!$Q$102</f>
        <v>53</v>
      </c>
      <c r="O20" s="355"/>
      <c r="P20" s="65"/>
      <c r="Q20" s="55"/>
      <c r="R20" s="56"/>
      <c r="S20" s="57"/>
      <c r="T20" s="58"/>
      <c r="U20" s="57"/>
      <c r="V20" s="59"/>
      <c r="W20" s="57"/>
    </row>
    <row r="21" spans="1:23" ht="18.5">
      <c r="A21" s="28">
        <f t="shared" si="2"/>
        <v>17</v>
      </c>
      <c r="B21" s="60" t="str">
        <f>'Rooster '!B48</f>
        <v>Jos v Esschoten</v>
      </c>
      <c r="C21" s="354">
        <f t="shared" si="3"/>
        <v>1.5588235294117647</v>
      </c>
      <c r="D21" s="65">
        <f t="shared" si="4"/>
        <v>57.676470588235297</v>
      </c>
      <c r="E21" s="55">
        <f>'Rooster '!AH95</f>
        <v>34</v>
      </c>
      <c r="F21" s="56">
        <f>'Rooster '!AH97</f>
        <v>506</v>
      </c>
      <c r="G21" s="57">
        <f>'Rooster '!AI96</f>
        <v>594</v>
      </c>
      <c r="H21" s="58">
        <f>'Rooster '!$AH$101</f>
        <v>0.85185185185185186</v>
      </c>
      <c r="I21" s="57">
        <f>'Rooster '!AI100</f>
        <v>1537</v>
      </c>
      <c r="J21" s="59">
        <f>'Rooster '!$AI$98</f>
        <v>0.32921275211450879</v>
      </c>
      <c r="K21" s="57">
        <f>'Rooster '!$AI$102</f>
        <v>53</v>
      </c>
      <c r="O21" s="354"/>
      <c r="P21" s="65"/>
      <c r="Q21" s="55"/>
      <c r="R21" s="56"/>
      <c r="S21" s="57"/>
      <c r="T21" s="58"/>
      <c r="U21" s="57"/>
      <c r="V21" s="59"/>
      <c r="W21" s="57"/>
    </row>
    <row r="22" spans="1:23" ht="18.5">
      <c r="A22" s="28">
        <f t="shared" si="2"/>
        <v>18</v>
      </c>
      <c r="B22" s="17" t="str">
        <f>'Rooster '!B22</f>
        <v>Appie Smink</v>
      </c>
      <c r="C22" s="354">
        <f t="shared" si="3"/>
        <v>1.5555555555555556</v>
      </c>
      <c r="D22" s="65">
        <f t="shared" si="4"/>
        <v>57.555555555555557</v>
      </c>
      <c r="E22" s="61">
        <f>'Rooster '!H95</f>
        <v>36</v>
      </c>
      <c r="F22" s="56">
        <f>'Rooster '!H97</f>
        <v>554</v>
      </c>
      <c r="G22" s="62">
        <f>'Rooster '!I96</f>
        <v>660</v>
      </c>
      <c r="H22" s="58">
        <f>'Rooster '!$H$101</f>
        <v>0.83939393939393936</v>
      </c>
      <c r="I22" s="62">
        <f>'Rooster '!I100</f>
        <v>1524</v>
      </c>
      <c r="J22" s="59">
        <f>'Rooster '!$I$98</f>
        <v>0.36351706036745407</v>
      </c>
      <c r="K22" s="62">
        <f>'Rooster '!$I$102</f>
        <v>56</v>
      </c>
      <c r="O22" s="354"/>
      <c r="P22" s="65"/>
      <c r="Q22" s="61"/>
      <c r="R22" s="56"/>
      <c r="S22" s="62"/>
      <c r="T22" s="58"/>
      <c r="U22" s="62"/>
      <c r="V22" s="59"/>
      <c r="W22" s="62"/>
    </row>
    <row r="23" spans="1:23" ht="18.5">
      <c r="A23" s="28">
        <f t="shared" si="2"/>
        <v>19</v>
      </c>
      <c r="B23" s="63" t="str">
        <f>'Rooster '!B66</f>
        <v>Peet Graafland</v>
      </c>
      <c r="C23" s="354">
        <f t="shared" si="3"/>
        <v>1.5</v>
      </c>
      <c r="D23" s="65">
        <f t="shared" si="4"/>
        <v>55.5</v>
      </c>
      <c r="E23" s="55">
        <f>'Rooster '!AZ95</f>
        <v>32</v>
      </c>
      <c r="F23" s="56">
        <f>'Rooster '!AZ97</f>
        <v>458</v>
      </c>
      <c r="G23" s="57">
        <f>'Rooster '!BA96</f>
        <v>528</v>
      </c>
      <c r="H23" s="58">
        <f>'Rooster '!$AZ$101</f>
        <v>0.86742424242424243</v>
      </c>
      <c r="I23" s="57">
        <f>'Rooster '!BA100</f>
        <v>1403</v>
      </c>
      <c r="J23" s="59">
        <f>'Rooster '!$BA$98</f>
        <v>0.32644333570919459</v>
      </c>
      <c r="K23" s="57">
        <f>'Rooster '!BA102</f>
        <v>48</v>
      </c>
      <c r="O23" s="354"/>
      <c r="P23" s="65"/>
      <c r="Q23" s="55"/>
      <c r="R23" s="56"/>
      <c r="S23" s="57"/>
      <c r="T23" s="58"/>
      <c r="U23" s="57"/>
      <c r="V23" s="59"/>
      <c r="W23" s="57"/>
    </row>
    <row r="24" spans="1:23" ht="18.5">
      <c r="A24" s="28">
        <f t="shared" si="2"/>
        <v>20</v>
      </c>
      <c r="B24" s="64" t="str">
        <f>'Rooster '!B80</f>
        <v>Richard Venema</v>
      </c>
      <c r="C24" s="354">
        <f t="shared" si="3"/>
        <v>1.48</v>
      </c>
      <c r="D24" s="65">
        <f t="shared" si="4"/>
        <v>54.76</v>
      </c>
      <c r="E24" s="55">
        <f>'Rooster '!BN95</f>
        <v>25</v>
      </c>
      <c r="F24" s="56">
        <f>'Rooster '!BN97</f>
        <v>990</v>
      </c>
      <c r="G24" s="57">
        <f>'Rooster '!BO96</f>
        <v>1141</v>
      </c>
      <c r="H24" s="58">
        <f>'Rooster '!$BN$101</f>
        <v>0.86765994741454866</v>
      </c>
      <c r="I24" s="57">
        <f>'Rooster '!BO100</f>
        <v>1093</v>
      </c>
      <c r="J24" s="59">
        <f>'Rooster '!$BO$98</f>
        <v>0.90576395242451968</v>
      </c>
      <c r="K24" s="57">
        <f>'Rooster '!$BO$102</f>
        <v>37</v>
      </c>
      <c r="O24" s="354"/>
      <c r="P24" s="65"/>
      <c r="Q24" s="55"/>
      <c r="R24" s="56"/>
      <c r="S24" s="57"/>
      <c r="T24" s="58"/>
      <c r="U24" s="57"/>
      <c r="V24" s="59"/>
      <c r="W24" s="57"/>
    </row>
    <row r="25" spans="1:23" ht="18.5">
      <c r="A25" s="28">
        <f t="shared" si="2"/>
        <v>21</v>
      </c>
      <c r="B25" s="54" t="str">
        <f>'Rooster '!B46</f>
        <v xml:space="preserve">Joop Vermeulen </v>
      </c>
      <c r="C25" s="354">
        <f t="shared" si="3"/>
        <v>1.4705882352941178</v>
      </c>
      <c r="D25" s="65">
        <f t="shared" si="4"/>
        <v>54.411764705882355</v>
      </c>
      <c r="E25" s="55">
        <f>'Rooster '!AF95</f>
        <v>34</v>
      </c>
      <c r="F25" s="56">
        <f>'Rooster '!AF97</f>
        <v>440</v>
      </c>
      <c r="G25" s="57">
        <f>'Rooster '!AG96</f>
        <v>536</v>
      </c>
      <c r="H25" s="58">
        <f>'Rooster '!$AF$101</f>
        <v>0.82089552238805974</v>
      </c>
      <c r="I25" s="57">
        <f>'Rooster '!AG100</f>
        <v>1393</v>
      </c>
      <c r="J25" s="59">
        <f>'Rooster '!$AG$98</f>
        <v>0.31586503948312994</v>
      </c>
      <c r="K25" s="57">
        <f>'Rooster '!$AG$102</f>
        <v>50</v>
      </c>
      <c r="O25" s="354"/>
      <c r="P25" s="65"/>
      <c r="Q25" s="55"/>
      <c r="R25" s="56"/>
      <c r="S25" s="57"/>
      <c r="T25" s="58"/>
      <c r="U25" s="57"/>
      <c r="V25" s="59"/>
      <c r="W25" s="57"/>
    </row>
    <row r="26" spans="1:23" ht="18.5">
      <c r="A26" s="28">
        <f t="shared" si="2"/>
        <v>22</v>
      </c>
      <c r="B26" s="17" t="str">
        <f>'Rooster '!B44</f>
        <v>Jaap vd Sluis</v>
      </c>
      <c r="C26" s="354">
        <f t="shared" si="3"/>
        <v>1.4642857142857142</v>
      </c>
      <c r="D26" s="65">
        <f t="shared" si="4"/>
        <v>54.178571428571423</v>
      </c>
      <c r="E26" s="55">
        <f>'Rooster '!AD95</f>
        <v>28</v>
      </c>
      <c r="F26" s="56">
        <f>'Rooster '!AD97</f>
        <v>385</v>
      </c>
      <c r="G26" s="57">
        <f>'Rooster '!AE96</f>
        <v>436</v>
      </c>
      <c r="H26" s="58">
        <f>'Rooster '!$AD$101</f>
        <v>0.8830275229357798</v>
      </c>
      <c r="I26" s="57">
        <f>'Rooster '!AE100</f>
        <v>1288</v>
      </c>
      <c r="J26" s="59">
        <f>'Rooster '!$AE$98</f>
        <v>0.29891304347826086</v>
      </c>
      <c r="K26" s="57">
        <f>'Rooster '!$AE$102</f>
        <v>41</v>
      </c>
      <c r="O26" s="354"/>
      <c r="P26" s="65"/>
      <c r="Q26" s="55"/>
      <c r="R26" s="56"/>
      <c r="S26" s="57"/>
      <c r="T26" s="58"/>
      <c r="U26" s="57"/>
      <c r="V26" s="59"/>
      <c r="W26" s="57"/>
    </row>
    <row r="27" spans="1:23" ht="18.5">
      <c r="A27" s="28">
        <f t="shared" si="2"/>
        <v>23</v>
      </c>
      <c r="B27" s="54" t="str">
        <f>'Rooster '!B58</f>
        <v>Marco Hessing</v>
      </c>
      <c r="C27" s="354">
        <f t="shared" si="3"/>
        <v>1.4583333333333333</v>
      </c>
      <c r="D27" s="65">
        <f t="shared" si="4"/>
        <v>53.958333333333329</v>
      </c>
      <c r="E27" s="55">
        <f>'Rooster '!AR95</f>
        <v>24</v>
      </c>
      <c r="F27" s="56">
        <f>'Rooster '!AR97</f>
        <v>251</v>
      </c>
      <c r="G27" s="57">
        <f>'Rooster '!AS96</f>
        <v>296</v>
      </c>
      <c r="H27" s="58">
        <f>'Rooster '!$AR$101</f>
        <v>0.84797297297297303</v>
      </c>
      <c r="I27" s="57">
        <f>'Rooster '!AS100</f>
        <v>1116</v>
      </c>
      <c r="J27" s="59">
        <f>'Rooster '!$AS$98</f>
        <v>0.22491039426523299</v>
      </c>
      <c r="K27" s="57">
        <f>'Rooster '!$AS$102</f>
        <v>35</v>
      </c>
      <c r="M27" s="3"/>
      <c r="O27" s="354"/>
      <c r="P27" s="65"/>
      <c r="Q27" s="55"/>
      <c r="R27" s="56"/>
      <c r="S27" s="57"/>
      <c r="T27" s="58"/>
      <c r="U27" s="57"/>
      <c r="V27" s="59"/>
      <c r="W27" s="57"/>
    </row>
    <row r="28" spans="1:23" ht="18.5">
      <c r="A28" s="28">
        <f t="shared" si="2"/>
        <v>24</v>
      </c>
      <c r="B28" s="54" t="str">
        <f>'Rooster '!B86</f>
        <v>Theo vd Weide</v>
      </c>
      <c r="C28" s="354">
        <f t="shared" si="3"/>
        <v>1.4583333333333333</v>
      </c>
      <c r="D28" s="65">
        <f t="shared" si="4"/>
        <v>53.958333333333329</v>
      </c>
      <c r="E28" s="55">
        <f>'Rooster '!BT95</f>
        <v>24</v>
      </c>
      <c r="F28" s="56">
        <f>'Rooster '!BT97</f>
        <v>184</v>
      </c>
      <c r="G28" s="57">
        <f>'Rooster '!BU96</f>
        <v>240</v>
      </c>
      <c r="H28" s="58">
        <f>'Rooster '!$BT$101</f>
        <v>0.76666666666666672</v>
      </c>
      <c r="I28" s="57">
        <f>'Rooster '!BU100</f>
        <v>965</v>
      </c>
      <c r="J28" s="59">
        <f>'Rooster '!$BU$98</f>
        <v>0.19067357512953367</v>
      </c>
      <c r="K28" s="57">
        <f>'Rooster '!$BU$102</f>
        <v>35</v>
      </c>
      <c r="O28" s="354"/>
      <c r="P28" s="65"/>
      <c r="Q28" s="55"/>
      <c r="R28" s="56"/>
      <c r="S28" s="57"/>
      <c r="T28" s="58"/>
      <c r="U28" s="57"/>
      <c r="V28" s="59"/>
      <c r="W28" s="57"/>
    </row>
    <row r="29" spans="1:23" ht="18.5">
      <c r="A29" s="28">
        <f t="shared" si="2"/>
        <v>25</v>
      </c>
      <c r="B29" s="54" t="str">
        <f>'Rooster '!B64</f>
        <v>Paul Staak</v>
      </c>
      <c r="C29" s="354">
        <f t="shared" si="3"/>
        <v>1.40625</v>
      </c>
      <c r="D29" s="65">
        <f t="shared" si="4"/>
        <v>52.03125</v>
      </c>
      <c r="E29" s="55">
        <f>'Rooster '!AX95</f>
        <v>32</v>
      </c>
      <c r="F29" s="56">
        <f>'Rooster '!AX97</f>
        <v>346</v>
      </c>
      <c r="G29" s="57">
        <f>'Rooster '!AY96</f>
        <v>432</v>
      </c>
      <c r="H29" s="58">
        <f>'Rooster '!$AX$101</f>
        <v>0.80092592592592593</v>
      </c>
      <c r="I29" s="57">
        <f>'Rooster '!AY100</f>
        <v>1384</v>
      </c>
      <c r="J29" s="59">
        <f>'Rooster '!$AY$98</f>
        <v>0.25</v>
      </c>
      <c r="K29" s="57">
        <f>'Rooster '!$AY$102</f>
        <v>45</v>
      </c>
      <c r="O29" s="354"/>
      <c r="P29" s="65"/>
      <c r="Q29" s="55"/>
      <c r="R29" s="56"/>
      <c r="S29" s="57"/>
      <c r="T29" s="58"/>
      <c r="U29" s="57"/>
      <c r="V29" s="59"/>
      <c r="W29" s="57"/>
    </row>
    <row r="30" spans="1:23" ht="18.5">
      <c r="A30" s="28">
        <f t="shared" si="2"/>
        <v>26</v>
      </c>
      <c r="B30" s="54" t="str">
        <f>'Rooster '!B54</f>
        <v>Marcel Mast</v>
      </c>
      <c r="C30" s="354">
        <f t="shared" si="3"/>
        <v>1.3928571428571428</v>
      </c>
      <c r="D30" s="65">
        <f t="shared" si="4"/>
        <v>51.535714285714285</v>
      </c>
      <c r="E30" s="55">
        <f>'Rooster '!AN95</f>
        <v>28</v>
      </c>
      <c r="F30" s="56">
        <f>'Rooster '!AN97</f>
        <v>299</v>
      </c>
      <c r="G30" s="57">
        <f>'Rooster '!AO96</f>
        <v>384</v>
      </c>
      <c r="H30" s="58">
        <f>'Rooster '!$AN$101</f>
        <v>0.77864583333333337</v>
      </c>
      <c r="I30" s="57">
        <f>'Rooster '!AO100</f>
        <v>1243</v>
      </c>
      <c r="J30" s="59">
        <f>'Rooster '!$AO$98</f>
        <v>0.24054706355591313</v>
      </c>
      <c r="K30" s="57">
        <f>'Rooster '!$AO$102</f>
        <v>39</v>
      </c>
      <c r="O30" s="354"/>
      <c r="P30" s="65"/>
      <c r="Q30" s="55"/>
      <c r="R30" s="56"/>
      <c r="S30" s="57"/>
      <c r="T30" s="58"/>
      <c r="U30" s="57"/>
      <c r="V30" s="59"/>
      <c r="W30" s="57"/>
    </row>
    <row r="31" spans="1:23" ht="18.5">
      <c r="A31" s="28">
        <f t="shared" si="2"/>
        <v>27</v>
      </c>
      <c r="B31" s="54" t="str">
        <f>'Rooster '!B72</f>
        <v>Peet Mannetje</v>
      </c>
      <c r="C31" s="354">
        <f t="shared" si="3"/>
        <v>1.3636363636363635</v>
      </c>
      <c r="D31" s="65">
        <f t="shared" si="4"/>
        <v>50.454545454545453</v>
      </c>
      <c r="E31" s="55">
        <f>'Rooster '!BF95</f>
        <v>33</v>
      </c>
      <c r="F31" s="56">
        <f>'Rooster '!BF97</f>
        <v>403</v>
      </c>
      <c r="G31" s="57">
        <f>'Rooster '!BG96</f>
        <v>487</v>
      </c>
      <c r="H31" s="58">
        <f>'Rooster '!$BF$101</f>
        <v>0.82751540041067762</v>
      </c>
      <c r="I31" s="57">
        <f>'Rooster '!BG100</f>
        <v>1417</v>
      </c>
      <c r="J31" s="59">
        <f>'Rooster '!$BG$98</f>
        <v>0.28440366972477066</v>
      </c>
      <c r="K31" s="57">
        <f>'Rooster '!$BG$102</f>
        <v>45</v>
      </c>
      <c r="O31" s="354"/>
      <c r="P31" s="65"/>
      <c r="Q31" s="55"/>
      <c r="R31" s="56"/>
      <c r="S31" s="57"/>
      <c r="T31" s="58"/>
      <c r="U31" s="57"/>
      <c r="V31" s="59"/>
      <c r="W31" s="57"/>
    </row>
    <row r="32" spans="1:23" ht="18.5">
      <c r="A32" s="28">
        <f t="shared" si="2"/>
        <v>28</v>
      </c>
      <c r="B32" s="60" t="str">
        <f>'Rooster '!B84</f>
        <v>Ted Boomkens</v>
      </c>
      <c r="C32" s="354">
        <f t="shared" si="3"/>
        <v>1.3636363636363635</v>
      </c>
      <c r="D32" s="65">
        <f t="shared" si="4"/>
        <v>50.454545454545453</v>
      </c>
      <c r="E32" s="55">
        <f>'Rooster '!BR95</f>
        <v>33</v>
      </c>
      <c r="F32" s="56">
        <f>'Rooster '!BR97</f>
        <v>403</v>
      </c>
      <c r="G32" s="57">
        <f>'Rooster '!BS96</f>
        <v>487</v>
      </c>
      <c r="H32" s="58">
        <f>'Rooster '!$BR$101</f>
        <v>0.82751540041067762</v>
      </c>
      <c r="I32" s="57">
        <f>'Rooster '!BS100</f>
        <v>1551</v>
      </c>
      <c r="J32" s="59">
        <f>'Rooster '!$BS$98</f>
        <v>0.25983236621534495</v>
      </c>
      <c r="K32" s="57">
        <f>'Rooster '!$BS$102</f>
        <v>45</v>
      </c>
      <c r="O32" s="354"/>
      <c r="P32" s="65"/>
      <c r="Q32" s="55"/>
      <c r="R32" s="56"/>
      <c r="S32" s="57"/>
      <c r="T32" s="58"/>
      <c r="U32" s="57"/>
      <c r="V32" s="59"/>
      <c r="W32" s="57"/>
    </row>
    <row r="33" spans="1:23" ht="18.5">
      <c r="A33" s="28">
        <f t="shared" si="2"/>
        <v>29</v>
      </c>
      <c r="B33" s="60" t="str">
        <f>'Rooster '!B92</f>
        <v>Wout v Luik</v>
      </c>
      <c r="C33" s="354">
        <f t="shared" si="3"/>
        <v>1.3243243243243243</v>
      </c>
      <c r="D33" s="65">
        <f t="shared" si="4"/>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4"/>
      <c r="P33" s="65"/>
      <c r="Q33" s="55"/>
      <c r="R33" s="56"/>
      <c r="S33" s="57"/>
      <c r="T33" s="58"/>
      <c r="U33" s="57"/>
      <c r="V33" s="59"/>
      <c r="W33" s="57"/>
    </row>
    <row r="34" spans="1:23" ht="18.5">
      <c r="A34" s="28">
        <f t="shared" si="2"/>
        <v>30</v>
      </c>
      <c r="B34" s="21" t="str">
        <f>'Rooster '!B26</f>
        <v>Berry Grouwstra</v>
      </c>
      <c r="C34" s="354">
        <f t="shared" si="3"/>
        <v>1.3125</v>
      </c>
      <c r="D34" s="65">
        <f t="shared" si="4"/>
        <v>48.5625</v>
      </c>
      <c r="E34" s="55">
        <f>'Rooster '!L95</f>
        <v>32</v>
      </c>
      <c r="F34" s="56">
        <f>'Rooster '!L97</f>
        <v>774</v>
      </c>
      <c r="G34" s="57">
        <f>'Rooster '!M96</f>
        <v>928</v>
      </c>
      <c r="H34" s="58">
        <f>'Rooster '!$L$101</f>
        <v>0.83405172413793105</v>
      </c>
      <c r="I34" s="57">
        <f>'Rooster '!M100</f>
        <v>1416</v>
      </c>
      <c r="J34" s="59">
        <f>'Rooster '!$M$98</f>
        <v>0.54661016949152541</v>
      </c>
      <c r="K34" s="57">
        <f>'Rooster '!$M$102</f>
        <v>42</v>
      </c>
      <c r="O34" s="354"/>
      <c r="P34" s="65"/>
      <c r="Q34" s="55"/>
      <c r="R34" s="56"/>
      <c r="S34" s="57"/>
      <c r="T34" s="58"/>
      <c r="U34" s="57"/>
      <c r="V34" s="59"/>
      <c r="W34" s="57"/>
    </row>
    <row r="35" spans="1:23" ht="18.5">
      <c r="A35" s="28">
        <f t="shared" si="2"/>
        <v>31</v>
      </c>
      <c r="B35" s="17" t="str">
        <f>'Rooster '!B36</f>
        <v>Frans Kool</v>
      </c>
      <c r="C35" s="354">
        <f t="shared" si="3"/>
        <v>1.2692307692307692</v>
      </c>
      <c r="D35" s="65">
        <f t="shared" si="4"/>
        <v>46.96153846153846</v>
      </c>
      <c r="E35" s="55">
        <f>'Rooster '!V95</f>
        <v>26</v>
      </c>
      <c r="F35" s="56">
        <f>'Rooster '!V97</f>
        <v>601</v>
      </c>
      <c r="G35" s="57">
        <f>'Rooster '!W96</f>
        <v>734</v>
      </c>
      <c r="H35" s="58">
        <f>'Rooster '!$V$101</f>
        <v>0.81880108991825618</v>
      </c>
      <c r="I35" s="57">
        <f>'Rooster '!W100</f>
        <v>1103</v>
      </c>
      <c r="J35" s="59">
        <f>'Rooster '!$W$98</f>
        <v>0.54487760652765183</v>
      </c>
      <c r="K35" s="57">
        <f>'Rooster '!$W$102</f>
        <v>33</v>
      </c>
      <c r="O35" s="354"/>
      <c r="P35" s="65"/>
      <c r="Q35" s="55"/>
      <c r="R35" s="56"/>
      <c r="S35" s="57"/>
      <c r="T35" s="58"/>
      <c r="U35" s="57"/>
      <c r="V35" s="59"/>
      <c r="W35" s="57"/>
    </row>
    <row r="36" spans="1:23" ht="18.5">
      <c r="A36" s="28">
        <f t="shared" si="2"/>
        <v>32</v>
      </c>
      <c r="B36" s="54" t="str">
        <f>'Rooster '!B74</f>
        <v xml:space="preserve">Piet v/d Hoeven </v>
      </c>
      <c r="C36" s="354">
        <f t="shared" si="3"/>
        <v>1.2380952380952381</v>
      </c>
      <c r="D36" s="65">
        <f t="shared" si="4"/>
        <v>45.80952380952381</v>
      </c>
      <c r="E36" s="55">
        <f>'Rooster '!BH95</f>
        <v>21</v>
      </c>
      <c r="F36" s="56">
        <f>'Rooster '!BH97</f>
        <v>219</v>
      </c>
      <c r="G36" s="57">
        <f>'Rooster '!BI96</f>
        <v>283</v>
      </c>
      <c r="H36" s="58">
        <f>'Rooster '!$BH$101</f>
        <v>0.77385159010600701</v>
      </c>
      <c r="I36" s="57">
        <f>'Rooster '!BI100</f>
        <v>924</v>
      </c>
      <c r="J36" s="59">
        <f>'Rooster '!$BI$98</f>
        <v>0.23701298701298701</v>
      </c>
      <c r="K36" s="57">
        <f>'Rooster '!$BI$102</f>
        <v>26</v>
      </c>
      <c r="O36" s="354"/>
      <c r="P36" s="65"/>
      <c r="Q36" s="55"/>
      <c r="R36" s="56"/>
      <c r="S36" s="57"/>
      <c r="T36" s="58"/>
      <c r="U36" s="57"/>
      <c r="V36" s="59"/>
      <c r="W36" s="57"/>
    </row>
    <row r="37" spans="1:23" ht="18.5">
      <c r="A37" s="28">
        <f t="shared" si="2"/>
        <v>33</v>
      </c>
      <c r="B37" s="54" t="str">
        <f>'Rooster '!B52</f>
        <v>Marcel Burg</v>
      </c>
      <c r="C37" s="354">
        <f t="shared" si="3"/>
        <v>1.1923076923076923</v>
      </c>
      <c r="D37" s="65">
        <f t="shared" si="4"/>
        <v>44.115384615384613</v>
      </c>
      <c r="E37" s="55">
        <f>'Rooster '!AL95</f>
        <v>26</v>
      </c>
      <c r="F37" s="56">
        <f>'Rooster '!AL97</f>
        <v>287</v>
      </c>
      <c r="G37" s="57">
        <f>'Rooster '!AM96</f>
        <v>372</v>
      </c>
      <c r="H37" s="58">
        <f>'Rooster '!$AL$101</f>
        <v>0.771505376344086</v>
      </c>
      <c r="I37" s="57">
        <f>'Rooster '!AM100</f>
        <v>1135</v>
      </c>
      <c r="J37" s="59">
        <f>'Rooster '!$AM$98</f>
        <v>0.252863436123348</v>
      </c>
      <c r="K37" s="57">
        <f>'Rooster '!$AM$102</f>
        <v>31</v>
      </c>
      <c r="O37" s="354"/>
      <c r="P37" s="65"/>
      <c r="Q37" s="55"/>
      <c r="R37" s="56"/>
      <c r="S37" s="57"/>
      <c r="T37" s="58"/>
      <c r="U37" s="57"/>
      <c r="V37" s="59"/>
      <c r="W37" s="57"/>
    </row>
    <row r="38" spans="1:23" ht="18.5">
      <c r="A38" s="28">
        <f t="shared" si="2"/>
        <v>34</v>
      </c>
      <c r="B38" s="17" t="str">
        <f>'Rooster '!B28</f>
        <v>Chris Wensveen</v>
      </c>
      <c r="C38" s="354">
        <f t="shared" si="3"/>
        <v>1.1333333333333333</v>
      </c>
      <c r="D38" s="65">
        <f t="shared" si="4"/>
        <v>41.93333333333333</v>
      </c>
      <c r="E38" s="55">
        <f>'Rooster '!N95</f>
        <v>15</v>
      </c>
      <c r="F38" s="56">
        <f>'Rooster '!N97</f>
        <v>450</v>
      </c>
      <c r="G38" s="57">
        <f>'Rooster '!O96</f>
        <v>607</v>
      </c>
      <c r="H38" s="58">
        <f>'Rooster '!$N$101</f>
        <v>0.74135090609555188</v>
      </c>
      <c r="I38" s="57">
        <f>'Rooster '!O100</f>
        <v>659</v>
      </c>
      <c r="J38" s="59">
        <f>'Rooster '!$O$98</f>
        <v>0.6828528072837633</v>
      </c>
      <c r="K38" s="57">
        <f>'Rooster '!$O$102</f>
        <v>17</v>
      </c>
      <c r="O38" s="354"/>
      <c r="P38" s="65"/>
      <c r="Q38" s="55"/>
      <c r="R38" s="56"/>
      <c r="S38" s="57"/>
      <c r="T38" s="58"/>
      <c r="U38" s="57"/>
      <c r="V38" s="59"/>
      <c r="W38" s="57"/>
    </row>
    <row r="39" spans="1:23" ht="18.5">
      <c r="A39" s="28">
        <f t="shared" si="2"/>
        <v>35</v>
      </c>
      <c r="B39" s="54" t="str">
        <f>'Rooster '!B68</f>
        <v xml:space="preserve">Peet Hagman </v>
      </c>
      <c r="C39" s="354">
        <f t="shared" si="3"/>
        <v>1.096774193548387</v>
      </c>
      <c r="D39" s="65">
        <f t="shared" si="4"/>
        <v>40.58064516129032</v>
      </c>
      <c r="E39" s="55">
        <f>'Rooster '!BB95</f>
        <v>31</v>
      </c>
      <c r="F39" s="56">
        <f>'Rooster '!BB97</f>
        <v>204</v>
      </c>
      <c r="G39" s="57">
        <f>'Rooster '!BC96</f>
        <v>310</v>
      </c>
      <c r="H39" s="58">
        <f>'Rooster '!$BB$101</f>
        <v>0.65806451612903227</v>
      </c>
      <c r="I39" s="57">
        <f>'Rooster '!BC100</f>
        <v>1345</v>
      </c>
      <c r="J39" s="59">
        <f>'Rooster '!$BC$98</f>
        <v>0.15167286245353159</v>
      </c>
      <c r="K39" s="57">
        <f>'Rooster '!$BC$102</f>
        <v>34</v>
      </c>
      <c r="O39" s="354"/>
      <c r="P39" s="65"/>
      <c r="Q39" s="55"/>
      <c r="R39" s="56"/>
      <c r="S39" s="57"/>
      <c r="T39" s="58"/>
      <c r="U39" s="57"/>
      <c r="V39" s="59"/>
      <c r="W39" s="57"/>
    </row>
    <row r="40" spans="1:23" ht="18.5">
      <c r="A40" s="28">
        <f t="shared" si="2"/>
        <v>36</v>
      </c>
      <c r="B40" s="11" t="str">
        <f>'Rooster '!B40</f>
        <v xml:space="preserve">Ger v Velzen </v>
      </c>
      <c r="C40" s="354">
        <f t="shared" si="3"/>
        <v>1.0294117647058822</v>
      </c>
      <c r="D40" s="65">
        <f t="shared" si="4"/>
        <v>38.088235294117645</v>
      </c>
      <c r="E40" s="55">
        <f>'Rooster '!Z95</f>
        <v>34</v>
      </c>
      <c r="F40" s="56">
        <f>'Rooster '!Z97</f>
        <v>382</v>
      </c>
      <c r="G40" s="57">
        <f>'Rooster '!AA96</f>
        <v>492</v>
      </c>
      <c r="H40" s="58">
        <f>'Rooster '!$Z$101</f>
        <v>0.77642276422764223</v>
      </c>
      <c r="I40" s="57">
        <f>'Rooster '!AA100</f>
        <v>1572</v>
      </c>
      <c r="J40" s="59">
        <f>'Rooster '!$AA$98</f>
        <v>0.24300254452926209</v>
      </c>
      <c r="K40" s="57">
        <f>'Rooster '!$AA$102</f>
        <v>35</v>
      </c>
      <c r="O40" s="354"/>
      <c r="P40" s="65"/>
      <c r="Q40" s="55"/>
      <c r="R40" s="56"/>
      <c r="S40" s="57"/>
      <c r="T40" s="58"/>
      <c r="U40" s="57"/>
      <c r="V40" s="59"/>
      <c r="W40" s="57"/>
    </row>
    <row r="41" spans="1:23" ht="18.5">
      <c r="A41" s="28">
        <f t="shared" si="2"/>
        <v>37</v>
      </c>
      <c r="B41" s="64" t="str">
        <f>'Rooster '!B88</f>
        <v>Thijs van Oosten</v>
      </c>
      <c r="C41" s="354">
        <f t="shared" si="3"/>
        <v>1</v>
      </c>
      <c r="D41" s="65">
        <f t="shared" si="4"/>
        <v>37</v>
      </c>
      <c r="E41" s="55">
        <f>'Rooster '!BV95</f>
        <v>24</v>
      </c>
      <c r="F41" s="56">
        <f>'Rooster '!BV97</f>
        <v>174</v>
      </c>
      <c r="G41" s="57">
        <f>'Rooster '!BW96</f>
        <v>240</v>
      </c>
      <c r="H41" s="58">
        <f>'Rooster '!$BV$101</f>
        <v>0.72499999999999998</v>
      </c>
      <c r="I41" s="57">
        <f>'Rooster '!BW100</f>
        <v>1088</v>
      </c>
      <c r="J41" s="59">
        <f>'Rooster '!$BW$98</f>
        <v>0.15992647058823528</v>
      </c>
      <c r="K41" s="57">
        <f>'Rooster '!$BW$102</f>
        <v>24</v>
      </c>
      <c r="O41" s="354"/>
      <c r="P41" s="65"/>
      <c r="Q41" s="55"/>
      <c r="R41" s="56"/>
      <c r="S41" s="57"/>
      <c r="T41" s="58"/>
      <c r="U41" s="57"/>
      <c r="V41" s="59"/>
      <c r="W41" s="57"/>
    </row>
    <row r="42" spans="1:23" ht="18.5">
      <c r="A42" s="28">
        <f t="shared" si="2"/>
        <v>38</v>
      </c>
      <c r="B42" s="11" t="str">
        <f>'Rooster '!B42</f>
        <v xml:space="preserve">Harold Bloem </v>
      </c>
      <c r="C42" s="354">
        <f t="shared" si="3"/>
        <v>0.89655172413793105</v>
      </c>
      <c r="D42" s="65">
        <f t="shared" si="4"/>
        <v>33.172413793103452</v>
      </c>
      <c r="E42" s="55">
        <f>'Rooster '!AB95</f>
        <v>29</v>
      </c>
      <c r="F42" s="56">
        <f>'Rooster '!AB97</f>
        <v>277</v>
      </c>
      <c r="G42" s="57">
        <f>'Rooster '!AC96</f>
        <v>369</v>
      </c>
      <c r="H42" s="58">
        <f>'Rooster '!$AB$101</f>
        <v>0.75067750677506773</v>
      </c>
      <c r="I42" s="57">
        <f>'Rooster '!AC100</f>
        <v>1320</v>
      </c>
      <c r="J42" s="59">
        <f>'Rooster '!$AC$98</f>
        <v>0.20984848484848484</v>
      </c>
      <c r="K42" s="57">
        <f>'Rooster '!$AC$102</f>
        <v>26</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5</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32</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5</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ger d</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32</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6</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31</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2</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rene</v>
      </c>
      <c r="D8" s="67" t="str">
        <f>NogTeSpelen!AI32</f>
        <v/>
      </c>
      <c r="E8" s="79" t="str">
        <f>NogTeSpelen!AJ32</f>
        <v/>
      </c>
    </row>
    <row r="9" spans="1:41" ht="25" customHeight="1" thickBot="1">
      <c r="A9" s="80" t="str">
        <f>NogTeSpelen!AK32</f>
        <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35</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
      </c>
      <c r="D18" s="69" t="str">
        <f>Gespeeld!AI32</f>
        <v>richard</v>
      </c>
      <c r="E18" s="87" t="str">
        <f>Gespeeld!AJ32</f>
        <v>ronald</v>
      </c>
    </row>
    <row r="19" spans="1:5" ht="25" customHeight="1" thickBot="1">
      <c r="A19" s="88" t="str">
        <f>Gespeeld!AK32</f>
        <v>ted</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4</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marco</v>
      </c>
      <c r="B6" s="101"/>
      <c r="C6" s="101"/>
      <c r="D6" s="67" t="str">
        <f>NogTeSpelen!Y33</f>
        <v/>
      </c>
      <c r="E6" s="79" t="str">
        <f>NogTeSpelen!Z33</f>
        <v>mo</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33</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
      </c>
      <c r="B16" s="102"/>
      <c r="C16" s="102"/>
      <c r="D16" s="69" t="str">
        <f>Gespeeld!Y33</f>
        <v>micha</v>
      </c>
      <c r="E16" s="87" t="str">
        <f>Gespeeld!Z33</f>
        <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16</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21</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10</v>
      </c>
      <c r="C1" s="70" t="s">
        <v>217</v>
      </c>
      <c r="D1" s="70"/>
      <c r="E1" s="70"/>
    </row>
    <row r="2" spans="1:41" s="68" customFormat="1" ht="25" customHeight="1">
      <c r="A2" s="75" t="str">
        <f>NogTeSpelen!D35</f>
        <v/>
      </c>
      <c r="B2" s="76" t="str">
        <f>NogTeSpelen!E35</f>
        <v/>
      </c>
      <c r="C2" s="76" t="str">
        <f>NogTeSpelen!F35</f>
        <v>appie</v>
      </c>
      <c r="D2" s="76" t="str">
        <f>NogTeSpelen!G35</f>
        <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
      </c>
      <c r="E9" s="82" t="str">
        <f>NogTeSpelen!AO35</f>
        <v/>
      </c>
    </row>
    <row r="11" spans="1:41" s="72" customFormat="1" ht="25" customHeight="1" thickBot="1">
      <c r="A11" s="74" t="str">
        <f>A1</f>
        <v>Pleun</v>
      </c>
      <c r="B11" s="92">
        <f>Gespeeld!AQ35</f>
        <v>27</v>
      </c>
      <c r="C11" s="73" t="s">
        <v>218</v>
      </c>
      <c r="D11" s="73"/>
      <c r="E11" s="73"/>
      <c r="AO11" s="66"/>
    </row>
    <row r="12" spans="1:41" ht="25" customHeight="1">
      <c r="A12" s="83" t="str">
        <f>Gespeeld!D35</f>
        <v>alex r</v>
      </c>
      <c r="B12" s="84" t="str">
        <f>Gespeeld!E35</f>
        <v>alex s</v>
      </c>
      <c r="C12" s="84" t="str">
        <f>Gespeeld!F35</f>
        <v/>
      </c>
      <c r="D12" s="84" t="str">
        <f>Gespeeld!G35</f>
        <v>arthur</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rene</v>
      </c>
      <c r="D18" s="69" t="str">
        <f>Gespeeld!AI35</f>
        <v/>
      </c>
      <c r="E18" s="87" t="str">
        <f>Gespeeld!AJ35</f>
        <v>ronald</v>
      </c>
    </row>
    <row r="19" spans="1:5" ht="25" customHeight="1" thickBot="1">
      <c r="A19" s="88" t="str">
        <f>Gespeeld!AK35</f>
        <v>ted</v>
      </c>
      <c r="B19" s="89" t="str">
        <f>Gespeeld!AL35</f>
        <v>theo</v>
      </c>
      <c r="C19" s="89" t="str">
        <f>Gespeeld!AM35</f>
        <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7</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peet k</v>
      </c>
      <c r="E7" s="79" t="str">
        <f>NogTeSpelen!AE36</f>
        <v>peet m</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30</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
      </c>
      <c r="E17" s="87" t="str">
        <f>Gespeeld!AE36</f>
        <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12</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thijs</v>
      </c>
      <c r="D9" s="81" t="str">
        <f>NogTeSpelen!AN37</f>
        <v/>
      </c>
      <c r="E9" s="82" t="str">
        <f>NogTeSpelen!AO37</f>
        <v/>
      </c>
    </row>
    <row r="11" spans="1:41" s="72" customFormat="1" ht="25" customHeight="1" thickBot="1">
      <c r="A11" s="74" t="str">
        <f>A1</f>
        <v>Richard</v>
      </c>
      <c r="B11" s="92">
        <f>Gespeeld!AQ37</f>
        <v>25</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5</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32</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6">
        <f>'Deelnemers-moyenne-aantal'!B4</f>
        <v>46089</v>
      </c>
      <c r="Q1" s="366"/>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15</v>
      </c>
      <c r="E4" s="327">
        <f t="shared" si="0"/>
        <v>0</v>
      </c>
      <c r="F4" s="327">
        <f t="shared" si="0"/>
        <v>1</v>
      </c>
      <c r="G4" s="327">
        <f t="shared" si="0"/>
        <v>6</v>
      </c>
      <c r="H4" s="327">
        <f t="shared" si="0"/>
        <v>5</v>
      </c>
      <c r="I4" s="327">
        <f t="shared" si="0"/>
        <v>22</v>
      </c>
      <c r="J4" s="327">
        <f t="shared" si="0"/>
        <v>3</v>
      </c>
      <c r="K4" s="327">
        <f t="shared" si="0"/>
        <v>8</v>
      </c>
      <c r="L4" s="327">
        <f t="shared" si="0"/>
        <v>7</v>
      </c>
      <c r="M4" s="327">
        <f t="shared" si="0"/>
        <v>11</v>
      </c>
      <c r="N4" s="327">
        <f t="shared" si="0"/>
        <v>9</v>
      </c>
      <c r="O4" s="327">
        <f t="shared" si="0"/>
        <v>3</v>
      </c>
      <c r="P4" s="327">
        <f t="shared" si="0"/>
        <v>8</v>
      </c>
      <c r="Q4" s="327">
        <f t="shared" si="0"/>
        <v>9</v>
      </c>
      <c r="R4" s="327">
        <f t="shared" si="0"/>
        <v>3</v>
      </c>
      <c r="S4" s="327">
        <f t="shared" si="0"/>
        <v>3</v>
      </c>
      <c r="T4" s="327">
        <f t="shared" si="0"/>
        <v>6</v>
      </c>
      <c r="U4" s="327">
        <f t="shared" si="0"/>
        <v>11</v>
      </c>
      <c r="V4" s="327">
        <f t="shared" si="0"/>
        <v>9</v>
      </c>
      <c r="W4" s="327">
        <f t="shared" si="0"/>
        <v>16</v>
      </c>
      <c r="X4" s="327">
        <f t="shared" si="0"/>
        <v>13</v>
      </c>
      <c r="Y4" s="327">
        <f t="shared" si="0"/>
        <v>9</v>
      </c>
      <c r="Z4" s="327">
        <f t="shared" si="0"/>
        <v>10</v>
      </c>
      <c r="AA4" s="327">
        <f t="shared" si="0"/>
        <v>5</v>
      </c>
      <c r="AB4" s="327">
        <f t="shared" si="0"/>
        <v>5</v>
      </c>
      <c r="AC4" s="327">
        <f t="shared" si="0"/>
        <v>6</v>
      </c>
      <c r="AD4" s="327">
        <f t="shared" si="0"/>
        <v>2</v>
      </c>
      <c r="AE4" s="327">
        <f t="shared" si="0"/>
        <v>4</v>
      </c>
      <c r="AF4" s="327">
        <f t="shared" si="0"/>
        <v>16</v>
      </c>
      <c r="AG4" s="327">
        <f t="shared" si="0"/>
        <v>10</v>
      </c>
      <c r="AH4" s="327">
        <f t="shared" si="0"/>
        <v>7</v>
      </c>
      <c r="AI4" s="327">
        <f t="shared" si="0"/>
        <v>12</v>
      </c>
      <c r="AJ4" s="327">
        <f t="shared" si="0"/>
        <v>5</v>
      </c>
      <c r="AK4" s="327">
        <f t="shared" si="0"/>
        <v>4</v>
      </c>
      <c r="AL4" s="327">
        <f t="shared" si="0"/>
        <v>13</v>
      </c>
      <c r="AM4" s="327">
        <f t="shared" si="0"/>
        <v>13</v>
      </c>
      <c r="AN4" s="327">
        <f t="shared" si="0"/>
        <v>7</v>
      </c>
      <c r="AO4" s="327">
        <f t="shared" si="0"/>
        <v>0</v>
      </c>
      <c r="AP4" s="314"/>
      <c r="AQ4" s="314"/>
      <c r="AR4" s="327">
        <f>SUM(D4:AO4)/2</f>
        <v>148</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15</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
      </c>
      <c r="O6" s="331" t="str">
        <f>IF('Rooster '!Z18&gt;0,"",O$3)</f>
        <v>ger v</v>
      </c>
      <c r="P6" s="323" t="str">
        <f>IF('Rooster '!AB18&gt;0,"",P$3)</f>
        <v>harold</v>
      </c>
      <c r="Q6" s="331" t="str">
        <f>IF('Rooster '!AD18&gt;0,"",Q$3)</f>
        <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15</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1</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1</v>
      </c>
      <c r="AR8" s="323" t="str">
        <f t="shared" si="1"/>
        <v>appie</v>
      </c>
    </row>
    <row r="9" spans="1:47">
      <c r="A9" s="324" t="s">
        <v>131</v>
      </c>
      <c r="B9" s="327">
        <f>'Actuele Stand'!$D$50-COUNTBLANK(D9:AO9)</f>
        <v>6</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6</v>
      </c>
      <c r="AR9" s="324" t="str">
        <f t="shared" si="1"/>
        <v>arthur</v>
      </c>
    </row>
    <row r="10" spans="1:47">
      <c r="A10" s="323" t="s">
        <v>140</v>
      </c>
      <c r="B10" s="327">
        <f>'Actuele Stand'!$D$50-COUNTBLANK(D10:AO10)</f>
        <v>5</v>
      </c>
      <c r="C10" s="329"/>
      <c r="D10" s="323" t="str">
        <f>IF('Rooster '!D26&gt;0,"",D$3)</f>
        <v/>
      </c>
      <c r="E10" s="331" t="str">
        <f>IF('Rooster '!F26&gt;0,"",E$3)</f>
        <v/>
      </c>
      <c r="F10" s="323" t="str">
        <f>IF('Rooster '!H26&gt;0,"",F$3)</f>
        <v/>
      </c>
      <c r="G10" s="331" t="str">
        <f>IF('Rooster '!J26&gt;0,"",G$3)</f>
        <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5</v>
      </c>
      <c r="AR10" s="323" t="str">
        <f t="shared" si="1"/>
        <v>berry</v>
      </c>
    </row>
    <row r="11" spans="1:47">
      <c r="A11" s="324" t="s">
        <v>123</v>
      </c>
      <c r="B11" s="327">
        <f>'Actuele Stand'!$D$50-COUNTBLANK(D11:AO11)</f>
        <v>22</v>
      </c>
      <c r="C11" s="329"/>
      <c r="D11" s="332" t="str">
        <f>IF('Rooster '!D28&gt;0,"",D$3)</f>
        <v>alex r</v>
      </c>
      <c r="E11" s="324" t="str">
        <f>IF('Rooster '!F28&gt;0,"",E$3)</f>
        <v/>
      </c>
      <c r="F11" s="332" t="str">
        <f>IF('Rooster '!H28&gt;0,"",F$3)</f>
        <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
      </c>
      <c r="AK11" s="324" t="str">
        <f>IF('Rooster '!BR28&gt;0,"",AK$3)</f>
        <v>ted</v>
      </c>
      <c r="AL11" s="332" t="str">
        <f>IF('Rooster '!BT28&gt;0,"",AL$3)</f>
        <v>theo</v>
      </c>
      <c r="AM11" s="324" t="str">
        <f>IF('Rooster '!BV28&gt;0,"",AM$3)</f>
        <v/>
      </c>
      <c r="AN11" s="332" t="str">
        <f>IF('Rooster '!BX28&gt;0,"",AN$3)</f>
        <v>wim</v>
      </c>
      <c r="AO11" s="324" t="str">
        <f>IF('Rooster '!BZ28&gt;0,"",AO$3)</f>
        <v/>
      </c>
      <c r="AP11" s="329"/>
      <c r="AQ11" s="327">
        <f>'Actuele Stand'!$D$50-COUNTBLANK(D11:AO11)</f>
        <v>22</v>
      </c>
      <c r="AR11" s="324" t="str">
        <f t="shared" si="1"/>
        <v>chris</v>
      </c>
    </row>
    <row r="12" spans="1:47">
      <c r="A12" s="323" t="s">
        <v>86</v>
      </c>
      <c r="B12" s="327">
        <f>'Actuele Stand'!$D$50-COUNTBLANK(D12:AO12)</f>
        <v>3</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3</v>
      </c>
      <c r="AR12" s="323" t="str">
        <f t="shared" si="1"/>
        <v>cock</v>
      </c>
    </row>
    <row r="13" spans="1:47">
      <c r="A13" s="324" t="s">
        <v>82</v>
      </c>
      <c r="B13" s="327">
        <f>'Actuele Stand'!$D$50-COUNTBLANK(D13:AO13)</f>
        <v>8</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8</v>
      </c>
      <c r="AR13" s="324" t="str">
        <f t="shared" si="1"/>
        <v>cor</v>
      </c>
    </row>
    <row r="14" spans="1:47">
      <c r="A14" s="323" t="s">
        <v>93</v>
      </c>
      <c r="B14" s="327">
        <f>'Actuele Stand'!$D$50-COUNTBLANK(D14:AO14)</f>
        <v>7</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7</v>
      </c>
      <c r="AR14" s="323" t="str">
        <f t="shared" si="1"/>
        <v>ed</v>
      </c>
    </row>
    <row r="15" spans="1:47">
      <c r="A15" s="324" t="s">
        <v>134</v>
      </c>
      <c r="B15" s="327">
        <f>'Actuele Stand'!$D$50-COUNTBLANK(D15:AO15)</f>
        <v>11</v>
      </c>
      <c r="C15" s="329"/>
      <c r="D15" s="332" t="str">
        <f>IF('Rooster '!D36&gt;0,"",D$3)</f>
        <v>alex r</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11</v>
      </c>
      <c r="AR15" s="324" t="str">
        <f t="shared" si="1"/>
        <v>frans</v>
      </c>
    </row>
    <row r="16" spans="1:47">
      <c r="A16" s="323" t="s">
        <v>128</v>
      </c>
      <c r="B16" s="327">
        <f>'Actuele Stand'!$D$50-COUNTBLANK(D16:AO16)</f>
        <v>9</v>
      </c>
      <c r="C16" s="329"/>
      <c r="D16" s="323" t="str">
        <f>IF('Rooster '!D38&gt;0,"",D$3)</f>
        <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9</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8</v>
      </c>
      <c r="C18" s="329"/>
      <c r="D18" s="323" t="str">
        <f>IF('Rooster '!D42&gt;0,"",D$3)</f>
        <v>alex r</v>
      </c>
      <c r="E18" s="331" t="str">
        <f>IF('Rooster '!F42&gt;0,"",E$3)</f>
        <v/>
      </c>
      <c r="F18" s="323" t="str">
        <f>IF('Rooster '!H42&gt;0,"",F$3)</f>
        <v/>
      </c>
      <c r="G18" s="331" t="str">
        <f>IF('Rooster '!J42&gt;0,"",G$3)</f>
        <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8</v>
      </c>
      <c r="AR18" s="323" t="str">
        <f t="shared" si="1"/>
        <v>harold</v>
      </c>
    </row>
    <row r="19" spans="1:44" s="321" customFormat="1">
      <c r="A19" s="324" t="s">
        <v>89</v>
      </c>
      <c r="B19" s="327">
        <f>'Actuele Stand'!$D$50-COUNTBLANK(D19:AO19)</f>
        <v>9</v>
      </c>
      <c r="C19" s="329"/>
      <c r="D19" s="332" t="str">
        <f>IF('Rooster '!D44&gt;0,"",D$3)</f>
        <v/>
      </c>
      <c r="E19" s="324" t="str">
        <f>IF('Rooster '!F44&gt;0,"",E$3)</f>
        <v/>
      </c>
      <c r="F19" s="332" t="str">
        <f>IF('Rooster '!H44&gt;0,"",F$3)</f>
        <v/>
      </c>
      <c r="G19" s="324" t="str">
        <f>IF('Rooster '!J44&gt;0,"",G$3)</f>
        <v>arthur</v>
      </c>
      <c r="H19" s="332" t="str">
        <f>IF('Rooster '!L44&gt;0,"",H$3)</f>
        <v/>
      </c>
      <c r="I19" s="324" t="str">
        <f>IF('Rooster '!N44&gt;0,"",I$3)</f>
        <v>chris</v>
      </c>
      <c r="J19" s="332" t="str">
        <f>IF('Rooster '!P44&gt;0,"",J$3)</f>
        <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9</v>
      </c>
      <c r="AR19" s="324" t="str">
        <f t="shared" si="1"/>
        <v>jaap</v>
      </c>
    </row>
    <row r="20" spans="1:44" s="321" customFormat="1">
      <c r="A20" s="323" t="s">
        <v>92</v>
      </c>
      <c r="B20" s="327">
        <f>'Actuele Stand'!$D$50-COUNTBLANK(D20:AO20)</f>
        <v>3</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3</v>
      </c>
      <c r="AR20" s="323" t="str">
        <f t="shared" si="1"/>
        <v>joop</v>
      </c>
    </row>
    <row r="21" spans="1:44" s="321" customFormat="1">
      <c r="A21" s="324" t="s">
        <v>83</v>
      </c>
      <c r="B21" s="327">
        <f>'Actuele Stand'!$D$50-COUNTBLANK(D21:AO21)</f>
        <v>3</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3</v>
      </c>
      <c r="AR21" s="324" t="str">
        <f t="shared" si="1"/>
        <v>jos</v>
      </c>
    </row>
    <row r="22" spans="1:44" s="321" customFormat="1">
      <c r="A22" s="323" t="s">
        <v>159</v>
      </c>
      <c r="B22" s="327">
        <f>'Actuele Stand'!$D$50-COUNTBLANK(D22:AO22)</f>
        <v>6</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6</v>
      </c>
      <c r="AR22" s="323" t="str">
        <f t="shared" si="1"/>
        <v>mars bo</v>
      </c>
    </row>
    <row r="23" spans="1:44" s="321" customFormat="1">
      <c r="A23" s="324" t="s">
        <v>160</v>
      </c>
      <c r="B23" s="327">
        <f>'Actuele Stand'!$D$50-COUNTBLANK(D23:AO23)</f>
        <v>11</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piet</v>
      </c>
      <c r="AG23" s="324" t="str">
        <f>IF('Rooster '!BJ52&gt;0,"",AG$3)</f>
        <v/>
      </c>
      <c r="AH23" s="332" t="str">
        <f>IF('Rooster '!BL52&gt;0,"",AH$3)</f>
        <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11</v>
      </c>
      <c r="AR23" s="324" t="str">
        <f t="shared" si="1"/>
        <v>mars bu</v>
      </c>
    </row>
    <row r="24" spans="1:44" s="321" customFormat="1">
      <c r="A24" s="323" t="s">
        <v>161</v>
      </c>
      <c r="B24" s="327">
        <f>'Actuele Stand'!$D$50-COUNTBLANK(D24:AO24)</f>
        <v>9</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9</v>
      </c>
      <c r="AR24" s="323" t="str">
        <f t="shared" si="1"/>
        <v>mars ma</v>
      </c>
    </row>
    <row r="25" spans="1:44" s="321" customFormat="1">
      <c r="A25" s="324" t="s">
        <v>162</v>
      </c>
      <c r="B25" s="327">
        <f>'Actuele Stand'!$D$50-COUNTBLANK(D25:AO25)</f>
        <v>16</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16</v>
      </c>
      <c r="AR25" s="324" t="str">
        <f t="shared" si="1"/>
        <v>mars os</v>
      </c>
    </row>
    <row r="26" spans="1:44" s="321" customFormat="1">
      <c r="A26" s="323" t="s">
        <v>130</v>
      </c>
      <c r="B26" s="327">
        <f>'Actuele Stand'!$D$50-COUNTBLANK(D26:AO26)</f>
        <v>13</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13</v>
      </c>
      <c r="AR26" s="323" t="str">
        <f t="shared" si="1"/>
        <v>marco</v>
      </c>
    </row>
    <row r="27" spans="1:44" s="321" customFormat="1">
      <c r="A27" s="324" t="s">
        <v>135</v>
      </c>
      <c r="B27" s="327">
        <f>'Actuele Stand'!$D$50-COUNTBLANK(D27:AO27)</f>
        <v>9</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9</v>
      </c>
      <c r="AR27" s="324" t="str">
        <f t="shared" si="1"/>
        <v>micha</v>
      </c>
    </row>
    <row r="28" spans="1:44" s="321" customFormat="1">
      <c r="A28" s="323" t="s">
        <v>84</v>
      </c>
      <c r="B28" s="327">
        <f>'Actuele Stand'!$D$50-COUNTBLANK(D28:AO28)</f>
        <v>10</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10</v>
      </c>
      <c r="AR28" s="323" t="str">
        <f t="shared" si="1"/>
        <v>mo</v>
      </c>
    </row>
    <row r="29" spans="1:44" s="321" customFormat="1">
      <c r="A29" s="324" t="s">
        <v>90</v>
      </c>
      <c r="B29" s="327">
        <f>'Actuele Stand'!$D$50-COUNTBLANK(D29:AO29)</f>
        <v>5</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5</v>
      </c>
      <c r="AR29" s="324" t="str">
        <f t="shared" si="1"/>
        <v>paul</v>
      </c>
    </row>
    <row r="30" spans="1:44" s="321" customFormat="1">
      <c r="A30" s="323" t="s">
        <v>137</v>
      </c>
      <c r="B30" s="327">
        <f>'Actuele Stand'!$D$50-COUNTBLANK(D30:AO30)</f>
        <v>5</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5</v>
      </c>
      <c r="AR30" s="323" t="str">
        <f t="shared" si="1"/>
        <v>peet g</v>
      </c>
    </row>
    <row r="31" spans="1:44" s="321" customFormat="1">
      <c r="A31" s="324" t="s">
        <v>132</v>
      </c>
      <c r="B31" s="327">
        <f>'Actuele Stand'!$D$50-COUNTBLANK(D31:AO31)</f>
        <v>6</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6</v>
      </c>
      <c r="AR31" s="324" t="str">
        <f t="shared" si="1"/>
        <v>peet h</v>
      </c>
    </row>
    <row r="32" spans="1:44" s="321" customFormat="1">
      <c r="A32" s="323" t="s">
        <v>121</v>
      </c>
      <c r="B32" s="327">
        <f>'Actuele Stand'!$D$50-COUNTBLANK(D32:AO32)</f>
        <v>2</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
      </c>
      <c r="AL32" s="323" t="str">
        <f>IF('Rooster '!BT70&gt;0,"",AL$3)</f>
        <v>theo</v>
      </c>
      <c r="AM32" s="331" t="str">
        <f>IF('Rooster '!BV70&gt;0,"",AM$3)</f>
        <v/>
      </c>
      <c r="AN32" s="323" t="str">
        <f>IF('Rooster '!BX70&gt;0,"",AN$3)</f>
        <v/>
      </c>
      <c r="AO32" s="331" t="str">
        <f>IF('Rooster '!BZ70&gt;0,"",AO$3)</f>
        <v/>
      </c>
      <c r="AP32" s="329"/>
      <c r="AQ32" s="327">
        <f>'Actuele Stand'!$D$50-COUNTBLANK(D32:AO32)</f>
        <v>2</v>
      </c>
      <c r="AR32" s="323" t="str">
        <f t="shared" si="1"/>
        <v>peet k</v>
      </c>
    </row>
    <row r="33" spans="1:47" s="321" customFormat="1">
      <c r="A33" s="324" t="s">
        <v>124</v>
      </c>
      <c r="B33" s="327">
        <f>'Actuele Stand'!$D$50-COUNTBLANK(D33:AO33)</f>
        <v>4</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mo</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4</v>
      </c>
      <c r="AR33" s="324" t="str">
        <f t="shared" si="1"/>
        <v>peet m</v>
      </c>
    </row>
    <row r="34" spans="1:47" s="321" customFormat="1">
      <c r="A34" s="323" t="s">
        <v>94</v>
      </c>
      <c r="B34" s="327">
        <f>'Actuele Stand'!$D$50-COUNTBLANK(D34:AO34)</f>
        <v>16</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16</v>
      </c>
      <c r="AR34" s="323" t="str">
        <f t="shared" si="1"/>
        <v>piet</v>
      </c>
    </row>
    <row r="35" spans="1:47" s="321" customFormat="1">
      <c r="A35" s="324" t="s">
        <v>125</v>
      </c>
      <c r="B35" s="327">
        <f>'Actuele Stand'!$D$50-COUNTBLANK(D35:AO35)</f>
        <v>10</v>
      </c>
      <c r="C35" s="329"/>
      <c r="D35" s="332" t="str">
        <f>IF('Rooster '!D76&gt;0,"",D$3)</f>
        <v/>
      </c>
      <c r="E35" s="324" t="str">
        <f>IF('Rooster '!F76&gt;0,"",E$3)</f>
        <v/>
      </c>
      <c r="F35" s="332" t="str">
        <f>IF('Rooster '!H76&gt;0,"",F$3)</f>
        <v>appie</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
      </c>
      <c r="AO35" s="324" t="str">
        <f>IF('Rooster '!BZ76&gt;0,"",AO$3)</f>
        <v/>
      </c>
      <c r="AP35" s="329"/>
      <c r="AQ35" s="327">
        <f>'Actuele Stand'!$D$50-COUNTBLANK(D35:AO35)</f>
        <v>10</v>
      </c>
      <c r="AR35" s="324" t="str">
        <f t="shared" si="1"/>
        <v>pleun</v>
      </c>
    </row>
    <row r="36" spans="1:47" s="321" customFormat="1">
      <c r="A36" s="323" t="s">
        <v>133</v>
      </c>
      <c r="B36" s="327">
        <f>'Actuele Stand'!$D$50-COUNTBLANK(D36:AO36)</f>
        <v>7</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7</v>
      </c>
      <c r="AR36" s="323" t="str">
        <f t="shared" si="1"/>
        <v>rene</v>
      </c>
    </row>
    <row r="37" spans="1:47" s="321" customFormat="1">
      <c r="A37" s="324" t="s">
        <v>122</v>
      </c>
      <c r="B37" s="327">
        <f>'Actuele Stand'!$D$50-COUNTBLANK(D37:AO37)</f>
        <v>12</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12</v>
      </c>
      <c r="AR37" s="324" t="str">
        <f t="shared" si="1"/>
        <v>richard</v>
      </c>
    </row>
    <row r="38" spans="1:47" s="321" customFormat="1">
      <c r="A38" s="323" t="s">
        <v>129</v>
      </c>
      <c r="B38" s="327">
        <f>'Actuele Stand'!$D$50-COUNTBLANK(D38:AO38)</f>
        <v>5</v>
      </c>
      <c r="C38" s="329"/>
      <c r="D38" s="323" t="str">
        <f>IF('Rooster '!D82&gt;0,"",D$3)</f>
        <v>alex r</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5</v>
      </c>
      <c r="AR38" s="323" t="str">
        <f t="shared" si="1"/>
        <v>ronald</v>
      </c>
    </row>
    <row r="39" spans="1:47" s="321" customFormat="1">
      <c r="A39" s="324" t="s">
        <v>88</v>
      </c>
      <c r="B39" s="327">
        <f>'Actuele Stand'!$D$50-COUNTBLANK(D39:AO39)</f>
        <v>4</v>
      </c>
      <c r="C39" s="329"/>
      <c r="D39" s="332" t="str">
        <f>IF('Rooster '!D84&gt;0,"",D$3)</f>
        <v>alex r</v>
      </c>
      <c r="E39" s="324" t="str">
        <f>IF('Rooster '!F84&gt;0,"",E$3)</f>
        <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4</v>
      </c>
      <c r="AR39" s="324" t="str">
        <f t="shared" si="1"/>
        <v>ted</v>
      </c>
    </row>
    <row r="40" spans="1:47" s="321" customFormat="1">
      <c r="A40" s="323" t="s">
        <v>85</v>
      </c>
      <c r="B40" s="327">
        <f>'Actuele Stand'!$D$50-COUNTBLANK(D40:AO40)</f>
        <v>13</v>
      </c>
      <c r="C40" s="329"/>
      <c r="D40" s="323" t="str">
        <f>IF('Rooster '!D86&gt;0,"",D$3)</f>
        <v>alex r</v>
      </c>
      <c r="E40" s="331" t="str">
        <f>IF('Rooster '!F86&gt;0,"",E$3)</f>
        <v/>
      </c>
      <c r="F40" s="323" t="str">
        <f>IF('Rooster '!H86&gt;0,"",F$3)</f>
        <v/>
      </c>
      <c r="G40" s="331" t="str">
        <f>IF('Rooster '!J86&gt;0,"",G$3)</f>
        <v/>
      </c>
      <c r="H40" s="323" t="str">
        <f>IF('Rooster '!L86&gt;0,"",H$3)</f>
        <v>berry</v>
      </c>
      <c r="I40" s="331" t="str">
        <f>IF('Rooster '!N86&gt;0,"",I$3)</f>
        <v>chris</v>
      </c>
      <c r="J40" s="323" t="str">
        <f>IF('Rooster '!P86&gt;0,"",J$3)</f>
        <v/>
      </c>
      <c r="K40" s="331" t="str">
        <f>IF('Rooster '!R86&gt;0,"",K$3)</f>
        <v>cor</v>
      </c>
      <c r="L40" s="323" t="str">
        <f>IF('Rooster '!T86&gt;0,"",L$3)</f>
        <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peet k</v>
      </c>
      <c r="AE40" s="331" t="str">
        <f>IF('Rooster '!BF86&gt;0,"",AE$3)</f>
        <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13</v>
      </c>
      <c r="AR40" s="323" t="str">
        <f t="shared" si="1"/>
        <v>theo</v>
      </c>
    </row>
    <row r="41" spans="1:47" s="321" customFormat="1">
      <c r="A41" s="324" t="s">
        <v>141</v>
      </c>
      <c r="B41" s="327">
        <f>'Actuele Stand'!$D$50-COUNTBLANK(D41:AO41)</f>
        <v>13</v>
      </c>
      <c r="C41" s="329"/>
      <c r="D41" s="332" t="str">
        <f>IF('Rooster '!D88&gt;0,"",D$3)</f>
        <v/>
      </c>
      <c r="E41" s="324" t="str">
        <f>IF('Rooster '!F88&gt;0,"",E$3)</f>
        <v/>
      </c>
      <c r="F41" s="332" t="str">
        <f>IF('Rooster '!H88&gt;0,"",F$3)</f>
        <v/>
      </c>
      <c r="G41" s="324" t="str">
        <f>IF('Rooster '!J88&gt;0,"",G$3)</f>
        <v>arthur</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13</v>
      </c>
      <c r="AR41" s="324" t="str">
        <f t="shared" si="1"/>
        <v>thijs</v>
      </c>
    </row>
    <row r="42" spans="1:47" s="321" customFormat="1">
      <c r="A42" s="323" t="s">
        <v>91</v>
      </c>
      <c r="B42" s="327">
        <f>'Actuele Stand'!$D$50-COUNTBLANK(D42:AO42)</f>
        <v>7</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
      </c>
      <c r="T42" s="323" t="str">
        <f>IF('Rooster '!AJ90&gt;0,"",T$3)</f>
        <v/>
      </c>
      <c r="U42" s="331" t="str">
        <f>IF('Rooster '!AL90&gt;0,"",U$3)</f>
        <v>mars bu</v>
      </c>
      <c r="V42" s="323" t="str">
        <f>IF('Rooster '!AN90&gt;0,"",V$3)</f>
        <v>mars ma</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thijs</v>
      </c>
      <c r="AN42" s="329"/>
      <c r="AO42" s="331" t="str">
        <f>IF('Rooster '!BZ90&gt;0,"",AO$3)</f>
        <v/>
      </c>
      <c r="AP42" s="329"/>
      <c r="AQ42" s="327">
        <f>'Actuele Stand'!$D$50-COUNTBLANK(D42:AO42)</f>
        <v>7</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15</v>
      </c>
      <c r="E45" s="327">
        <f>'Actuele Stand'!$D$50-COUNTBLANK(E6:E43)</f>
        <v>0</v>
      </c>
      <c r="F45" s="327">
        <f>'Actuele Stand'!$D$50-COUNTBLANK(F6:F43)</f>
        <v>1</v>
      </c>
      <c r="G45" s="327">
        <f>'Actuele Stand'!$D$50-COUNTBLANK(G6:G43)</f>
        <v>6</v>
      </c>
      <c r="H45" s="327">
        <f>'Actuele Stand'!$D$50-COUNTBLANK(H6:H43)</f>
        <v>5</v>
      </c>
      <c r="I45" s="327">
        <f>'Actuele Stand'!$D$50-COUNTBLANK(I6:I43)</f>
        <v>22</v>
      </c>
      <c r="J45" s="327">
        <f>'Actuele Stand'!$D$50-COUNTBLANK(J6:J43)</f>
        <v>3</v>
      </c>
      <c r="K45" s="327">
        <f>'Actuele Stand'!$D$50-COUNTBLANK(K6:K43)</f>
        <v>8</v>
      </c>
      <c r="L45" s="327">
        <f>'Actuele Stand'!$D$50-COUNTBLANK(L6:L43)</f>
        <v>7</v>
      </c>
      <c r="M45" s="327">
        <f>'Actuele Stand'!$D$50-COUNTBLANK(M6:M43)</f>
        <v>11</v>
      </c>
      <c r="N45" s="327">
        <f>'Actuele Stand'!$D$50-COUNTBLANK(N6:N43)</f>
        <v>9</v>
      </c>
      <c r="O45" s="327">
        <f>'Actuele Stand'!$D$50-COUNTBLANK(O6:O43)</f>
        <v>3</v>
      </c>
      <c r="P45" s="327">
        <f>'Actuele Stand'!$D$50-COUNTBLANK(P6:P43)</f>
        <v>8</v>
      </c>
      <c r="Q45" s="327">
        <f>'Actuele Stand'!$D$50-COUNTBLANK(Q6:Q43)</f>
        <v>9</v>
      </c>
      <c r="R45" s="327">
        <f>'Actuele Stand'!$D$50-COUNTBLANK(R6:R43)</f>
        <v>3</v>
      </c>
      <c r="S45" s="327">
        <f>'Actuele Stand'!$D$50-COUNTBLANK(S6:S43)</f>
        <v>3</v>
      </c>
      <c r="T45" s="327">
        <f>'Actuele Stand'!$D$50-COUNTBLANK(T6:T43)</f>
        <v>6</v>
      </c>
      <c r="U45" s="327">
        <f>'Actuele Stand'!$D$50-COUNTBLANK(U6:U43)</f>
        <v>11</v>
      </c>
      <c r="V45" s="327">
        <f>'Actuele Stand'!$D$50-COUNTBLANK(V6:V43)</f>
        <v>9</v>
      </c>
      <c r="W45" s="327">
        <f>'Actuele Stand'!$D$50-COUNTBLANK(W6:W43)</f>
        <v>16</v>
      </c>
      <c r="X45" s="327">
        <f>'Actuele Stand'!$D$50-COUNTBLANK(X6:X43)</f>
        <v>13</v>
      </c>
      <c r="Y45" s="327">
        <f>'Actuele Stand'!$D$50-COUNTBLANK(Y6:Y43)</f>
        <v>9</v>
      </c>
      <c r="Z45" s="327">
        <f>'Actuele Stand'!$D$50-COUNTBLANK(Z6:Z43)</f>
        <v>10</v>
      </c>
      <c r="AA45" s="327">
        <f>'Actuele Stand'!$D$50-COUNTBLANK(AA6:AA43)</f>
        <v>5</v>
      </c>
      <c r="AB45" s="327">
        <f>'Actuele Stand'!$D$50-COUNTBLANK(AB6:AB43)</f>
        <v>5</v>
      </c>
      <c r="AC45" s="327">
        <f>'Actuele Stand'!$D$50-COUNTBLANK(AC6:AC43)</f>
        <v>6</v>
      </c>
      <c r="AD45" s="327">
        <f>'Actuele Stand'!$D$50-COUNTBLANK(AD6:AD43)</f>
        <v>2</v>
      </c>
      <c r="AE45" s="327">
        <f>'Actuele Stand'!$D$50-COUNTBLANK(AE6:AE43)</f>
        <v>4</v>
      </c>
      <c r="AF45" s="327">
        <f>'Actuele Stand'!$D$50-COUNTBLANK(AF6:AF43)</f>
        <v>16</v>
      </c>
      <c r="AG45" s="327">
        <f>'Actuele Stand'!$D$50-COUNTBLANK(AG6:AG43)</f>
        <v>10</v>
      </c>
      <c r="AH45" s="327">
        <f>'Actuele Stand'!$D$50-COUNTBLANK(AH6:AH43)</f>
        <v>7</v>
      </c>
      <c r="AI45" s="327">
        <f>'Actuele Stand'!$D$50-COUNTBLANK(AI6:AI43)</f>
        <v>12</v>
      </c>
      <c r="AJ45" s="327">
        <f>'Actuele Stand'!$D$50-COUNTBLANK(AJ6:AJ43)</f>
        <v>5</v>
      </c>
      <c r="AK45" s="327">
        <f>'Actuele Stand'!$D$50-COUNTBLANK(AK6:AK43)</f>
        <v>4</v>
      </c>
      <c r="AL45" s="327">
        <f>'Actuele Stand'!$D$50-COUNTBLANK(AL6:AL43)</f>
        <v>13</v>
      </c>
      <c r="AM45" s="327">
        <f>'Actuele Stand'!$D$50-COUNTBLANK(AM6:AM43)</f>
        <v>13</v>
      </c>
      <c r="AN45" s="327">
        <f>'Actuele Stand'!$D$50-COUNTBLANK(AN6:AN43)</f>
        <v>7</v>
      </c>
      <c r="AO45" s="327">
        <f>'Actuele Stand'!$D$50-COUNTBLANK(AO6:AO43)</f>
        <v>0</v>
      </c>
      <c r="AP45" s="314"/>
      <c r="AQ45" s="314"/>
      <c r="AR45" s="327">
        <f>SUM(D45:AO45)/2</f>
        <v>148</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15</v>
      </c>
      <c r="E47" s="335">
        <f>'Actuele Stand'!$D$50-1-'Rooster '!F95</f>
        <v>0</v>
      </c>
      <c r="F47" s="335">
        <f>'Actuele Stand'!$D$50-1-'Rooster '!H95</f>
        <v>1</v>
      </c>
      <c r="G47" s="335">
        <f>'Actuele Stand'!$D$50-1-'Rooster '!J95</f>
        <v>6</v>
      </c>
      <c r="H47" s="335">
        <f>'Actuele Stand'!$D$50-1-'Rooster '!L95</f>
        <v>5</v>
      </c>
      <c r="I47" s="335">
        <f>'Actuele Stand'!$D$50-1-'Rooster '!N95</f>
        <v>22</v>
      </c>
      <c r="J47" s="335">
        <f>'Actuele Stand'!$D$50-1-'Rooster '!P95</f>
        <v>3</v>
      </c>
      <c r="K47" s="335">
        <f>'Actuele Stand'!$D$50-1-'Rooster '!R95</f>
        <v>8</v>
      </c>
      <c r="L47" s="335">
        <f>'Actuele Stand'!$D$50-1-'Rooster '!T95</f>
        <v>7</v>
      </c>
      <c r="M47" s="335">
        <f>'Actuele Stand'!$D$50-1-'Rooster '!V95</f>
        <v>11</v>
      </c>
      <c r="N47" s="335">
        <f>'Actuele Stand'!$D$50-1-'Rooster '!X95</f>
        <v>9</v>
      </c>
      <c r="O47" s="335">
        <f>'Actuele Stand'!$D$50-1-'Rooster '!Z95</f>
        <v>3</v>
      </c>
      <c r="P47" s="335">
        <f>'Actuele Stand'!$D$50-1-'Rooster '!AB95</f>
        <v>8</v>
      </c>
      <c r="Q47" s="335">
        <f>'Actuele Stand'!$D$50-1-'Rooster '!AD95</f>
        <v>9</v>
      </c>
      <c r="R47" s="335">
        <f>'Actuele Stand'!$D$50-1-'Rooster '!AF95</f>
        <v>3</v>
      </c>
      <c r="S47" s="335">
        <f>'Actuele Stand'!$D$50-1-'Rooster '!AH95</f>
        <v>3</v>
      </c>
      <c r="T47" s="335">
        <f>'Actuele Stand'!$D$50-1-'Rooster '!AJ95</f>
        <v>6</v>
      </c>
      <c r="U47" s="335">
        <f>'Actuele Stand'!$D$50-1-'Rooster '!AL95</f>
        <v>11</v>
      </c>
      <c r="V47" s="335">
        <f>'Actuele Stand'!$D$50-1-'Rooster '!AN95</f>
        <v>9</v>
      </c>
      <c r="W47" s="335">
        <f>'Actuele Stand'!$D$50-1-'Rooster '!AP95</f>
        <v>16</v>
      </c>
      <c r="X47" s="335">
        <f>'Actuele Stand'!$D$50-1-'Rooster '!AR95</f>
        <v>13</v>
      </c>
      <c r="Y47" s="335">
        <f>'Actuele Stand'!$D$50-1-'Rooster '!AT95</f>
        <v>9</v>
      </c>
      <c r="Z47" s="335">
        <f>'Actuele Stand'!$D$50-1-'Rooster '!AV95</f>
        <v>10</v>
      </c>
      <c r="AA47" s="335">
        <f>'Actuele Stand'!$D$50-1-'Rooster '!AX95</f>
        <v>5</v>
      </c>
      <c r="AB47" s="335">
        <f>'Actuele Stand'!$D$50-1-'Rooster '!AZ95</f>
        <v>5</v>
      </c>
      <c r="AC47" s="335">
        <f>'Actuele Stand'!$D$50-1-'Rooster '!BB95</f>
        <v>6</v>
      </c>
      <c r="AD47" s="335">
        <f>'Actuele Stand'!$D$50-1-'Rooster '!BD95</f>
        <v>2</v>
      </c>
      <c r="AE47" s="335">
        <f>'Actuele Stand'!$D$50-1-'Rooster '!BF95</f>
        <v>4</v>
      </c>
      <c r="AF47" s="335">
        <f>'Actuele Stand'!$D$50-1-'Rooster '!BH95</f>
        <v>16</v>
      </c>
      <c r="AG47" s="335">
        <f>'Actuele Stand'!$D$50-1-'Rooster '!BJ95</f>
        <v>10</v>
      </c>
      <c r="AH47" s="335">
        <f>'Actuele Stand'!$D$50-1-'Rooster '!BL95</f>
        <v>7</v>
      </c>
      <c r="AI47" s="335">
        <f>'Actuele Stand'!$D$50-1-'Rooster '!BN95</f>
        <v>12</v>
      </c>
      <c r="AJ47" s="335">
        <f>'Actuele Stand'!$D$50-1-'Rooster '!BP95</f>
        <v>5</v>
      </c>
      <c r="AK47" s="335">
        <f>'Actuele Stand'!$D$50-1-'Rooster '!BR95</f>
        <v>4</v>
      </c>
      <c r="AL47" s="335">
        <f>'Actuele Stand'!$D$50-1-'Rooster '!BT95</f>
        <v>13</v>
      </c>
      <c r="AM47" s="335">
        <f>'Actuele Stand'!$D$50-1-'Rooster '!BV95</f>
        <v>13</v>
      </c>
      <c r="AN47" s="335">
        <f>'Actuele Stand'!$D$50-1-'Rooster '!BX95</f>
        <v>7</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4</v>
      </c>
      <c r="C1" s="70" t="s">
        <v>217</v>
      </c>
      <c r="D1" s="70"/>
      <c r="E1" s="70"/>
    </row>
    <row r="2" spans="1:41" s="68" customFormat="1" ht="25" customHeight="1">
      <c r="A2" s="75" t="str">
        <f>NogTeSpelen!D39</f>
        <v>alex r</v>
      </c>
      <c r="B2" s="76" t="str">
        <f>NogTeSpelen!E39</f>
        <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33</v>
      </c>
      <c r="C11" s="73" t="s">
        <v>218</v>
      </c>
      <c r="D11" s="73"/>
      <c r="E11" s="73"/>
      <c r="AO11" s="66"/>
    </row>
    <row r="12" spans="1:41" ht="25" customHeight="1">
      <c r="A12" s="83" t="str">
        <f>Gespeeld!D39</f>
        <v/>
      </c>
      <c r="B12" s="84" t="str">
        <f>Gespeeld!E39</f>
        <v>alex s</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13</v>
      </c>
      <c r="C1" s="70" t="s">
        <v>217</v>
      </c>
      <c r="D1" s="70"/>
      <c r="E1" s="70"/>
    </row>
    <row r="2" spans="1:41" s="68" customFormat="1" ht="25" customHeight="1">
      <c r="A2" s="75" t="str">
        <f>NogTeSpelen!D40</f>
        <v>alex r</v>
      </c>
      <c r="B2" s="76" t="str">
        <f>NogTeSpelen!E40</f>
        <v/>
      </c>
      <c r="C2" s="76" t="str">
        <f>NogTeSpelen!F40</f>
        <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peet k</v>
      </c>
      <c r="E7" s="79" t="str">
        <f>NogTeSpelen!AE40</f>
        <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24</v>
      </c>
      <c r="C11" s="73" t="s">
        <v>218</v>
      </c>
      <c r="D11" s="73"/>
      <c r="E11" s="73"/>
      <c r="AO11" s="66"/>
    </row>
    <row r="12" spans="1:41" ht="25" customHeight="1">
      <c r="A12" s="83" t="str">
        <f>Gespeeld!D40</f>
        <v/>
      </c>
      <c r="B12" s="84" t="str">
        <f>Gespeeld!E40</f>
        <v>alex s</v>
      </c>
      <c r="C12" s="84" t="str">
        <f>Gespeeld!F40</f>
        <v>appie</v>
      </c>
      <c r="D12" s="84" t="str">
        <f>Gespeeld!G40</f>
        <v>arthur</v>
      </c>
      <c r="E12" s="85" t="str">
        <f>Gespeeld!H40</f>
        <v/>
      </c>
    </row>
    <row r="13" spans="1:41" ht="25" customHeight="1">
      <c r="A13" s="86" t="str">
        <f>Gespeeld!I40</f>
        <v/>
      </c>
      <c r="B13" s="69" t="str">
        <f>Gespeeld!J40</f>
        <v>cock</v>
      </c>
      <c r="C13" s="69" t="str">
        <f>Gespeeld!K40</f>
        <v/>
      </c>
      <c r="D13" s="69" t="str">
        <f>Gespeeld!L40</f>
        <v>ed</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
      </c>
      <c r="E17" s="87" t="str">
        <f>Gespeeld!AE40</f>
        <v>peet m</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13</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richard</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24</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7</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mars ma</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30</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jos</v>
      </c>
      <c r="B15" s="69" t="str">
        <f>Gespeeld!T42</f>
        <v>mars bo</v>
      </c>
      <c r="C15" s="69" t="str">
        <f>Gespeeld!U42</f>
        <v/>
      </c>
      <c r="D15" s="69" t="str">
        <f>Gespeeld!V42</f>
        <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Normal="100"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67">
        <f>'Deelnemers-moyenne-aantal'!B4</f>
        <v>46089</v>
      </c>
      <c r="V1" s="367"/>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22</v>
      </c>
      <c r="E4" s="185">
        <f t="shared" si="0"/>
        <v>37</v>
      </c>
      <c r="F4" s="185">
        <f t="shared" si="0"/>
        <v>36</v>
      </c>
      <c r="G4" s="185">
        <f t="shared" si="0"/>
        <v>31</v>
      </c>
      <c r="H4" s="185">
        <f t="shared" si="0"/>
        <v>32</v>
      </c>
      <c r="I4" s="185">
        <f t="shared" si="0"/>
        <v>15</v>
      </c>
      <c r="J4" s="185">
        <f t="shared" si="0"/>
        <v>34</v>
      </c>
      <c r="K4" s="185">
        <f t="shared" si="0"/>
        <v>29</v>
      </c>
      <c r="L4" s="185">
        <f t="shared" si="0"/>
        <v>30</v>
      </c>
      <c r="M4" s="185">
        <f t="shared" si="0"/>
        <v>26</v>
      </c>
      <c r="N4" s="185">
        <f t="shared" si="0"/>
        <v>28</v>
      </c>
      <c r="O4" s="185">
        <f t="shared" si="0"/>
        <v>34</v>
      </c>
      <c r="P4" s="185">
        <f t="shared" si="0"/>
        <v>29</v>
      </c>
      <c r="Q4" s="185">
        <f t="shared" si="0"/>
        <v>28</v>
      </c>
      <c r="R4" s="185">
        <f t="shared" si="0"/>
        <v>34</v>
      </c>
      <c r="S4" s="185">
        <f t="shared" si="0"/>
        <v>34</v>
      </c>
      <c r="T4" s="185">
        <f t="shared" si="0"/>
        <v>31</v>
      </c>
      <c r="U4" s="185">
        <f t="shared" si="0"/>
        <v>26</v>
      </c>
      <c r="V4" s="185">
        <f t="shared" si="0"/>
        <v>28</v>
      </c>
      <c r="W4" s="185">
        <f t="shared" si="0"/>
        <v>21</v>
      </c>
      <c r="X4" s="185">
        <f t="shared" si="0"/>
        <v>24</v>
      </c>
      <c r="Y4" s="185">
        <f t="shared" si="0"/>
        <v>28</v>
      </c>
      <c r="Z4" s="185">
        <f t="shared" si="0"/>
        <v>27</v>
      </c>
      <c r="AA4" s="185">
        <f t="shared" si="0"/>
        <v>32</v>
      </c>
      <c r="AB4" s="185">
        <f t="shared" si="0"/>
        <v>32</v>
      </c>
      <c r="AC4" s="185">
        <f t="shared" si="0"/>
        <v>31</v>
      </c>
      <c r="AD4" s="185">
        <f t="shared" si="0"/>
        <v>35</v>
      </c>
      <c r="AE4" s="185">
        <f t="shared" si="0"/>
        <v>33</v>
      </c>
      <c r="AF4" s="185">
        <f t="shared" si="0"/>
        <v>21</v>
      </c>
      <c r="AG4" s="185">
        <f t="shared" si="0"/>
        <v>27</v>
      </c>
      <c r="AH4" s="185">
        <f t="shared" si="0"/>
        <v>30</v>
      </c>
      <c r="AI4" s="185">
        <f t="shared" si="0"/>
        <v>25</v>
      </c>
      <c r="AJ4" s="185">
        <f t="shared" si="0"/>
        <v>32</v>
      </c>
      <c r="AK4" s="185">
        <f t="shared" si="0"/>
        <v>33</v>
      </c>
      <c r="AL4" s="185">
        <f t="shared" ref="AL4:AO4" si="1">AL47</f>
        <v>24</v>
      </c>
      <c r="AM4" s="185">
        <f t="shared" si="1"/>
        <v>24</v>
      </c>
      <c r="AN4" s="185">
        <f t="shared" si="1"/>
        <v>30</v>
      </c>
      <c r="AO4" s="185">
        <f t="shared" si="1"/>
        <v>37</v>
      </c>
      <c r="AP4" s="173"/>
      <c r="AQ4" s="173"/>
      <c r="AR4" s="185">
        <f>SUM(D4:AO4)/2</f>
        <v>555</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22</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ger d</v>
      </c>
      <c r="O6" s="189" t="str">
        <f>IF('Rooster '!Z18&gt;0,O$3,"")</f>
        <v/>
      </c>
      <c r="P6" s="182" t="str">
        <f>IF('Rooster '!AB18&gt;0,P$3,"")</f>
        <v/>
      </c>
      <c r="Q6" s="189" t="str">
        <f>IF('Rooster '!AD18&gt;0,Q$3,"")</f>
        <v>jaap</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richard</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22</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36</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36</v>
      </c>
      <c r="AR8" s="182" t="str">
        <f t="shared" si="2"/>
        <v>appie</v>
      </c>
    </row>
    <row r="9" spans="1:47">
      <c r="A9" s="196" t="s">
        <v>131</v>
      </c>
      <c r="B9" s="185">
        <f>'Actuele Stand'!$D$50-COUNTBLANK(D9:AO9)</f>
        <v>31</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harold</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31</v>
      </c>
      <c r="AR9" s="196" t="str">
        <f t="shared" si="2"/>
        <v>arthur</v>
      </c>
    </row>
    <row r="10" spans="1:47">
      <c r="A10" s="182" t="s">
        <v>140</v>
      </c>
      <c r="B10" s="185">
        <f>'Actuele Stand'!$D$50-COUNTBLANK(D10:AO10)</f>
        <v>32</v>
      </c>
      <c r="C10" s="187"/>
      <c r="D10" s="182" t="str">
        <f>IF('Rooster '!D26&gt;0,D$3,"")</f>
        <v>alex r</v>
      </c>
      <c r="E10" s="189" t="str">
        <f>IF('Rooster '!F26&gt;0,E$3,"")</f>
        <v>alex s</v>
      </c>
      <c r="F10" s="182" t="str">
        <f>IF('Rooster '!H26&gt;0,F$3,"")</f>
        <v>appie</v>
      </c>
      <c r="G10" s="189" t="str">
        <f>IF('Rooster '!J26&gt;0,G$3,"")</f>
        <v>arthur</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32</v>
      </c>
      <c r="AR10" s="182" t="str">
        <f t="shared" si="2"/>
        <v>berry</v>
      </c>
    </row>
    <row r="11" spans="1:47">
      <c r="A11" s="196" t="s">
        <v>123</v>
      </c>
      <c r="B11" s="185">
        <f>'Actuele Stand'!$D$50-COUNTBLANK(D11:AO11)</f>
        <v>15</v>
      </c>
      <c r="C11" s="187"/>
      <c r="D11" s="197" t="str">
        <f>IF('Rooster '!D28&gt;0,D$3,"")</f>
        <v/>
      </c>
      <c r="E11" s="196" t="str">
        <f>IF('Rooster '!F28&gt;0,E$3,"")</f>
        <v>alex s</v>
      </c>
      <c r="F11" s="197" t="str">
        <f>IF('Rooster '!H28&gt;0,F$3,"")</f>
        <v>appie</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peet g</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ronald</v>
      </c>
      <c r="AK11" s="196" t="str">
        <f>IF('Rooster '!BR28&gt;0,AK$3,"")</f>
        <v/>
      </c>
      <c r="AL11" s="197" t="str">
        <f>IF('Rooster '!BT28&gt;0,AL$3,"")</f>
        <v/>
      </c>
      <c r="AM11" s="196" t="str">
        <f>IF('Rooster '!BV28&gt;0,AM$3,"")</f>
        <v>thijs</v>
      </c>
      <c r="AN11" s="197" t="str">
        <f>IF('Rooster '!BX28&gt;0,AN$3,"")</f>
        <v/>
      </c>
      <c r="AO11" s="196" t="str">
        <f>IF('Rooster '!BZ28&gt;0,AO$3,"")</f>
        <v>wout</v>
      </c>
      <c r="AP11" s="187"/>
      <c r="AQ11" s="185">
        <f t="shared" si="3"/>
        <v>15</v>
      </c>
      <c r="AR11" s="196" t="str">
        <f t="shared" si="2"/>
        <v>chris</v>
      </c>
    </row>
    <row r="12" spans="1:47">
      <c r="A12" s="182" t="s">
        <v>86</v>
      </c>
      <c r="B12" s="185">
        <f>'Actuele Stand'!$D$50-COUNTBLANK(D12:AO12)</f>
        <v>34</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34</v>
      </c>
      <c r="AR12" s="182" t="str">
        <f t="shared" si="2"/>
        <v>cock</v>
      </c>
    </row>
    <row r="13" spans="1:47">
      <c r="A13" s="196" t="s">
        <v>82</v>
      </c>
      <c r="B13" s="185">
        <f>'Actuele Stand'!$D$50-COUNTBLANK(D13:AO13)</f>
        <v>29</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29</v>
      </c>
      <c r="AR13" s="196" t="str">
        <f t="shared" si="2"/>
        <v>cor</v>
      </c>
    </row>
    <row r="14" spans="1:47">
      <c r="A14" s="182" t="s">
        <v>93</v>
      </c>
      <c r="B14" s="185">
        <f>'Actuele Stand'!$D$50-COUNTBLANK(D14:AO14)</f>
        <v>30</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30</v>
      </c>
      <c r="AR14" s="182" t="str">
        <f t="shared" si="2"/>
        <v>ed</v>
      </c>
    </row>
    <row r="15" spans="1:47">
      <c r="A15" s="196" t="s">
        <v>134</v>
      </c>
      <c r="B15" s="185">
        <f>'Actuele Stand'!$D$50-COUNTBLANK(D15:AO15)</f>
        <v>26</v>
      </c>
      <c r="C15" s="187"/>
      <c r="D15" s="197" t="str">
        <f>IF('Rooster '!D36&gt;0,D$3,"")</f>
        <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26</v>
      </c>
      <c r="AR15" s="196" t="str">
        <f t="shared" si="2"/>
        <v>frans</v>
      </c>
    </row>
    <row r="16" spans="1:47">
      <c r="A16" s="182" t="s">
        <v>128</v>
      </c>
      <c r="B16" s="185">
        <f>'Actuele Stand'!$D$50-COUNTBLANK(D16:AO16)</f>
        <v>28</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28</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29</v>
      </c>
      <c r="C18" s="187"/>
      <c r="D18" s="182" t="str">
        <f>IF('Rooster '!D42&gt;0,D$3,"")</f>
        <v/>
      </c>
      <c r="E18" s="189" t="str">
        <f>IF('Rooster '!F42&gt;0,E$3,"")</f>
        <v>alex s</v>
      </c>
      <c r="F18" s="182" t="str">
        <f>IF('Rooster '!H42&gt;0,F$3,"")</f>
        <v>appie</v>
      </c>
      <c r="G18" s="189" t="str">
        <f>IF('Rooster '!J42&gt;0,G$3,"")</f>
        <v>arthur</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29</v>
      </c>
      <c r="AR18" s="182" t="str">
        <f t="shared" si="2"/>
        <v>harold</v>
      </c>
    </row>
    <row r="19" spans="1:44">
      <c r="A19" s="196" t="s">
        <v>89</v>
      </c>
      <c r="B19" s="185">
        <f>'Actuele Stand'!$D$50-COUNTBLANK(D19:AO19)</f>
        <v>28</v>
      </c>
      <c r="C19" s="187"/>
      <c r="D19" s="197" t="str">
        <f>IF('Rooster '!D44&gt;0,D$3,"")</f>
        <v>alex r</v>
      </c>
      <c r="E19" s="196" t="str">
        <f>IF('Rooster '!F44&gt;0,E$3,"")</f>
        <v>alex s</v>
      </c>
      <c r="F19" s="197" t="str">
        <f>IF('Rooster '!H44&gt;0,F$3,"")</f>
        <v>appie</v>
      </c>
      <c r="G19" s="196" t="str">
        <f>IF('Rooster '!J44&gt;0,G$3,"")</f>
        <v/>
      </c>
      <c r="H19" s="197" t="str">
        <f>IF('Rooster '!L44&gt;0,H$3,"")</f>
        <v>berry</v>
      </c>
      <c r="I19" s="196" t="str">
        <f>IF('Rooster '!N44&gt;0,I$3,"")</f>
        <v/>
      </c>
      <c r="J19" s="197" t="str">
        <f>IF('Rooster '!P44&gt;0,J$3,"")</f>
        <v>cock</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28</v>
      </c>
      <c r="AR19" s="196" t="str">
        <f t="shared" si="2"/>
        <v>jaap</v>
      </c>
    </row>
    <row r="20" spans="1:44">
      <c r="A20" s="182" t="s">
        <v>92</v>
      </c>
      <c r="B20" s="185">
        <f>'Actuele Stand'!$D$50-COUNTBLANK(D20:AO20)</f>
        <v>34</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34</v>
      </c>
      <c r="AR20" s="182" t="str">
        <f t="shared" si="2"/>
        <v>joop</v>
      </c>
    </row>
    <row r="21" spans="1:44">
      <c r="A21" s="196" t="s">
        <v>83</v>
      </c>
      <c r="B21" s="185">
        <f>'Actuele Stand'!$D$50-COUNTBLANK(D21:AO21)</f>
        <v>34</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34</v>
      </c>
      <c r="AR21" s="196" t="str">
        <f t="shared" si="2"/>
        <v>jos</v>
      </c>
    </row>
    <row r="22" spans="1:44">
      <c r="A22" s="182" t="s">
        <v>159</v>
      </c>
      <c r="B22" s="185">
        <f>'Actuele Stand'!$D$50-COUNTBLANK(D22:AO22)</f>
        <v>31</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31</v>
      </c>
      <c r="AR22" s="182" t="str">
        <f t="shared" si="2"/>
        <v>mars bo</v>
      </c>
    </row>
    <row r="23" spans="1:44">
      <c r="A23" s="196" t="s">
        <v>160</v>
      </c>
      <c r="B23" s="185">
        <f>'Actuele Stand'!$D$50-COUNTBLANK(D23:AO23)</f>
        <v>26</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joop</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
      </c>
      <c r="AG23" s="196" t="str">
        <f>IF('Rooster '!BJ52&gt;0,AG$3,"")</f>
        <v>pleun</v>
      </c>
      <c r="AH23" s="197" t="str">
        <f>IF('Rooster '!BL52&gt;0,AH$3,"")</f>
        <v>rene</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26</v>
      </c>
      <c r="AR23" s="196" t="str">
        <f t="shared" si="2"/>
        <v>mars bu</v>
      </c>
    </row>
    <row r="24" spans="1:44">
      <c r="A24" s="182" t="s">
        <v>161</v>
      </c>
      <c r="B24" s="185">
        <f>'Actuele Stand'!$D$50-COUNTBLANK(D24:AO24)</f>
        <v>28</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28</v>
      </c>
      <c r="AR24" s="182" t="str">
        <f t="shared" si="2"/>
        <v>mars ma</v>
      </c>
    </row>
    <row r="25" spans="1:44">
      <c r="A25" s="196" t="s">
        <v>162</v>
      </c>
      <c r="B25" s="185">
        <f>'Actuele Stand'!$D$50-COUNTBLANK(D25:AO25)</f>
        <v>21</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
      </c>
      <c r="T25" s="197" t="str">
        <f>IF('Rooster '!AJ56&gt;0,T$3,"")</f>
        <v/>
      </c>
      <c r="U25" s="196" t="str">
        <f>IF('Rooster '!AL56&gt;0,U$3,"")</f>
        <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21</v>
      </c>
      <c r="AR25" s="196" t="str">
        <f t="shared" si="2"/>
        <v>mars os</v>
      </c>
    </row>
    <row r="26" spans="1:44">
      <c r="A26" s="182" t="s">
        <v>130</v>
      </c>
      <c r="B26" s="185">
        <f>'Actuele Stand'!$D$50-COUNTBLANK(D26:AO26)</f>
        <v>24</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24</v>
      </c>
      <c r="AR26" s="182" t="str">
        <f t="shared" si="2"/>
        <v>marco</v>
      </c>
    </row>
    <row r="27" spans="1:44">
      <c r="A27" s="196" t="s">
        <v>135</v>
      </c>
      <c r="B27" s="185">
        <f>'Actuele Stand'!$D$50-COUNTBLANK(D27:AO27)</f>
        <v>28</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28</v>
      </c>
      <c r="AR27" s="196" t="str">
        <f t="shared" si="2"/>
        <v>micha</v>
      </c>
    </row>
    <row r="28" spans="1:44">
      <c r="A28" s="182" t="s">
        <v>84</v>
      </c>
      <c r="B28" s="185">
        <f>'Actuele Stand'!$D$50-COUNTBLANK(D28:AO28)</f>
        <v>27</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27</v>
      </c>
      <c r="AR28" s="182" t="str">
        <f t="shared" si="2"/>
        <v>mo</v>
      </c>
    </row>
    <row r="29" spans="1:44">
      <c r="A29" s="196" t="s">
        <v>90</v>
      </c>
      <c r="B29" s="185">
        <f>'Actuele Stand'!$D$50-COUNTBLANK(D29:AO29)</f>
        <v>32</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32</v>
      </c>
      <c r="AR29" s="196" t="str">
        <f t="shared" si="2"/>
        <v>paul</v>
      </c>
    </row>
    <row r="30" spans="1:44">
      <c r="A30" s="182" t="s">
        <v>137</v>
      </c>
      <c r="B30" s="185">
        <f>'Actuele Stand'!$D$50-COUNTBLANK(D30:AO30)</f>
        <v>32</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32</v>
      </c>
      <c r="AR30" s="182" t="str">
        <f t="shared" si="2"/>
        <v>peet g</v>
      </c>
    </row>
    <row r="31" spans="1:44">
      <c r="A31" s="196" t="s">
        <v>132</v>
      </c>
      <c r="B31" s="185">
        <f>'Actuele Stand'!$D$50-COUNTBLANK(D31:AO31)</f>
        <v>31</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31</v>
      </c>
      <c r="AR31" s="196" t="str">
        <f t="shared" si="2"/>
        <v>peet h</v>
      </c>
    </row>
    <row r="32" spans="1:44">
      <c r="A32" s="182" t="s">
        <v>121</v>
      </c>
      <c r="B32" s="185">
        <f>'Actuele Stand'!$D$50-COUNTBLANK(D32:AO32)</f>
        <v>35</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ted</v>
      </c>
      <c r="AL32" s="182" t="str">
        <f>IF('Rooster '!BT70&gt;0,AL$3,"")</f>
        <v/>
      </c>
      <c r="AM32" s="189" t="str">
        <f>IF('Rooster '!BV70&gt;0,AM$3,"")</f>
        <v>thijs</v>
      </c>
      <c r="AN32" s="182" t="str">
        <f>IF('Rooster '!BX70&gt;0,AN$3,"")</f>
        <v>wim</v>
      </c>
      <c r="AO32" s="189" t="str">
        <f>IF('Rooster '!BZ70&gt;0,AO$3,"")</f>
        <v>wout</v>
      </c>
      <c r="AP32" s="187"/>
      <c r="AQ32" s="185">
        <f t="shared" si="3"/>
        <v>35</v>
      </c>
      <c r="AR32" s="182" t="str">
        <f t="shared" si="2"/>
        <v>peet k</v>
      </c>
    </row>
    <row r="33" spans="1:47">
      <c r="A33" s="196" t="s">
        <v>124</v>
      </c>
      <c r="B33" s="185">
        <f>'Actuele Stand'!$D$50-COUNTBLANK(D33:AO33)</f>
        <v>33</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33</v>
      </c>
      <c r="AR33" s="196" t="str">
        <f t="shared" si="2"/>
        <v>peet m</v>
      </c>
    </row>
    <row r="34" spans="1:47">
      <c r="A34" s="182" t="s">
        <v>94</v>
      </c>
      <c r="B34" s="185">
        <f>'Actuele Stand'!$D$50-COUNTBLANK(D34:AO34)</f>
        <v>21</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21</v>
      </c>
      <c r="AR34" s="182" t="str">
        <f t="shared" si="2"/>
        <v>piet</v>
      </c>
    </row>
    <row r="35" spans="1:47">
      <c r="A35" s="196" t="s">
        <v>125</v>
      </c>
      <c r="B35" s="185">
        <f>'Actuele Stand'!$D$50-COUNTBLANK(D35:AO35)</f>
        <v>27</v>
      </c>
      <c r="C35" s="187"/>
      <c r="D35" s="197" t="str">
        <f>IF('Rooster '!D76&gt;0,D$3,"")</f>
        <v>alex r</v>
      </c>
      <c r="E35" s="196" t="str">
        <f>IF('Rooster '!F76&gt;0,E$3,"")</f>
        <v>alex s</v>
      </c>
      <c r="F35" s="197" t="str">
        <f>IF('Rooster '!H76&gt;0,F$3,"")</f>
        <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rene</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wim</v>
      </c>
      <c r="AO35" s="196" t="str">
        <f>IF('Rooster '!BZ76&gt;0,AO$3,"")</f>
        <v>wout</v>
      </c>
      <c r="AP35" s="187"/>
      <c r="AQ35" s="185">
        <f t="shared" si="3"/>
        <v>27</v>
      </c>
      <c r="AR35" s="196" t="str">
        <f t="shared" si="2"/>
        <v>pleun</v>
      </c>
    </row>
    <row r="36" spans="1:47">
      <c r="A36" s="182" t="s">
        <v>133</v>
      </c>
      <c r="B36" s="185">
        <f>'Actuele Stand'!$D$50-COUNTBLANK(D36:AO36)</f>
        <v>30</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30</v>
      </c>
      <c r="AR36" s="182" t="str">
        <f t="shared" si="2"/>
        <v>rene</v>
      </c>
    </row>
    <row r="37" spans="1:47">
      <c r="A37" s="196" t="s">
        <v>122</v>
      </c>
      <c r="B37" s="185">
        <f>'Actuele Stand'!$D$50-COUNTBLANK(D37:AO37)</f>
        <v>25</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25</v>
      </c>
      <c r="AR37" s="196" t="str">
        <f t="shared" si="2"/>
        <v>richard</v>
      </c>
    </row>
    <row r="38" spans="1:47">
      <c r="A38" s="182" t="s">
        <v>129</v>
      </c>
      <c r="B38" s="185">
        <f>'Actuele Stand'!$D$50-COUNTBLANK(D38:AO38)</f>
        <v>32</v>
      </c>
      <c r="C38" s="187"/>
      <c r="D38" s="182" t="str">
        <f>IF('Rooster '!D82&gt;0,D$3,"")</f>
        <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32</v>
      </c>
      <c r="AR38" s="182" t="str">
        <f t="shared" si="2"/>
        <v>ronald</v>
      </c>
    </row>
    <row r="39" spans="1:47">
      <c r="A39" s="196" t="s">
        <v>88</v>
      </c>
      <c r="B39" s="185">
        <f>'Actuele Stand'!$D$50-COUNTBLANK(D39:AO39)</f>
        <v>33</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33</v>
      </c>
      <c r="AR39" s="196" t="str">
        <f t="shared" si="2"/>
        <v>ted</v>
      </c>
    </row>
    <row r="40" spans="1:47">
      <c r="A40" s="182" t="s">
        <v>85</v>
      </c>
      <c r="B40" s="185">
        <f>'Actuele Stand'!$D$50-COUNTBLANK(D40:AO40)</f>
        <v>24</v>
      </c>
      <c r="C40" s="187"/>
      <c r="D40" s="182" t="str">
        <f>IF('Rooster '!D86&gt;0,D$3,"")</f>
        <v/>
      </c>
      <c r="E40" s="189" t="str">
        <f>IF('Rooster '!F86&gt;0,E$3,"")</f>
        <v>alex s</v>
      </c>
      <c r="F40" s="182" t="str">
        <f>IF('Rooster '!H86&gt;0,F$3,"")</f>
        <v>appie</v>
      </c>
      <c r="G40" s="189" t="str">
        <f>IF('Rooster '!J86&gt;0,G$3,"")</f>
        <v>arthur</v>
      </c>
      <c r="H40" s="182" t="str">
        <f>IF('Rooster '!L86&gt;0,H$3,"")</f>
        <v/>
      </c>
      <c r="I40" s="189" t="str">
        <f>IF('Rooster '!N86&gt;0,I$3,"")</f>
        <v/>
      </c>
      <c r="J40" s="182" t="str">
        <f>IF('Rooster '!P86&gt;0,J$3,"")</f>
        <v>cock</v>
      </c>
      <c r="K40" s="189" t="str">
        <f>IF('Rooster '!R86&gt;0,K$3,"")</f>
        <v/>
      </c>
      <c r="L40" s="182" t="str">
        <f>IF('Rooster '!T86&gt;0,L$3,"")</f>
        <v>ed</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
      </c>
      <c r="AE40" s="189" t="str">
        <f>IF('Rooster '!BF86&gt;0,AE$3,"")</f>
        <v>peet m</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24</v>
      </c>
      <c r="AR40" s="182" t="str">
        <f t="shared" si="2"/>
        <v>theo</v>
      </c>
    </row>
    <row r="41" spans="1:47">
      <c r="A41" s="196" t="s">
        <v>141</v>
      </c>
      <c r="B41" s="185">
        <f>'Actuele Stand'!$D$50-COUNTBLANK(D41:AO41)</f>
        <v>24</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24</v>
      </c>
      <c r="AR41" s="196" t="str">
        <f t="shared" si="2"/>
        <v>thijs</v>
      </c>
    </row>
    <row r="42" spans="1:47">
      <c r="A42" s="182" t="s">
        <v>91</v>
      </c>
      <c r="B42" s="185">
        <f>'Actuele Stand'!$D$50-COUNTBLANK(D42:AO42)</f>
        <v>30</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
      </c>
      <c r="AN42" s="187"/>
      <c r="AO42" s="189" t="str">
        <f>IF('Rooster '!BZ90&gt;0,AO$3,"")</f>
        <v>wout</v>
      </c>
      <c r="AP42" s="187"/>
      <c r="AQ42" s="185">
        <f t="shared" si="3"/>
        <v>30</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22</v>
      </c>
      <c r="E45" s="185">
        <f>'Actuele Stand'!$D$50-COUNTBLANK(E6:E43)</f>
        <v>37</v>
      </c>
      <c r="F45" s="185">
        <f>'Actuele Stand'!$D$50-COUNTBLANK(F6:F43)</f>
        <v>36</v>
      </c>
      <c r="G45" s="185">
        <f>'Actuele Stand'!$D$50-COUNTBLANK(G6:G43)</f>
        <v>31</v>
      </c>
      <c r="H45" s="185">
        <f>'Actuele Stand'!$D$50-COUNTBLANK(H6:H43)</f>
        <v>32</v>
      </c>
      <c r="I45" s="185">
        <f>'Actuele Stand'!$D$50-COUNTBLANK(I6:I43)</f>
        <v>15</v>
      </c>
      <c r="J45" s="185">
        <f>'Actuele Stand'!$D$50-COUNTBLANK(J6:J43)</f>
        <v>34</v>
      </c>
      <c r="K45" s="185">
        <f>'Actuele Stand'!$D$50-COUNTBLANK(K6:K43)</f>
        <v>29</v>
      </c>
      <c r="L45" s="185">
        <f>'Actuele Stand'!$D$50-COUNTBLANK(L6:L43)</f>
        <v>30</v>
      </c>
      <c r="M45" s="185">
        <f>'Actuele Stand'!$D$50-COUNTBLANK(M6:M43)</f>
        <v>26</v>
      </c>
      <c r="N45" s="185">
        <f>'Actuele Stand'!$D$50-COUNTBLANK(N6:N43)</f>
        <v>28</v>
      </c>
      <c r="O45" s="185">
        <f>'Actuele Stand'!$D$50-COUNTBLANK(O6:O43)</f>
        <v>34</v>
      </c>
      <c r="P45" s="185">
        <f>'Actuele Stand'!$D$50-COUNTBLANK(P6:P43)</f>
        <v>29</v>
      </c>
      <c r="Q45" s="185">
        <f>'Actuele Stand'!$D$50-COUNTBLANK(Q6:Q43)</f>
        <v>28</v>
      </c>
      <c r="R45" s="185">
        <f>'Actuele Stand'!$D$50-COUNTBLANK(R6:R43)</f>
        <v>34</v>
      </c>
      <c r="S45" s="185">
        <f>'Actuele Stand'!$D$50-COUNTBLANK(S6:S43)</f>
        <v>34</v>
      </c>
      <c r="T45" s="185">
        <f>'Actuele Stand'!$D$50-COUNTBLANK(T6:T43)</f>
        <v>31</v>
      </c>
      <c r="U45" s="185">
        <f>'Actuele Stand'!$D$50-COUNTBLANK(U6:U43)</f>
        <v>26</v>
      </c>
      <c r="V45" s="185">
        <f>'Actuele Stand'!$D$50-COUNTBLANK(V6:V43)</f>
        <v>28</v>
      </c>
      <c r="W45" s="185">
        <f>'Actuele Stand'!$D$50-COUNTBLANK(W6:W43)</f>
        <v>21</v>
      </c>
      <c r="X45" s="185">
        <f>'Actuele Stand'!$D$50-COUNTBLANK(X6:X43)</f>
        <v>24</v>
      </c>
      <c r="Y45" s="185">
        <f>'Actuele Stand'!$D$50-COUNTBLANK(Y6:Y43)</f>
        <v>28</v>
      </c>
      <c r="Z45" s="185">
        <f>'Actuele Stand'!$D$50-COUNTBLANK(Z6:Z43)</f>
        <v>27</v>
      </c>
      <c r="AA45" s="185">
        <f>'Actuele Stand'!$D$50-COUNTBLANK(AA6:AA43)</f>
        <v>32</v>
      </c>
      <c r="AB45" s="185">
        <f>'Actuele Stand'!$D$50-COUNTBLANK(AB6:AB43)</f>
        <v>32</v>
      </c>
      <c r="AC45" s="185">
        <f>'Actuele Stand'!$D$50-COUNTBLANK(AC6:AC43)</f>
        <v>31</v>
      </c>
      <c r="AD45" s="185">
        <f>'Actuele Stand'!$D$50-COUNTBLANK(AD6:AD43)</f>
        <v>35</v>
      </c>
      <c r="AE45" s="185">
        <f>'Actuele Stand'!$D$50-COUNTBLANK(AE6:AE43)</f>
        <v>33</v>
      </c>
      <c r="AF45" s="185">
        <f>'Actuele Stand'!$D$50-COUNTBLANK(AF6:AF43)</f>
        <v>21</v>
      </c>
      <c r="AG45" s="185">
        <f>'Actuele Stand'!$D$50-COUNTBLANK(AG6:AG43)</f>
        <v>27</v>
      </c>
      <c r="AH45" s="185">
        <f>'Actuele Stand'!$D$50-COUNTBLANK(AH6:AH43)</f>
        <v>30</v>
      </c>
      <c r="AI45" s="185">
        <f>'Actuele Stand'!$D$50-COUNTBLANK(AI6:AI43)</f>
        <v>25</v>
      </c>
      <c r="AJ45" s="185">
        <f>'Actuele Stand'!$D$50-COUNTBLANK(AJ6:AJ43)</f>
        <v>32</v>
      </c>
      <c r="AK45" s="185">
        <f>'Actuele Stand'!$D$50-COUNTBLANK(AK6:AK43)</f>
        <v>33</v>
      </c>
      <c r="AL45" s="185">
        <f>'Actuele Stand'!$D$50-COUNTBLANK(AL6:AL43)</f>
        <v>24</v>
      </c>
      <c r="AM45" s="185">
        <f>'Actuele Stand'!$D$50-COUNTBLANK(AM6:AM43)</f>
        <v>24</v>
      </c>
      <c r="AN45" s="185">
        <f>'Actuele Stand'!$D$50-COUNTBLANK(AN6:AN43)</f>
        <v>30</v>
      </c>
      <c r="AO45" s="185">
        <f>'Actuele Stand'!$D$50-COUNTBLANK(AO6:AO43)</f>
        <v>37</v>
      </c>
      <c r="AP45" s="173"/>
      <c r="AQ45" s="173"/>
      <c r="AR45" s="185">
        <f>SUM(D45:AO45)/2</f>
        <v>555</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22</v>
      </c>
      <c r="E47" s="192">
        <f>'Rooster '!F95</f>
        <v>37</v>
      </c>
      <c r="F47" s="192">
        <f>'Rooster '!H95</f>
        <v>36</v>
      </c>
      <c r="G47" s="192">
        <f>'Rooster '!J95</f>
        <v>31</v>
      </c>
      <c r="H47" s="192">
        <f>'Rooster '!L95</f>
        <v>32</v>
      </c>
      <c r="I47" s="192">
        <f>'Rooster '!N95</f>
        <v>15</v>
      </c>
      <c r="J47" s="192">
        <f>'Rooster '!P95</f>
        <v>34</v>
      </c>
      <c r="K47" s="192">
        <f>'Rooster '!R95</f>
        <v>29</v>
      </c>
      <c r="L47" s="192">
        <f>'Rooster '!T95</f>
        <v>30</v>
      </c>
      <c r="M47" s="192">
        <f>'Rooster '!V95</f>
        <v>26</v>
      </c>
      <c r="N47" s="192">
        <f>'Rooster '!X95</f>
        <v>28</v>
      </c>
      <c r="O47" s="192">
        <f>'Rooster '!Z95</f>
        <v>34</v>
      </c>
      <c r="P47" s="192">
        <f>'Rooster '!AB95</f>
        <v>29</v>
      </c>
      <c r="Q47" s="192">
        <f>'Rooster '!AD95</f>
        <v>28</v>
      </c>
      <c r="R47" s="192">
        <f>'Rooster '!AF95</f>
        <v>34</v>
      </c>
      <c r="S47" s="192">
        <f>'Rooster '!AH95</f>
        <v>34</v>
      </c>
      <c r="T47" s="192">
        <f>'Rooster '!AJ95</f>
        <v>31</v>
      </c>
      <c r="U47" s="192">
        <f>'Rooster '!AL95</f>
        <v>26</v>
      </c>
      <c r="V47" s="192">
        <f>'Rooster '!AN95</f>
        <v>28</v>
      </c>
      <c r="W47" s="192">
        <f>'Rooster '!AP95</f>
        <v>21</v>
      </c>
      <c r="X47" s="192">
        <f>'Rooster '!AR95</f>
        <v>24</v>
      </c>
      <c r="Y47" s="192">
        <f>'Rooster '!AT95</f>
        <v>28</v>
      </c>
      <c r="Z47" s="192">
        <f>'Rooster '!AV95</f>
        <v>27</v>
      </c>
      <c r="AA47" s="192">
        <f>'Rooster '!AX95</f>
        <v>32</v>
      </c>
      <c r="AB47" s="192">
        <f>'Rooster '!AZ95</f>
        <v>32</v>
      </c>
      <c r="AC47" s="192">
        <f>'Rooster '!BB95</f>
        <v>31</v>
      </c>
      <c r="AD47" s="192">
        <f>'Rooster '!BD95</f>
        <v>35</v>
      </c>
      <c r="AE47" s="192">
        <f>'Rooster '!BF95</f>
        <v>33</v>
      </c>
      <c r="AF47" s="192">
        <f>'Rooster '!BH95</f>
        <v>21</v>
      </c>
      <c r="AG47" s="192">
        <f>'Rooster '!BJ95</f>
        <v>27</v>
      </c>
      <c r="AH47" s="192">
        <f>'Rooster '!BL95</f>
        <v>30</v>
      </c>
      <c r="AI47" s="192">
        <f>'Rooster '!BN95</f>
        <v>25</v>
      </c>
      <c r="AJ47" s="192">
        <f>'Rooster '!BP95</f>
        <v>32</v>
      </c>
      <c r="AK47" s="192">
        <f>'Rooster '!BR95</f>
        <v>33</v>
      </c>
      <c r="AL47" s="192">
        <f>'Rooster '!BT95</f>
        <v>24</v>
      </c>
      <c r="AM47" s="192">
        <f>'Rooster '!BV95</f>
        <v>24</v>
      </c>
      <c r="AN47" s="192">
        <f>'Rooster '!BX95</f>
        <v>30</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BG14" activePane="bottomRight" state="frozen"/>
      <selection pane="topRight" activeCell="D1" sqref="D1"/>
      <selection pane="bottomLeft" activeCell="A14" sqref="A14"/>
      <selection pane="bottomRight" activeCell="B3" sqref="B3"/>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9" t="s">
        <v>41</v>
      </c>
      <c r="C1" s="369"/>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8">
        <v>46089</v>
      </c>
      <c r="C2" s="368"/>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0</v>
      </c>
      <c r="AQ11" s="288">
        <f t="shared" si="62"/>
        <v>0</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15</v>
      </c>
      <c r="AY13" s="290">
        <f t="shared" si="70"/>
        <v>0.25</v>
      </c>
      <c r="AZ13" s="289">
        <f t="shared" si="70"/>
        <v>17</v>
      </c>
      <c r="BA13" s="290">
        <f t="shared" si="70"/>
        <v>0.32600000000000001</v>
      </c>
      <c r="BB13" s="289">
        <f t="shared" si="70"/>
        <v>0</v>
      </c>
      <c r="BC13" s="290">
        <f t="shared" si="70"/>
        <v>0</v>
      </c>
      <c r="BD13" s="289">
        <f t="shared" ref="BD13:BW13" si="71">BD122</f>
        <v>47</v>
      </c>
      <c r="BE13" s="290">
        <f t="shared" si="71"/>
        <v>0.95499999999999996</v>
      </c>
      <c r="BF13" s="289">
        <f>BF122</f>
        <v>15</v>
      </c>
      <c r="BG13" s="290">
        <f>BG122</f>
        <v>0.28699999999999998</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20</v>
      </c>
      <c r="BQ13" s="290">
        <f>BQ122</f>
        <v>0.38600000000000001</v>
      </c>
      <c r="BR13" s="289">
        <f>BR122</f>
        <v>15</v>
      </c>
      <c r="BS13" s="290">
        <f>BS122</f>
        <v>0.26</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70" t="s">
        <v>41</v>
      </c>
      <c r="C14" s="370"/>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71">
        <f>B2</f>
        <v>46089</v>
      </c>
      <c r="C15" s="371"/>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27</v>
      </c>
      <c r="M17" s="292">
        <f>IF(L95&gt;31,M13,IF(L95&gt;23,M11,IF(L95&gt;15,M9,IF(L95&gt;7,M7,IF(L95&gt;3,M5,M4)))))</f>
        <v>0.54700000000000004</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0.23699999999999999</v>
      </c>
      <c r="AP17" s="293">
        <f>IF(AP95&gt;31,AP13,IF(AP95&gt;23,AP11,IF(AP95&gt;15,AP9,IF(AP95&gt;7,AP7,AP4))))</f>
        <v>23</v>
      </c>
      <c r="AQ17" s="294">
        <f>IF(AP95&gt;31,AQ13,IF(AP95&gt;23,AQ11,IF(AP95&gt;15,AQ9,IF(AP95&gt;7,AQ7,AQ4))))</f>
        <v>0.45300000000000001</v>
      </c>
      <c r="AR17" s="291">
        <f>IF(AR95&gt;31,AR13,IF(AR95&gt;23,AR11,IF(AR95&gt;15,AR9,IF(AR95&gt;7,AR7,AR4))))</f>
        <v>13</v>
      </c>
      <c r="AS17" s="292">
        <f>IF(AR95&gt;31,AS13,IF(AR95&gt;23,AS11,IF(AR95&gt;15,AS9,IF(AR95&gt;7,AS7,AS4))))</f>
        <v>0.22500000000000001</v>
      </c>
      <c r="AT17" s="293">
        <f>IF(AT95&gt;31,AT13,IF(AT95&gt;23,AT11,IF(AT95&gt;15,AT9,IF(AT95&gt;7,AT7,AT4))))</f>
        <v>10</v>
      </c>
      <c r="AU17" s="294">
        <f>IF(AT95&gt;31,AU13,IF(AT95&gt;23,AU11,IF(AT95&gt;15,AU9,IF(AT95&gt;7,AU7,AU4))))</f>
        <v>0.19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0.90500000000000003</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v>8</v>
      </c>
      <c r="Y18" s="30">
        <v>27</v>
      </c>
      <c r="Z18" s="31"/>
      <c r="AA18" s="31"/>
      <c r="AB18" s="30"/>
      <c r="AC18" s="30"/>
      <c r="AD18" s="31">
        <v>15</v>
      </c>
      <c r="AE18" s="31">
        <v>32</v>
      </c>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c r="BM18" s="30"/>
      <c r="BN18" s="31">
        <v>32</v>
      </c>
      <c r="BO18" s="31">
        <v>29</v>
      </c>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f t="shared" ref="X19" si="118">IF(Y18=0,"",X18/Y18)</f>
        <v>0.29629629629629628</v>
      </c>
      <c r="Y19" s="30">
        <v>0</v>
      </c>
      <c r="Z19" s="297" t="str">
        <f t="shared" ref="Z19" si="119">IF(AA18=0,"",Z18/AA18)</f>
        <v/>
      </c>
      <c r="AA19" s="31"/>
      <c r="AB19" s="296" t="str">
        <f t="shared" ref="AB19" si="120">IF(AC18=0,"",AB18/AC18)</f>
        <v/>
      </c>
      <c r="AC19" s="30"/>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f t="shared" ref="BN19" si="139">IF(BO18=0,"",BN18/BO18)</f>
        <v>1.103448275862069</v>
      </c>
      <c r="BO19" s="31">
        <v>1</v>
      </c>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c r="U24" s="52"/>
      <c r="V24" s="30">
        <v>24</v>
      </c>
      <c r="W24" s="30">
        <v>39</v>
      </c>
      <c r="X24" s="52">
        <v>12</v>
      </c>
      <c r="Y24" s="52">
        <v>60</v>
      </c>
      <c r="Z24" s="30">
        <v>12</v>
      </c>
      <c r="AA24" s="30">
        <v>54</v>
      </c>
      <c r="AB24" s="52">
        <v>13</v>
      </c>
      <c r="AC24" s="52">
        <v>58</v>
      </c>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v>8</v>
      </c>
      <c r="BK24" s="30">
        <v>40</v>
      </c>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v>19</v>
      </c>
      <c r="I28" s="52">
        <v>37</v>
      </c>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v>10</v>
      </c>
      <c r="BA28" s="52">
        <v>43</v>
      </c>
      <c r="BB28" s="30"/>
      <c r="BC28" s="30"/>
      <c r="BD28" s="52">
        <v>47</v>
      </c>
      <c r="BE28" s="52">
        <v>49</v>
      </c>
      <c r="BF28" s="30">
        <v>14</v>
      </c>
      <c r="BG28" s="30">
        <v>19</v>
      </c>
      <c r="BH28" s="52"/>
      <c r="BI28" s="52"/>
      <c r="BJ28" s="30"/>
      <c r="BK28" s="30"/>
      <c r="BL28" s="52"/>
      <c r="BM28" s="52"/>
      <c r="BN28" s="30"/>
      <c r="BO28" s="30"/>
      <c r="BP28" s="52">
        <v>15</v>
      </c>
      <c r="BQ28" s="52">
        <v>38</v>
      </c>
      <c r="BR28" s="30"/>
      <c r="BS28" s="30"/>
      <c r="BT28" s="52"/>
      <c r="BU28" s="52"/>
      <c r="BV28" s="30">
        <v>10</v>
      </c>
      <c r="BW28" s="30">
        <v>49</v>
      </c>
      <c r="BX28" s="52"/>
      <c r="BY28" s="52"/>
      <c r="BZ28" s="30">
        <v>21</v>
      </c>
      <c r="CA28" s="30">
        <v>48</v>
      </c>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f t="shared" ref="H29" si="295">IF(I28=0,"",H28/I28)</f>
        <v>0.51351351351351349</v>
      </c>
      <c r="I29" s="52">
        <v>3</v>
      </c>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f t="shared" ref="AZ29" si="316">IF(BA28=0,"",AZ28/BA28)</f>
        <v>0.23255813953488372</v>
      </c>
      <c r="BA29" s="52">
        <v>0</v>
      </c>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f t="shared" ref="BP29" si="324">IF(BQ28=0,"",BP28/BQ28)</f>
        <v>0.39473684210526316</v>
      </c>
      <c r="BQ29" s="52">
        <v>1</v>
      </c>
      <c r="BR29" s="296" t="str">
        <f t="shared" ref="BR29" si="325">IF(BS28=0,"",BR28/BS28)</f>
        <v/>
      </c>
      <c r="BS29" s="30"/>
      <c r="BT29" s="295" t="str">
        <f t="shared" ref="BT29" si="326">IF(BU28=0,"",BT28/BU28)</f>
        <v/>
      </c>
      <c r="BU29" s="52"/>
      <c r="BV29" s="296">
        <f t="shared" ref="BV29" si="327">IF(BW28=0,"",BV28/BW28)</f>
        <v>0.20408163265306123</v>
      </c>
      <c r="BW29" s="30">
        <v>2</v>
      </c>
      <c r="BX29" s="295" t="str">
        <f t="shared" ref="BX29" si="328">IF(BY28=0,"",BX28/BY28)</f>
        <v/>
      </c>
      <c r="BY29" s="52"/>
      <c r="BZ29" s="296">
        <f t="shared" ref="BZ29" si="329">IF(CA28=0,"",BZ28/CA28)</f>
        <v>0.4375</v>
      </c>
      <c r="CA29" s="30">
        <v>3</v>
      </c>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v>13</v>
      </c>
      <c r="BG32" s="30">
        <v>60</v>
      </c>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v>29</v>
      </c>
      <c r="K42" s="31">
        <v>58</v>
      </c>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c r="K44" s="30"/>
      <c r="L44" s="52">
        <v>27</v>
      </c>
      <c r="M44" s="52">
        <v>58</v>
      </c>
      <c r="N44" s="30"/>
      <c r="O44" s="30"/>
      <c r="P44" s="52">
        <v>22</v>
      </c>
      <c r="Q44" s="52">
        <v>40</v>
      </c>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f t="shared" ref="D45" si="597">IF(E44=0,"",D44/E44)</f>
        <v>0.53125</v>
      </c>
      <c r="E45" s="52">
        <v>2</v>
      </c>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f t="shared" ref="P45" si="603">IF(Q44=0,"",P44/Q44)</f>
        <v>0.55000000000000004</v>
      </c>
      <c r="Q45" s="52">
        <v>0</v>
      </c>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v>7</v>
      </c>
      <c r="AG52" s="52">
        <v>23</v>
      </c>
      <c r="AH52" s="30">
        <v>16</v>
      </c>
      <c r="AI52" s="30">
        <v>44</v>
      </c>
      <c r="AJ52" s="52">
        <v>41</v>
      </c>
      <c r="AK52" s="52">
        <v>39</v>
      </c>
      <c r="AL52" s="278"/>
      <c r="AM52" s="278"/>
      <c r="AN52" s="52">
        <v>14</v>
      </c>
      <c r="AO52" s="52">
        <v>54</v>
      </c>
      <c r="AP52" s="30"/>
      <c r="AQ52" s="30"/>
      <c r="AR52" s="52"/>
      <c r="AS52" s="52"/>
      <c r="AT52" s="30"/>
      <c r="AU52" s="30"/>
      <c r="AV52" s="52">
        <v>45</v>
      </c>
      <c r="AW52" s="52">
        <v>59</v>
      </c>
      <c r="AX52" s="30">
        <v>14</v>
      </c>
      <c r="AY52" s="30">
        <v>53</v>
      </c>
      <c r="AZ52" s="52">
        <v>12</v>
      </c>
      <c r="BA52" s="52">
        <v>54</v>
      </c>
      <c r="BB52" s="30"/>
      <c r="BC52" s="30"/>
      <c r="BD52" s="52">
        <v>47</v>
      </c>
      <c r="BE52" s="52">
        <v>36</v>
      </c>
      <c r="BF52" s="30">
        <v>15</v>
      </c>
      <c r="BG52" s="30">
        <v>38</v>
      </c>
      <c r="BH52" s="52"/>
      <c r="BI52" s="52"/>
      <c r="BJ52" s="30">
        <v>14</v>
      </c>
      <c r="BK52" s="30">
        <v>44</v>
      </c>
      <c r="BL52" s="52">
        <v>27</v>
      </c>
      <c r="BM52" s="52">
        <v>45</v>
      </c>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t="str">
        <f t="shared" ref="BH53" si="777">IF(BI52=0,"",BH52/BI52)</f>
        <v/>
      </c>
      <c r="BI53" s="52"/>
      <c r="BJ53" s="296">
        <f t="shared" ref="BJ53" si="778">IF(BK52=0,"",BJ52/BK52)</f>
        <v>0.31818181818181818</v>
      </c>
      <c r="BK53" s="30">
        <v>0</v>
      </c>
      <c r="BL53" s="295">
        <f t="shared" ref="BL53" si="779">IF(BM52=0,"",BL52/BM52)</f>
        <v>0.6</v>
      </c>
      <c r="BM53" s="52">
        <v>3</v>
      </c>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c r="AI56" s="30"/>
      <c r="AJ56" s="52"/>
      <c r="AK56" s="52"/>
      <c r="AL56" s="30"/>
      <c r="AM56" s="30"/>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c r="BI56" s="52"/>
      <c r="BJ56" s="30"/>
      <c r="BK56" s="30"/>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0.45300000000000001</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0.45300000000000001</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v>9</v>
      </c>
      <c r="BS70" s="31">
        <v>53</v>
      </c>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c r="AW72" s="52"/>
      <c r="AX72" s="30">
        <v>14</v>
      </c>
      <c r="AY72" s="30">
        <v>38</v>
      </c>
      <c r="AZ72" s="52">
        <v>16</v>
      </c>
      <c r="BA72" s="52">
        <v>30</v>
      </c>
      <c r="BB72" s="30">
        <v>10</v>
      </c>
      <c r="BC72" s="30">
        <v>30</v>
      </c>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v>23</v>
      </c>
      <c r="BM76" s="52">
        <v>32</v>
      </c>
      <c r="BN76" s="30"/>
      <c r="BO76" s="30"/>
      <c r="BP76" s="52">
        <v>17</v>
      </c>
      <c r="BQ76" s="52">
        <v>50</v>
      </c>
      <c r="BR76" s="30">
        <v>14</v>
      </c>
      <c r="BS76" s="30">
        <v>49</v>
      </c>
      <c r="BT76" s="52">
        <v>5</v>
      </c>
      <c r="BU76" s="52">
        <v>46</v>
      </c>
      <c r="BV76" s="30"/>
      <c r="BW76" s="30"/>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f t="shared" ref="BL77" si="1223">IF(BM76=0,"",BL76/BM76)</f>
        <v>0.71875</v>
      </c>
      <c r="BM77" s="52">
        <v>1</v>
      </c>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f t="shared" ref="BX77" si="1229">IF(BY76=0,"",BX76/BY76)</f>
        <v>0.27906976744186046</v>
      </c>
      <c r="BY77" s="52">
        <v>0</v>
      </c>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v>9</v>
      </c>
      <c r="I86" s="30">
        <v>32</v>
      </c>
      <c r="J86" s="31">
        <v>29</v>
      </c>
      <c r="K86" s="31">
        <v>47</v>
      </c>
      <c r="L86" s="30"/>
      <c r="M86" s="30"/>
      <c r="N86" s="31"/>
      <c r="O86" s="31"/>
      <c r="P86" s="30">
        <v>27</v>
      </c>
      <c r="Q86" s="30">
        <v>35</v>
      </c>
      <c r="R86" s="31"/>
      <c r="S86" s="31"/>
      <c r="T86" s="30">
        <v>13</v>
      </c>
      <c r="U86" s="30">
        <v>48</v>
      </c>
      <c r="V86" s="31"/>
      <c r="W86" s="31"/>
      <c r="X86" s="30"/>
      <c r="Y86" s="30"/>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c r="BE86" s="30"/>
      <c r="BF86" s="31">
        <v>15</v>
      </c>
      <c r="BG86" s="31">
        <v>35</v>
      </c>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f t="shared" ref="H87" si="1381">IF(I86=0,"",H86/I86)</f>
        <v>0.28125</v>
      </c>
      <c r="I87" s="30">
        <v>0</v>
      </c>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t="str">
        <f t="shared" ref="BD87" si="1405">IF(BE86=0,"",BD86/BE86)</f>
        <v/>
      </c>
      <c r="BE87" s="30"/>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0.16</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v>10</v>
      </c>
      <c r="AI90" s="31">
        <v>43</v>
      </c>
      <c r="AJ90" s="30">
        <v>37</v>
      </c>
      <c r="AK90" s="30">
        <v>39</v>
      </c>
      <c r="AL90" s="31"/>
      <c r="AM90" s="31"/>
      <c r="AN90" s="30"/>
      <c r="AO90" s="30"/>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t="str">
        <f t="shared" ref="AN91" si="1471">IF(AO90=0,"",AN90/AO90)</f>
        <v/>
      </c>
      <c r="AO91" s="30"/>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22</v>
      </c>
      <c r="E95" s="256"/>
      <c r="F95" s="257">
        <f>'Actuele Stand'!$D$50-COUNTBLANK(F18:F93)/2</f>
        <v>37</v>
      </c>
      <c r="G95" s="256"/>
      <c r="H95" s="255">
        <f>'Actuele Stand'!$D$50-COUNTBLANK(H18:H93)/2</f>
        <v>36</v>
      </c>
      <c r="I95" s="256"/>
      <c r="J95" s="257">
        <f>'Actuele Stand'!$D$50-COUNTBLANK(J18:J93)/2</f>
        <v>31</v>
      </c>
      <c r="K95" s="256"/>
      <c r="L95" s="255">
        <f>'Actuele Stand'!$D$50-COUNTBLANK(L18:L93)/2</f>
        <v>32</v>
      </c>
      <c r="M95" s="256"/>
      <c r="N95" s="257">
        <f>'Actuele Stand'!$D$50-COUNTBLANK(N18:N93)/2</f>
        <v>15</v>
      </c>
      <c r="O95" s="256"/>
      <c r="P95" s="255">
        <f>'Actuele Stand'!$D$50-COUNTBLANK(P18:P93)/2</f>
        <v>34</v>
      </c>
      <c r="Q95" s="256"/>
      <c r="R95" s="257">
        <f>'Actuele Stand'!$D$50-COUNTBLANK(R18:R93)/2</f>
        <v>29</v>
      </c>
      <c r="S95" s="256"/>
      <c r="T95" s="255">
        <f>'Actuele Stand'!$D$50-COUNTBLANK(T18:T93)/2</f>
        <v>30</v>
      </c>
      <c r="U95" s="256"/>
      <c r="V95" s="257">
        <f>'Actuele Stand'!$D$50-COUNTBLANK(V18:V93)/2</f>
        <v>26</v>
      </c>
      <c r="W95" s="256"/>
      <c r="X95" s="255">
        <f>'Actuele Stand'!$D$50-COUNTBLANK(X18:X93)/2</f>
        <v>28</v>
      </c>
      <c r="Y95" s="256"/>
      <c r="Z95" s="257">
        <f>'Actuele Stand'!$D$50-COUNTBLANK(Z18:Z93)/2</f>
        <v>34</v>
      </c>
      <c r="AA95" s="256"/>
      <c r="AB95" s="255">
        <f>'Actuele Stand'!$D$50-COUNTBLANK(AB18:AB93)/2</f>
        <v>29</v>
      </c>
      <c r="AC95" s="256"/>
      <c r="AD95" s="257">
        <f>'Actuele Stand'!$D$50-COUNTBLANK(AD18:AD93)/2</f>
        <v>28</v>
      </c>
      <c r="AE95" s="256"/>
      <c r="AF95" s="255">
        <f>'Actuele Stand'!$D$50-COUNTBLANK(AF18:AF93)/2</f>
        <v>34</v>
      </c>
      <c r="AG95" s="256"/>
      <c r="AH95" s="257">
        <f>'Actuele Stand'!$D$50-COUNTBLANK(AH18:AH93)/2</f>
        <v>34</v>
      </c>
      <c r="AI95" s="256"/>
      <c r="AJ95" s="255">
        <f>'Actuele Stand'!$D$50-COUNTBLANK(AJ18:AJ93)/2</f>
        <v>31</v>
      </c>
      <c r="AK95" s="256"/>
      <c r="AL95" s="257">
        <f>'Actuele Stand'!$D$50-COUNTBLANK(AL18:AL93)/2</f>
        <v>26</v>
      </c>
      <c r="AM95" s="256"/>
      <c r="AN95" s="255">
        <f>'Actuele Stand'!$D$50-COUNTBLANK(AN18:AN93)/2</f>
        <v>28</v>
      </c>
      <c r="AO95" s="256"/>
      <c r="AP95" s="257">
        <f>'Actuele Stand'!$D$50-COUNTBLANK(AP18:AP93)/2</f>
        <v>21</v>
      </c>
      <c r="AQ95" s="256"/>
      <c r="AR95" s="255">
        <f>'Actuele Stand'!$D$50-COUNTBLANK(AR18:AR93)/2</f>
        <v>24</v>
      </c>
      <c r="AS95" s="256"/>
      <c r="AT95" s="257">
        <f>'Actuele Stand'!$D$50-COUNTBLANK(AT18:AT93)/2</f>
        <v>28</v>
      </c>
      <c r="AU95" s="256"/>
      <c r="AV95" s="255">
        <f>'Actuele Stand'!$D$50-COUNTBLANK(AV18:AV93)/2</f>
        <v>27</v>
      </c>
      <c r="AW95" s="256"/>
      <c r="AX95" s="257">
        <f>'Actuele Stand'!$D$50-COUNTBLANK(AX18:AX93)/2</f>
        <v>32</v>
      </c>
      <c r="AY95" s="256"/>
      <c r="AZ95" s="255">
        <f>'Actuele Stand'!$D$50-COUNTBLANK(AZ18:AZ93)/2</f>
        <v>32</v>
      </c>
      <c r="BA95" s="256"/>
      <c r="BB95" s="257">
        <f>'Actuele Stand'!$D$50-COUNTBLANK(BB18:BB93)/2</f>
        <v>31</v>
      </c>
      <c r="BC95" s="256"/>
      <c r="BD95" s="255">
        <f>'Actuele Stand'!$D$50-COUNTBLANK(BD18:BD93)/2</f>
        <v>35</v>
      </c>
      <c r="BE95" s="256"/>
      <c r="BF95" s="257">
        <f>'Actuele Stand'!$D$50-COUNTBLANK(BF18:BF93)/2</f>
        <v>33</v>
      </c>
      <c r="BG95" s="256"/>
      <c r="BH95" s="255">
        <f>'Actuele Stand'!$D$50-COUNTBLANK(BH18:BH93)/2</f>
        <v>21</v>
      </c>
      <c r="BI95" s="256"/>
      <c r="BJ95" s="257">
        <f>'Actuele Stand'!$D$50-COUNTBLANK(BJ18:BJ93)/2</f>
        <v>27</v>
      </c>
      <c r="BK95" s="256"/>
      <c r="BL95" s="255">
        <f>'Actuele Stand'!$D$50-COUNTBLANK(BL18:BL93)/2</f>
        <v>30</v>
      </c>
      <c r="BM95" s="256"/>
      <c r="BN95" s="257">
        <f>'Actuele Stand'!$D$50-COUNTBLANK(BN18:BN93)/2</f>
        <v>25</v>
      </c>
      <c r="BO95" s="256"/>
      <c r="BP95" s="255">
        <f>'Actuele Stand'!$D$50-COUNTBLANK(BP18:BP93)/2</f>
        <v>32</v>
      </c>
      <c r="BQ95" s="256"/>
      <c r="BR95" s="257">
        <f>'Actuele Stand'!$D$50-COUNTBLANK(BR18:BR93)/2</f>
        <v>33</v>
      </c>
      <c r="BS95" s="256"/>
      <c r="BT95" s="255">
        <f>'Actuele Stand'!$D$50-COUNTBLANK(BT18:BT93)/2</f>
        <v>24</v>
      </c>
      <c r="BU95" s="256"/>
      <c r="BV95" s="257">
        <f>'Actuele Stand'!$D$50-COUNTBLANK(BV18:BV93)/2</f>
        <v>24</v>
      </c>
      <c r="BW95" s="256"/>
      <c r="BX95" s="255">
        <f>'Actuele Stand'!$D$50-COUNTBLANK(BX18:BX93)/2</f>
        <v>30</v>
      </c>
      <c r="BY95" s="256"/>
      <c r="BZ95" s="257">
        <f>'Actuele Stand'!$D$50-COUNTBLANK(BZ18:BZ93)/2</f>
        <v>37</v>
      </c>
      <c r="CA95" s="256"/>
      <c r="CB95" s="258"/>
      <c r="CC95" s="226">
        <f>SUM(D95:CA95)/2</f>
        <v>555</v>
      </c>
      <c r="CD95" s="194" t="s">
        <v>107</v>
      </c>
      <c r="CE95" s="215"/>
      <c r="CF95" s="194"/>
      <c r="CG95" s="194"/>
      <c r="CI95" s="194"/>
      <c r="CJ95" s="194"/>
    </row>
    <row r="96" spans="1:91" ht="15" customHeight="1">
      <c r="B96" s="217" t="s">
        <v>108</v>
      </c>
      <c r="C96" s="217"/>
      <c r="D96" s="227"/>
      <c r="E96" s="259">
        <f>E111</f>
        <v>374</v>
      </c>
      <c r="F96" s="227"/>
      <c r="G96" s="222">
        <f>G111</f>
        <v>835</v>
      </c>
      <c r="H96" s="227"/>
      <c r="I96" s="259">
        <f t="shared" ref="I96" si="1527">I111</f>
        <v>660</v>
      </c>
      <c r="J96" s="227"/>
      <c r="K96" s="222">
        <f t="shared" ref="K96" si="1528">K111</f>
        <v>929</v>
      </c>
      <c r="L96" s="227"/>
      <c r="M96" s="259">
        <f t="shared" ref="M96" si="1529">M111</f>
        <v>928</v>
      </c>
      <c r="N96" s="227"/>
      <c r="O96" s="222">
        <f t="shared" ref="O96" si="1530">O111</f>
        <v>607</v>
      </c>
      <c r="P96" s="227"/>
      <c r="Q96" s="259">
        <f t="shared" ref="Q96" si="1531">Q111</f>
        <v>1002</v>
      </c>
      <c r="R96" s="227"/>
      <c r="S96" s="222">
        <f t="shared" ref="S96" si="1532">S111</f>
        <v>543</v>
      </c>
      <c r="T96" s="227"/>
      <c r="U96" s="259">
        <f t="shared" ref="U96" si="1533">U111</f>
        <v>694</v>
      </c>
      <c r="V96" s="227"/>
      <c r="W96" s="222">
        <f t="shared" ref="W96" si="1534">W111</f>
        <v>734</v>
      </c>
      <c r="X96" s="227"/>
      <c r="Y96" s="259">
        <f t="shared" ref="Y96" si="1535">Y111</f>
        <v>532</v>
      </c>
      <c r="Z96" s="227"/>
      <c r="AA96" s="222">
        <f t="shared" ref="AA96" si="1536">AA111</f>
        <v>492</v>
      </c>
      <c r="AB96" s="227"/>
      <c r="AC96" s="259">
        <f t="shared" ref="AC96" si="1537">AC111</f>
        <v>369</v>
      </c>
      <c r="AD96" s="227"/>
      <c r="AE96" s="222">
        <f t="shared" ref="AE96" si="1538">AE111</f>
        <v>436</v>
      </c>
      <c r="AF96" s="227"/>
      <c r="AG96" s="259">
        <f t="shared" ref="AG96" si="1539">AG111</f>
        <v>536</v>
      </c>
      <c r="AH96" s="227"/>
      <c r="AI96" s="222">
        <f t="shared" ref="AI96" si="1540">AI111</f>
        <v>594</v>
      </c>
      <c r="AJ96" s="227"/>
      <c r="AK96" s="259">
        <f t="shared" ref="AK96" si="1541">AK111</f>
        <v>1223</v>
      </c>
      <c r="AL96" s="227"/>
      <c r="AM96" s="222">
        <f t="shared" ref="AM96" si="1542">AM111</f>
        <v>372</v>
      </c>
      <c r="AN96" s="227"/>
      <c r="AO96" s="259">
        <f t="shared" ref="AO96" si="1543">AO111</f>
        <v>384</v>
      </c>
      <c r="AP96" s="227"/>
      <c r="AQ96" s="222">
        <f t="shared" ref="AQ96" si="1544">AQ111</f>
        <v>459</v>
      </c>
      <c r="AR96" s="227"/>
      <c r="AS96" s="259">
        <f t="shared" ref="AS96" si="1545">AS111</f>
        <v>296</v>
      </c>
      <c r="AT96" s="227"/>
      <c r="AU96" s="222">
        <f t="shared" ref="AU96" si="1546">AU111</f>
        <v>280</v>
      </c>
      <c r="AV96" s="227"/>
      <c r="AW96" s="259">
        <f t="shared" ref="AW96" si="1547">AW111</f>
        <v>1177</v>
      </c>
      <c r="AX96" s="227"/>
      <c r="AY96" s="222">
        <f t="shared" ref="AY96" si="1548">AY111</f>
        <v>432</v>
      </c>
      <c r="AZ96" s="227"/>
      <c r="BA96" s="259">
        <f t="shared" ref="BA96" si="1549">BA111</f>
        <v>528</v>
      </c>
      <c r="BB96" s="227"/>
      <c r="BC96" s="222">
        <f t="shared" ref="BC96" si="1550">BC111</f>
        <v>310</v>
      </c>
      <c r="BD96" s="227"/>
      <c r="BE96" s="259">
        <f t="shared" ref="BE96" si="1551">BE111</f>
        <v>1613</v>
      </c>
      <c r="BF96" s="227"/>
      <c r="BG96" s="222">
        <f t="shared" ref="BG96" si="1552">BG111</f>
        <v>487</v>
      </c>
      <c r="BH96" s="227"/>
      <c r="BI96" s="259">
        <f t="shared" ref="BI96" si="1553">BI111</f>
        <v>283</v>
      </c>
      <c r="BJ96" s="227"/>
      <c r="BK96" s="222">
        <f t="shared" ref="BK96" si="1554">BK111</f>
        <v>451</v>
      </c>
      <c r="BL96" s="227"/>
      <c r="BM96" s="259">
        <f t="shared" ref="BM96" si="1555">BM111</f>
        <v>746</v>
      </c>
      <c r="BN96" s="227"/>
      <c r="BO96" s="222">
        <f t="shared" ref="BO96" si="1556">BO111</f>
        <v>1141</v>
      </c>
      <c r="BP96" s="227"/>
      <c r="BQ96" s="259">
        <f t="shared" ref="BQ96" si="1557">BQ111</f>
        <v>544</v>
      </c>
      <c r="BR96" s="227"/>
      <c r="BS96" s="222">
        <f t="shared" ref="BS96" si="1558">BS111</f>
        <v>487</v>
      </c>
      <c r="BT96" s="227"/>
      <c r="BU96" s="259">
        <f t="shared" ref="BU96" si="1559">BU111</f>
        <v>240</v>
      </c>
      <c r="BV96" s="227"/>
      <c r="BW96" s="222">
        <f t="shared" ref="BW96" si="1560">BW111</f>
        <v>240</v>
      </c>
      <c r="BX96" s="227"/>
      <c r="BY96" s="259">
        <f t="shared" ref="BY96" si="1561">BY111</f>
        <v>450</v>
      </c>
      <c r="BZ96" s="227"/>
      <c r="CA96" s="222">
        <f t="shared" ref="CA96" si="1562">CA111</f>
        <v>785</v>
      </c>
      <c r="CB96" s="194"/>
      <c r="CC96" s="226">
        <f>SUM(D96:CA96)/2</f>
        <v>11596.5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337</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554</v>
      </c>
      <c r="I97" s="217"/>
      <c r="J97" s="222">
        <f t="shared" ref="J97" si="1564">J18+J20+J22+J24+J26+J28+J30+J32+J34+J36+J38+J40+J42+J44+J46+J48+J50+J52+J54+J56+J58+J60+J62+J64+J66+J68+J70+J72+J74+J76+J78+J80+J82+J84+J86+J88+J90+J92</f>
        <v>839</v>
      </c>
      <c r="K97" s="217"/>
      <c r="L97" s="233">
        <f t="shared" ref="L97" si="1565">L18+L20+L22+L24+L26+L28+L30+L32+L34+L36+L38+L40+L42+L44+L46+L48+L50+L52+L54+L56+L58+L60+L62+L64+L66+L68+L70+L72+L74+L76+L78+L80+L82+L84+L86+L88+L90+L92</f>
        <v>774</v>
      </c>
      <c r="M97" s="217"/>
      <c r="N97" s="222">
        <f t="shared" ref="N97" si="1566">N18+N20+N22+N24+N26+N28+N30+N32+N34+N36+N38+N40+N42+N44+N46+N48+N50+N52+N54+N56+N58+N60+N62+N64+N66+N68+N70+N72+N74+N76+N78+N80+N82+N84+N86+N88+N90+N92</f>
        <v>450</v>
      </c>
      <c r="O97" s="217"/>
      <c r="P97" s="233">
        <f t="shared" ref="P97" si="1567">P18+P20+P22+P24+P26+P28+P30+P32+P34+P36+P38+P40+P42+P44+P46+P48+P50+P52+P54+P56+P58+P60+P62+P64+P66+P68+P70+P72+P74+P76+P78+P80+P82+P84+P86+P88+P90+P92</f>
        <v>889</v>
      </c>
      <c r="Q97" s="217"/>
      <c r="R97" s="222">
        <f t="shared" ref="R97" si="1568">R18+R20+R22+R24+R26+R28+R30+R32+R34+R36+R38+R40+R42+R44+R46+R48+R50+R52+R54+R56+R58+R60+R62+R64+R66+R68+R70+R72+R74+R76+R78+R80+R82+R84+R86+R88+R90+R92</f>
        <v>502</v>
      </c>
      <c r="S97" s="217"/>
      <c r="T97" s="233">
        <f t="shared" ref="T97" si="1569">T18+T20+T22+T24+T26+T28+T30+T32+T34+T36+T38+T40+T42+T44+T46+T48+T50+T52+T54+T56+T58+T60+T62+T64+T66+T68+T70+T72+T74+T76+T78+T80+T82+T84+T86+T88+T90+T92</f>
        <v>579</v>
      </c>
      <c r="U97" s="217"/>
      <c r="V97" s="222">
        <f t="shared" ref="V97" si="1570">V18+V20+V22+V24+V26+V28+V30+V32+V34+V36+V38+V40+V42+V44+V46+V48+V50+V52+V54+V56+V58+V60+V62+V64+V66+V68+V70+V72+V74+V76+V78+V80+V82+V84+V86+V88+V90+V92</f>
        <v>601</v>
      </c>
      <c r="W97" s="217"/>
      <c r="X97" s="233">
        <f t="shared" ref="X97" si="1571">X18+X20+X22+X24+X26+X28+X30+X32+X34+X36+X38+X40+X42+X44+X46+X48+X50+X52+X54+X56+X58+X60+X62+X64+X66+X68+X70+X72+X74+X76+X78+X80+X82+X84+X86+X88+X90+X92</f>
        <v>442</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277</v>
      </c>
      <c r="AC97" s="217"/>
      <c r="AD97" s="222">
        <f t="shared" ref="AD97" si="1574">AD18+AD20+AD22+AD24+AD26+AD28+AD30+AD32+AD34+AD36+AD38+AD40+AD42+AD44+AD46+AD48+AD50+AD52+AD54+AD56+AD58+AD60+AD62+AD64+AD66+AD68+AD70+AD72+AD74+AD76+AD78+AD80+AD82+AD84+AD86+AD88+AD90+AD92</f>
        <v>385</v>
      </c>
      <c r="AE97" s="217"/>
      <c r="AF97" s="233">
        <f t="shared" ref="AF97" si="1575">AF18+AF20+AF22+AF24+AF26+AF28+AF30+AF32+AF34+AF36+AF38+AF40+AF42+AF44+AF46+AF48+AF50+AF52+AF54+AF56+AF58+AF60+AF62+AF64+AF66+AF68+AF70+AF72+AF74+AF76+AF78+AF80+AF82+AF84+AF86+AF88+AF90+AF92</f>
        <v>440</v>
      </c>
      <c r="AG97" s="217"/>
      <c r="AH97" s="222">
        <f t="shared" ref="AH97" si="1576">AH18+AH20+AH22+AH24+AH26+AH28+AH30+AH32+AH34+AH36+AH38+AH40+AH42+AH44+AH46+AH48+AH50+AH52+AH54+AH56+AH58+AH60+AH62+AH64+AH66+AH68+AH70+AH72+AH74+AH76+AH78+AH80+AH82+AH84+AH86+AH88+AH90+AH92</f>
        <v>506</v>
      </c>
      <c r="AI97" s="217"/>
      <c r="AJ97" s="233">
        <f t="shared" ref="AJ97" si="1577">AJ18+AJ20+AJ22+AJ24+AJ26+AJ28+AJ30+AJ32+AJ34+AJ36+AJ38+AJ40+AJ42+AJ44+AJ46+AJ48+AJ50+AJ52+AJ54+AJ56+AJ58+AJ60+AJ62+AJ64+AJ66+AJ68+AJ70+AJ72+AJ74+AJ76+AJ78+AJ80+AJ82+AJ84+AJ86+AJ88+AJ90+AJ92</f>
        <v>1122</v>
      </c>
      <c r="AK97" s="217"/>
      <c r="AL97" s="222">
        <f t="shared" ref="AL97" si="1578">AL18+AL20+AL22+AL24+AL26+AL28+AL30+AL32+AL34+AL36+AL38+AL40+AL42+AL44+AL46+AL48+AL50+AL52+AL54+AL56+AL58+AL60+AL62+AL64+AL66+AL68+AL70+AL72+AL74+AL76+AL78+AL80+AL82+AL84+AL86+AL88+AL90+AL92</f>
        <v>287</v>
      </c>
      <c r="AM97" s="217"/>
      <c r="AN97" s="233">
        <f t="shared" ref="AN97" si="1579">AN18+AN20+AN22+AN24+AN26+AN28+AN30+AN32+AN34+AN36+AN38+AN40+AN42+AN44+AN46+AN48+AN50+AN52+AN54+AN56+AN58+AN60+AN62+AN64+AN66+AN68+AN70+AN72+AN74+AN76+AN78+AN80+AN82+AN84+AN86+AN88+AN90+AN92</f>
        <v>299</v>
      </c>
      <c r="AO97" s="217"/>
      <c r="AP97" s="222">
        <f t="shared" ref="AP97" si="1580">AP18+AP20+AP22+AP24+AP26+AP28+AP30+AP32+AP34+AP36+AP38+AP40+AP42+AP44+AP46+AP48+AP50+AP52+AP54+AP56+AP58+AP60+AP62+AP64+AP66+AP68+AP70+AP72+AP74+AP76+AP78+AP80+AP82+AP84+AP86+AP88+AP90+AP92</f>
        <v>414</v>
      </c>
      <c r="AQ97" s="217"/>
      <c r="AR97" s="233">
        <f t="shared" ref="AR97" si="1581">AR18+AR20+AR22+AR24+AR26+AR28+AR30+AR32+AR34+AR36+AR38+AR40+AR42+AR44+AR46+AR48+AR50+AR52+AR54+AR56+AR58+AR60+AR62+AR64+AR66+AR68+AR70+AR72+AR74+AR76+AR78+AR80+AR82+AR84+AR86+AR88+AR90+AR92</f>
        <v>251</v>
      </c>
      <c r="AS97" s="217"/>
      <c r="AT97" s="222">
        <f t="shared" ref="AT97" si="1582">AT18+AT20+AT22+AT24+AT26+AT28+AT30+AT32+AT34+AT36+AT38+AT40+AT42+AT44+AT46+AT48+AT50+AT52+AT54+AT56+AT58+AT60+AT62+AT64+AT66+AT68+AT70+AT72+AT74+AT76+AT78+AT80+AT82+AT84+AT86+AT88+AT90+AT92</f>
        <v>235</v>
      </c>
      <c r="AU97" s="217"/>
      <c r="AV97" s="233">
        <f t="shared" ref="AV97" si="1583">AV18+AV20+AV22+AV24+AV26+AV28+AV30+AV32+AV34+AV36+AV38+AV40+AV42+AV44+AV46+AV48+AV50+AV52+AV54+AV56+AV58+AV60+AV62+AV64+AV66+AV68+AV70+AV72+AV74+AV76+AV78+AV80+AV82+AV84+AV86+AV88+AV90+AV92</f>
        <v>1063</v>
      </c>
      <c r="AW97" s="217"/>
      <c r="AX97" s="222">
        <f t="shared" ref="AX97" si="1584">AX18+AX20+AX22+AX24+AX26+AX28+AX30+AX32+AX34+AX36+AX38+AX40+AX42+AX44+AX46+AX48+AX50+AX52+AX54+AX56+AX58+AX60+AX62+AX64+AX66+AX68+AX70+AX72+AX74+AX76+AX78+AX80+AX82+AX84+AX86+AX88+AX90+AX92</f>
        <v>346</v>
      </c>
      <c r="AY97" s="217"/>
      <c r="AZ97" s="233">
        <f t="shared" ref="AZ97" si="1585">AZ18+AZ20+AZ22+AZ24+AZ26+AZ28+AZ30+AZ32+AZ34+AZ36+AZ38+AZ40+AZ42+AZ44+AZ46+AZ48+AZ50+AZ52+AZ54+AZ56+AZ58+AZ60+AZ62+AZ64+AZ66+AZ68+AZ70+AZ72+AZ74+AZ76+AZ78+AZ80+AZ82+AZ84+AZ86+AZ88+AZ90+AZ92</f>
        <v>458</v>
      </c>
      <c r="BA97" s="217"/>
      <c r="BB97" s="222">
        <f t="shared" ref="BB97" si="1586">BB18+BB20+BB22+BB24+BB26+BB28+BB30+BB32+BB34+BB36+BB38+BB40+BB42+BB44+BB46+BB48+BB50+BB52+BB54+BB56+BB58+BB60+BB62+BB64+BB66+BB68+BB70+BB72+BB74+BB76+BB78+BB80+BB82+BB84+BB86+BB88+BB90+BB92</f>
        <v>204</v>
      </c>
      <c r="BC97" s="217"/>
      <c r="BD97" s="233">
        <f t="shared" ref="BD97" si="1587">BD18+BD20+BD22+BD24+BD26+BD28+BD30+BD32+BD34+BD36+BD38+BD40+BD42+BD44+BD46+BD48+BD50+BD52+BD54+BD56+BD58+BD60+BD62+BD64+BD66+BD68+BD70+BD72+BD74+BD76+BD78+BD80+BD82+BD84+BD86+BD88+BD90+BD92</f>
        <v>1479</v>
      </c>
      <c r="BE97" s="217"/>
      <c r="BF97" s="222">
        <f t="shared" ref="BF97" si="1588">BF18+BF20+BF22+BF24+BF26+BF28+BF30+BF32+BF34+BF36+BF38+BF40+BF42+BF44+BF46+BF48+BF50+BF52+BF54+BF56+BF58+BF60+BF62+BF64+BF66+BF68+BF70+BF72+BF74+BF76+BF78+BF80+BF82+BF84+BF86+BF88+BF90+BF92</f>
        <v>403</v>
      </c>
      <c r="BG97" s="217"/>
      <c r="BH97" s="233">
        <f t="shared" ref="BH97" si="1589">BH18+BH20+BH22+BH24+BH26+BH28+BH30+BH32+BH34+BH36+BH38+BH40+BH42+BH44+BH46+BH48+BH50+BH52+BH54+BH56+BH58+BH60+BH62+BH64+BH66+BH68+BH70+BH72+BH74+BH76+BH78+BH80+BH82+BH84+BH86+BH88+BH90+BH92</f>
        <v>219</v>
      </c>
      <c r="BI97" s="217"/>
      <c r="BJ97" s="222">
        <f t="shared" ref="BJ97" si="1590">BJ18+BJ20+BJ22+BJ24+BJ26+BJ28+BJ30+BJ32+BJ34+BJ36+BJ38+BJ40+BJ42+BJ44+BJ46+BJ48+BJ50+BJ52+BJ54+BJ56+BJ58+BJ60+BJ62+BJ64+BJ66+BJ68+BJ70+BJ72+BJ74+BJ76+BJ78+BJ80+BJ82+BJ84+BJ86+BJ88+BJ90+BJ92</f>
        <v>391</v>
      </c>
      <c r="BK97" s="217"/>
      <c r="BL97" s="233">
        <f t="shared" ref="BL97" si="1591">BL18+BL20+BL22+BL24+BL26+BL28+BL30+BL32+BL34+BL36+BL38+BL40+BL42+BL44+BL46+BL48+BL50+BL52+BL54+BL56+BL58+BL60+BL62+BL64+BL66+BL68+BL70+BL72+BL74+BL76+BL78+BL80+BL82+BL84+BL86+BL88+BL90+BL92</f>
        <v>700</v>
      </c>
      <c r="BM97" s="217"/>
      <c r="BN97" s="222">
        <f t="shared" ref="BN97" si="1592">BN18+BN20+BN22+BN24+BN26+BN28+BN30+BN32+BN34+BN36+BN38+BN40+BN42+BN44+BN46+BN48+BN50+BN52+BN54+BN56+BN58+BN60+BN62+BN64+BN66+BN68+BN70+BN72+BN74+BN76+BN78+BN80+BN82+BN84+BN86+BN88+BN90+BN92</f>
        <v>990</v>
      </c>
      <c r="BO97" s="217"/>
      <c r="BP97" s="233">
        <f t="shared" ref="BP97" si="1593">BP18+BP20+BP22+BP24+BP26+BP28+BP30+BP32+BP34+BP36+BP38+BP40+BP42+BP44+BP46+BP48+BP50+BP52+BP54+BP56+BP58+BP60+BP62+BP64+BP66+BP68+BP70+BP72+BP74+BP76+BP78+BP80+BP82+BP84+BP86+BP88+BP90+BP92</f>
        <v>488</v>
      </c>
      <c r="BQ97" s="217"/>
      <c r="BR97" s="222">
        <f t="shared" ref="BR97" si="1594">BR18+BR20+BR22+BR24+BR26+BR28+BR30+BR32+BR34+BR36+BR38+BR40+BR42+BR44+BR46+BR48+BR50+BR52+BR54+BR56+BR58+BR60+BR62+BR64+BR66+BR68+BR70+BR72+BR74+BR76+BR78+BR80+BR82+BR84+BR86+BR88+BR90+BR92</f>
        <v>403</v>
      </c>
      <c r="BS97" s="217"/>
      <c r="BT97" s="233">
        <f t="shared" ref="BT97" si="1595">BT18+BT20+BT22+BT24+BT26+BT28+BT30+BT32+BT34+BT36+BT38+BT40+BT42+BT44+BT46+BT48+BT50+BT52+BT54+BT56+BT58+BT60+BT62+BT64+BT66+BT68+BT70+BT72+BT74+BT76+BT78+BT80+BT82+BT84+BT86+BT88+BT90+BT92</f>
        <v>184</v>
      </c>
      <c r="BU97" s="217"/>
      <c r="BV97" s="222">
        <f t="shared" ref="BV97" si="1596">BV18+BV20+BV22+BV24+BV26+BV28+BV30+BV32+BV34+BV36+BV38+BV40+BV42+BV44+BV46+BV48+BV50+BV52+BV54+BV56+BV58+BV60+BV62+BV64+BV66+BV68+BV70+BV72+BV74+BV76+BV78+BV80+BV82+BV84+BV86+BV88+BV90+BV92</f>
        <v>174</v>
      </c>
      <c r="BW97" s="217"/>
      <c r="BX97" s="233">
        <f t="shared" ref="BX97" si="1597">BX18+BX20+BX22+BX24+BX26+BX28+BX30+BX32+BX34+BX36+BX38+BX40+BX42+BX44+BX46+BX48+BX50+BX52+BX54+BX56+BX58+BX60+BX62+BX64+BX66+BX68+BX70+BX72+BX74+BX76+BX78+BX80+BX82+BX84+BX86+BX88+BX90+BX92</f>
        <v>382</v>
      </c>
      <c r="BY97" s="217"/>
      <c r="BZ97" s="222">
        <f t="shared" ref="BZ97" si="1598">BZ18+BZ20+BZ22+BZ24+BZ26+BZ28+BZ30+BZ32+BZ34+BZ36+BZ38+BZ40+BZ42+BZ44+BZ46+BZ48+BZ50+BZ52+BZ54+BZ56+BZ58+BZ60+BZ62+BZ64+BZ66+BZ68+BZ70+BZ72+BZ74+BZ76+BZ78+BZ80+BZ82+BZ84+BZ86+BZ88+BZ90+BZ92</f>
        <v>631</v>
      </c>
      <c r="CA97" s="217"/>
      <c r="CB97" s="194"/>
      <c r="CC97" s="226">
        <f>SUM(D97:CA97)/2</f>
        <v>9908</v>
      </c>
      <c r="CD97" s="194" t="s">
        <v>170</v>
      </c>
      <c r="CE97" s="215"/>
      <c r="CF97" s="194"/>
      <c r="CG97" s="194"/>
      <c r="CH97" s="194"/>
      <c r="CI97" s="194"/>
      <c r="CJ97" s="207"/>
      <c r="CK97" s="194"/>
      <c r="CL97" s="194"/>
      <c r="CM97" s="194"/>
    </row>
    <row r="98" spans="2:91" ht="15" customHeight="1">
      <c r="B98" s="194" t="s">
        <v>111</v>
      </c>
      <c r="C98" s="260" t="s">
        <v>109</v>
      </c>
      <c r="D98" s="227"/>
      <c r="E98" s="261">
        <f>IF(E100=0,"",D97/E100)</f>
        <v>0.35889243876464322</v>
      </c>
      <c r="F98" s="227"/>
      <c r="G98" s="262">
        <f>IF(G100=0,"",F97/G100)</f>
        <v>0.45885286783042395</v>
      </c>
      <c r="H98" s="227"/>
      <c r="I98" s="261">
        <f t="shared" ref="I98" si="1599">IF(I100=0,"",H97/I100)</f>
        <v>0.36351706036745407</v>
      </c>
      <c r="J98" s="227"/>
      <c r="K98" s="262">
        <f t="shared" ref="K98" si="1600">IF(K100=0,"",J97/K100)</f>
        <v>0.61918819188191887</v>
      </c>
      <c r="L98" s="227"/>
      <c r="M98" s="261">
        <f t="shared" ref="M98" si="1601">IF(M100=0,"",L97/M100)</f>
        <v>0.54661016949152541</v>
      </c>
      <c r="N98" s="227"/>
      <c r="O98" s="262">
        <f t="shared" ref="O98" si="1602">IF(O100=0,"",N97/O100)</f>
        <v>0.6828528072837633</v>
      </c>
      <c r="P98" s="227"/>
      <c r="Q98" s="261">
        <f t="shared" ref="Q98" si="1603">IF(Q100=0,"",P97/Q100)</f>
        <v>0.58409986859395535</v>
      </c>
      <c r="R98" s="227"/>
      <c r="S98" s="262">
        <f t="shared" ref="S98" si="1604">IF(S100=0,"",R97/S100)</f>
        <v>0.34958217270194986</v>
      </c>
      <c r="T98" s="227"/>
      <c r="U98" s="261">
        <f t="shared" ref="U98" si="1605">IF(U100=0,"",T97/U100)</f>
        <v>0.48129675810473815</v>
      </c>
      <c r="V98" s="227"/>
      <c r="W98" s="262">
        <f t="shared" ref="W98" si="1606">IF(W100=0,"",V97/W100)</f>
        <v>0.54487760652765183</v>
      </c>
      <c r="X98" s="227"/>
      <c r="Y98" s="261">
        <f t="shared" ref="Y98" si="1607">IF(Y100=0,"",X97/Y100)</f>
        <v>0.36468646864686466</v>
      </c>
      <c r="Z98" s="227"/>
      <c r="AA98" s="262">
        <f t="shared" ref="AA98" si="1608">IF(AA100=0,"",Z97/AA100)</f>
        <v>0.24300254452926209</v>
      </c>
      <c r="AB98" s="227"/>
      <c r="AC98" s="261">
        <f t="shared" ref="AC98" si="1609">IF(AC100=0,"",AB97/AC100)</f>
        <v>0.20984848484848484</v>
      </c>
      <c r="AD98" s="227"/>
      <c r="AE98" s="262">
        <f t="shared" ref="AE98" si="1610">IF(AE100=0,"",AD97/AE100)</f>
        <v>0.29891304347826086</v>
      </c>
      <c r="AF98" s="227"/>
      <c r="AG98" s="261">
        <f t="shared" ref="AG98" si="1611">IF(AG100=0,"",AF97/AG100)</f>
        <v>0.31586503948312994</v>
      </c>
      <c r="AH98" s="227"/>
      <c r="AI98" s="262">
        <f t="shared" ref="AI98" si="1612">IF(AI100=0,"",AH97/AI100)</f>
        <v>0.32921275211450879</v>
      </c>
      <c r="AJ98" s="227"/>
      <c r="AK98" s="261">
        <f t="shared" ref="AK98" si="1613">IF(AK100=0,"",AJ97/AK100)</f>
        <v>0.83606557377049184</v>
      </c>
      <c r="AL98" s="227"/>
      <c r="AM98" s="262">
        <f t="shared" ref="AM98" si="1614">IF(AM100=0,"",AL97/AM100)</f>
        <v>0.252863436123348</v>
      </c>
      <c r="AN98" s="227"/>
      <c r="AO98" s="261">
        <f t="shared" ref="AO98" si="1615">IF(AO100=0,"",AN97/AO100)</f>
        <v>0.24054706355591313</v>
      </c>
      <c r="AP98" s="227"/>
      <c r="AQ98" s="262">
        <f t="shared" ref="AQ98" si="1616">IF(AQ100=0,"",AP97/AQ100)</f>
        <v>0.4584717607973422</v>
      </c>
      <c r="AR98" s="227"/>
      <c r="AS98" s="261">
        <f t="shared" ref="AS98" si="1617">IF(AS100=0,"",AR97/AS100)</f>
        <v>0.22491039426523299</v>
      </c>
      <c r="AT98" s="227"/>
      <c r="AU98" s="262">
        <f t="shared" ref="AU98" si="1618">IF(AU100=0,"",AT97/AU100)</f>
        <v>0.20189003436426117</v>
      </c>
      <c r="AV98" s="227"/>
      <c r="AW98" s="261">
        <f t="shared" ref="AW98" si="1619">IF(AW100=0,"",AV97/AW100)</f>
        <v>0.86846405228758172</v>
      </c>
      <c r="AX98" s="227"/>
      <c r="AY98" s="262">
        <f t="shared" ref="AY98" si="1620">IF(AY100=0,"",AX97/AY100)</f>
        <v>0.25</v>
      </c>
      <c r="AZ98" s="227"/>
      <c r="BA98" s="261">
        <f t="shared" ref="BA98" si="1621">IF(BA100=0,"",AZ97/BA100)</f>
        <v>0.32644333570919459</v>
      </c>
      <c r="BB98" s="227"/>
      <c r="BC98" s="262">
        <f t="shared" ref="BC98" si="1622">IF(BC100=0,"",BB97/BC100)</f>
        <v>0.15167286245353159</v>
      </c>
      <c r="BD98" s="227"/>
      <c r="BE98" s="261">
        <f t="shared" ref="BE98" si="1623">IF(BE100=0,"",BD97/BE100)</f>
        <v>0.9572815533980582</v>
      </c>
      <c r="BF98" s="227"/>
      <c r="BG98" s="262">
        <f t="shared" ref="BG98" si="1624">IF(BG100=0,"",BF97/BG100)</f>
        <v>0.28440366972477066</v>
      </c>
      <c r="BH98" s="227"/>
      <c r="BI98" s="261">
        <f t="shared" ref="BI98" si="1625">IF(BI100=0,"",BH97/BI100)</f>
        <v>0.23701298701298701</v>
      </c>
      <c r="BJ98" s="227"/>
      <c r="BK98" s="262">
        <f t="shared" ref="BK98" si="1626">IF(BK100=0,"",BJ97/BK100)</f>
        <v>0.33476027397260272</v>
      </c>
      <c r="BL98" s="227"/>
      <c r="BM98" s="261">
        <f t="shared" ref="BM98" si="1627">IF(BM100=0,"",BL97/BM100)</f>
        <v>0.54559625876851126</v>
      </c>
      <c r="BN98" s="227"/>
      <c r="BO98" s="262">
        <f t="shared" ref="BO98" si="1628">IF(BO100=0,"",BN97/BO100)</f>
        <v>0.90576395242451968</v>
      </c>
      <c r="BP98" s="227"/>
      <c r="BQ98" s="261">
        <f t="shared" ref="BQ98" si="1629">IF(BQ100=0,"",BP97/BQ100)</f>
        <v>0.38638163103721296</v>
      </c>
      <c r="BR98" s="227"/>
      <c r="BS98" s="262">
        <f t="shared" ref="BS98" si="1630">IF(BS100=0,"",BR97/BS100)</f>
        <v>0.25983236621534495</v>
      </c>
      <c r="BT98" s="227"/>
      <c r="BU98" s="261">
        <f t="shared" ref="BU98" si="1631">IF(BU100=0,"",BT97/BU100)</f>
        <v>0.19067357512953367</v>
      </c>
      <c r="BV98" s="227"/>
      <c r="BW98" s="262">
        <f t="shared" ref="BW98" si="1632">IF(BW100=0,"",BV97/BW100)</f>
        <v>0.15992647058823528</v>
      </c>
      <c r="BX98" s="227"/>
      <c r="BY98" s="261">
        <f t="shared" ref="BY98" si="1633">IF(BY100=0,"",BX97/BY100)</f>
        <v>0.29704510108864696</v>
      </c>
      <c r="BZ98" s="227"/>
      <c r="CA98" s="262">
        <f t="shared" ref="CA98" si="1634">IF(CA100=0,"",BZ97/CA100)</f>
        <v>0.41107491856677525</v>
      </c>
      <c r="CB98" s="194"/>
      <c r="CC98" s="263">
        <f>CC97/CC100</f>
        <v>0.4089145687164672</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939</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1524</v>
      </c>
      <c r="J100" s="223"/>
      <c r="K100" s="225">
        <f t="shared" ref="K100" si="1672">K18+K20+K22+K24+K26+K28+K30+K32+K34+K36+K38+K40+K42+K44+K46+K48+K50+K52+K54+K56+K58+K60+K62+K64+K66+K68+K70+K72+K74+K76+K78+K80+K82+K84+K86+K88+K90+K92</f>
        <v>1355</v>
      </c>
      <c r="L100" s="223"/>
      <c r="M100" s="224">
        <f t="shared" ref="M100" si="1673">M18+M20+M22+M24+M26+M28+M30+M32+M34+M36+M38+M40+M42+M44+M46+M48+M50+M52+M54+M56+M58+M60+M62+M64+M66+M68+M70+M72+M74+M76+M78+M80+M82+M84+M86+M88+M90+M92</f>
        <v>1416</v>
      </c>
      <c r="N100" s="223"/>
      <c r="O100" s="225">
        <f t="shared" ref="O100" si="1674">O18+O20+O22+O24+O26+O28+O30+O32+O34+O36+O38+O40+O42+O44+O46+O48+O50+O52+O54+O56+O58+O60+O62+O64+O66+O68+O70+O72+O74+O76+O78+O80+O82+O84+O86+O88+O90+O92</f>
        <v>659</v>
      </c>
      <c r="P100" s="223"/>
      <c r="Q100" s="224">
        <f t="shared" ref="Q100" si="1675">Q18+Q20+Q22+Q24+Q26+Q28+Q30+Q32+Q34+Q36+Q38+Q40+Q42+Q44+Q46+Q48+Q50+Q52+Q54+Q56+Q58+Q60+Q62+Q64+Q66+Q68+Q70+Q72+Q74+Q76+Q78+Q80+Q82+Q84+Q86+Q88+Q90+Q92</f>
        <v>1522</v>
      </c>
      <c r="R100" s="223"/>
      <c r="S100" s="225">
        <f t="shared" ref="S100" si="1676">S18+S20+S22+S24+S26+S28+S30+S32+S34+S36+S38+S40+S42+S44+S46+S48+S50+S52+S54+S56+S58+S60+S62+S64+S66+S68+S70+S72+S74+S76+S78+S80+S82+S84+S86+S88+S90+S92</f>
        <v>1436</v>
      </c>
      <c r="T100" s="223"/>
      <c r="U100" s="224">
        <f t="shared" ref="U100" si="1677">U18+U20+U22+U24+U26+U28+U30+U32+U34+U36+U38+U40+U42+U44+U46+U48+U50+U52+U54+U56+U58+U60+U62+U64+U66+U68+U70+U72+U74+U76+U78+U80+U82+U84+U86+U88+U90+U92</f>
        <v>1203</v>
      </c>
      <c r="V100" s="223"/>
      <c r="W100" s="225">
        <f t="shared" ref="W100" si="1678">W18+W20+W22+W24+W26+W28+W30+W32+W34+W36+W38+W40+W42+W44+W46+W48+W50+W52+W54+W56+W58+W60+W62+W64+W66+W68+W70+W72+W74+W76+W78+W80+W82+W84+W86+W88+W90+W92</f>
        <v>1103</v>
      </c>
      <c r="X100" s="223"/>
      <c r="Y100" s="224">
        <f t="shared" ref="Y100" si="1679">Y18+Y20+Y22+Y24+Y26+Y28+Y30+Y32+Y34+Y36+Y38+Y40+Y42+Y44+Y46+Y48+Y50+Y52+Y54+Y56+Y58+Y60+Y62+Y64+Y66+Y68+Y70+Y72+Y74+Y76+Y78+Y80+Y82+Y84+Y86+Y88+Y90+Y92</f>
        <v>1212</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1320</v>
      </c>
      <c r="AD100" s="223"/>
      <c r="AE100" s="225">
        <f t="shared" ref="AE100" si="1682">AE18+AE20+AE22+AE24+AE26+AE28+AE30+AE32+AE34+AE36+AE38+AE40+AE42+AE44+AE46+AE48+AE50+AE52+AE54+AE56+AE58+AE60+AE62+AE64+AE66+AE68+AE70+AE72+AE74+AE76+AE78+AE80+AE82+AE84+AE86+AE88+AE90+AE92</f>
        <v>1288</v>
      </c>
      <c r="AF100" s="223"/>
      <c r="AG100" s="224">
        <f t="shared" ref="AG100" si="1683">AG18+AG20+AG22+AG24+AG26+AG28+AG30+AG32+AG34+AG36+AG38+AG40+AG42+AG44+AG46+AG48+AG50+AG52+AG54+AG56+AG58+AG60+AG62+AG64+AG66+AG68+AG70+AG72+AG74+AG76+AG78+AG80+AG82+AG84+AG86+AG88+AG90+AG92</f>
        <v>1393</v>
      </c>
      <c r="AH100" s="223"/>
      <c r="AI100" s="225">
        <f t="shared" ref="AI100" si="1684">AI18+AI20+AI22+AI24+AI26+AI28+AI30+AI32+AI34+AI36+AI38+AI40+AI42+AI44+AI46+AI48+AI50+AI52+AI54+AI56+AI58+AI60+AI62+AI64+AI66+AI68+AI70+AI72+AI74+AI76+AI78+AI80+AI82+AI84+AI86+AI88+AI90+AI92</f>
        <v>1537</v>
      </c>
      <c r="AJ100" s="223"/>
      <c r="AK100" s="224">
        <f t="shared" ref="AK100" si="1685">AK18+AK20+AK22+AK24+AK26+AK28+AK30+AK32+AK34+AK36+AK38+AK40+AK42+AK44+AK46+AK48+AK50+AK52+AK54+AK56+AK58+AK60+AK62+AK64+AK66+AK68+AK70+AK72+AK74+AK76+AK78+AK80+AK82+AK84+AK86+AK88+AK90+AK92</f>
        <v>1342</v>
      </c>
      <c r="AL100" s="223"/>
      <c r="AM100" s="225">
        <f t="shared" ref="AM100" si="1686">AM18+AM20+AM22+AM24+AM26+AM28+AM30+AM32+AM34+AM36+AM38+AM40+AM42+AM44+AM46+AM48+AM50+AM52+AM54+AM56+AM58+AM60+AM62+AM64+AM66+AM68+AM70+AM72+AM74+AM76+AM78+AM80+AM82+AM84+AM86+AM88+AM90+AM92</f>
        <v>1135</v>
      </c>
      <c r="AN100" s="223"/>
      <c r="AO100" s="224">
        <f t="shared" ref="AO100" si="1687">AO18+AO20+AO22+AO24+AO26+AO28+AO30+AO32+AO34+AO36+AO38+AO40+AO42+AO44+AO46+AO48+AO50+AO52+AO54+AO56+AO58+AO60+AO62+AO64+AO66+AO68+AO70+AO72+AO74+AO76+AO78+AO80+AO82+AO84+AO86+AO88+AO90+AO92</f>
        <v>1243</v>
      </c>
      <c r="AP100" s="223"/>
      <c r="AQ100" s="225">
        <f t="shared" ref="AQ100" si="1688">AQ18+AQ20+AQ22+AQ24+AQ26+AQ28+AQ30+AQ32+AQ34+AQ36+AQ38+AQ40+AQ42+AQ44+AQ46+AQ48+AQ50+AQ52+AQ54+AQ56+AQ58+AQ60+AQ62+AQ64+AQ66+AQ68+AQ70+AQ72+AQ74+AQ76+AQ78+AQ80+AQ82+AQ84+AQ86+AQ88+AQ90+AQ92</f>
        <v>903</v>
      </c>
      <c r="AR100" s="223"/>
      <c r="AS100" s="224">
        <f t="shared" ref="AS100" si="1689">AS18+AS20+AS22+AS24+AS26+AS28+AS30+AS32+AS34+AS36+AS38+AS40+AS42+AS44+AS46+AS48+AS50+AS52+AS54+AS56+AS58+AS60+AS62+AS64+AS66+AS68+AS70+AS72+AS74+AS76+AS78+AS80+AS82+AS84+AS86+AS88+AS90+AS92</f>
        <v>1116</v>
      </c>
      <c r="AT100" s="223"/>
      <c r="AU100" s="225">
        <f t="shared" ref="AU100" si="1690">AU18+AU20+AU22+AU24+AU26+AU28+AU30+AU32+AU34+AU36+AU38+AU40+AU42+AU44+AU46+AU48+AU50+AU52+AU54+AU56+AU58+AU60+AU62+AU64+AU66+AU68+AU70+AU72+AU74+AU76+AU78+AU80+AU82+AU84+AU86+AU88+AU90+AU92</f>
        <v>1164</v>
      </c>
      <c r="AV100" s="223"/>
      <c r="AW100" s="224">
        <f t="shared" ref="AW100" si="1691">AW18+AW20+AW22+AW24+AW26+AW28+AW30+AW32+AW34+AW36+AW38+AW40+AW42+AW44+AW46+AW48+AW50+AW52+AW54+AW56+AW58+AW60+AW62+AW64+AW66+AW68+AW70+AW72+AW74+AW76+AW78+AW80+AW82+AW84+AW86+AW88+AW90+AW92</f>
        <v>1224</v>
      </c>
      <c r="AX100" s="223"/>
      <c r="AY100" s="225">
        <f t="shared" ref="AY100" si="1692">AY18+AY20+AY22+AY24+AY26+AY28+AY30+AY32+AY34+AY36+AY38+AY40+AY42+AY44+AY46+AY48+AY50+AY52+AY54+AY56+AY58+AY60+AY62+AY64+AY66+AY68+AY70+AY72+AY74+AY76+AY78+AY80+AY82+AY84+AY86+AY88+AY90+AY92</f>
        <v>1384</v>
      </c>
      <c r="AZ100" s="223"/>
      <c r="BA100" s="224">
        <f t="shared" ref="BA100" si="1693">BA18+BA20+BA22+BA24+BA26+BA28+BA30+BA32+BA34+BA36+BA38+BA40+BA42+BA44+BA46+BA48+BA50+BA52+BA54+BA56+BA58+BA60+BA62+BA64+BA66+BA68+BA70+BA72+BA74+BA76+BA78+BA80+BA82+BA84+BA86+BA88+BA90+BA92</f>
        <v>1403</v>
      </c>
      <c r="BB100" s="223"/>
      <c r="BC100" s="225">
        <f t="shared" ref="BC100" si="1694">BC18+BC20+BC22+BC24+BC26+BC28+BC30+BC32+BC34+BC36+BC38+BC40+BC42+BC44+BC46+BC48+BC50+BC52+BC54+BC56+BC58+BC60+BC62+BC64+BC66+BC68+BC70+BC72+BC74+BC76+BC78+BC80+BC82+BC84+BC86+BC88+BC90+BC92</f>
        <v>1345</v>
      </c>
      <c r="BD100" s="223"/>
      <c r="BE100" s="224">
        <f t="shared" ref="BE100" si="1695">BE18+BE20+BE22+BE24+BE26+BE28+BE30+BE32+BE34+BE36+BE38+BE40+BE42+BE44+BE46+BE48+BE50+BE52+BE54+BE56+BE58+BE60+BE62+BE64+BE66+BE68+BE70+BE72+BE74+BE76+BE78+BE80+BE82+BE84+BE86+BE88+BE90+BE92</f>
        <v>1545</v>
      </c>
      <c r="BF100" s="223"/>
      <c r="BG100" s="225">
        <f t="shared" ref="BG100" si="1696">BG18+BG20+BG22+BG24+BG26+BG28+BG30+BG32+BG34+BG36+BG38+BG40+BG42+BG44+BG46+BG48+BG50+BG52+BG54+BG56+BG58+BG60+BG62+BG64+BG66+BG68+BG70+BG72+BG74+BG76+BG78+BG80+BG82+BG84+BG86+BG88+BG90+BG92</f>
        <v>1417</v>
      </c>
      <c r="BH100" s="223"/>
      <c r="BI100" s="224">
        <f t="shared" ref="BI100" si="1697">BI18+BI20+BI22+BI24+BI26+BI28+BI30+BI32+BI34+BI36+BI38+BI40+BI42+BI44+BI46+BI48+BI50+BI52+BI54+BI56+BI58+BI60+BI62+BI64+BI66+BI68+BI70+BI72+BI74+BI76+BI78+BI80+BI82+BI84+BI86+BI88+BI90+BI92</f>
        <v>924</v>
      </c>
      <c r="BJ100" s="223"/>
      <c r="BK100" s="225">
        <f t="shared" ref="BK100" si="1698">BK18+BK20+BK22+BK24+BK26+BK28+BK30+BK32+BK34+BK36+BK38+BK40+BK42+BK44+BK46+BK48+BK50+BK52+BK54+BK56+BK58+BK60+BK62+BK64+BK66+BK68+BK70+BK72+BK74+BK76+BK78+BK80+BK82+BK84+BK86+BK88+BK90+BK92</f>
        <v>1168</v>
      </c>
      <c r="BL100" s="223"/>
      <c r="BM100" s="224">
        <f t="shared" ref="BM100" si="1699">BM18+BM20+BM22+BM24+BM26+BM28+BM30+BM32+BM34+BM36+BM38+BM40+BM42+BM44+BM46+BM48+BM50+BM52+BM54+BM56+BM58+BM60+BM62+BM64+BM66+BM68+BM70+BM72+BM74+BM76+BM78+BM80+BM82+BM84+BM86+BM88+BM90+BM92</f>
        <v>1283</v>
      </c>
      <c r="BN100" s="223"/>
      <c r="BO100" s="225">
        <f t="shared" ref="BO100" si="1700">BO18+BO20+BO22+BO24+BO26+BO28+BO30+BO32+BO34+BO36+BO38+BO40+BO42+BO44+BO46+BO48+BO50+BO52+BO54+BO56+BO58+BO60+BO62+BO64+BO66+BO68+BO70+BO72+BO74+BO76+BO78+BO80+BO82+BO84+BO86+BO88+BO90+BO92</f>
        <v>1093</v>
      </c>
      <c r="BP100" s="223"/>
      <c r="BQ100" s="224">
        <f t="shared" ref="BQ100" si="1701">BQ18+BQ20+BQ22+BQ24+BQ26+BQ28+BQ30+BQ32+BQ34+BQ36+BQ38+BQ40+BQ42+BQ44+BQ46+BQ48+BQ50+BQ52+BQ54+BQ56+BQ58+BQ60+BQ62+BQ64+BQ66+BQ68+BQ70+BQ72+BQ74+BQ76+BQ78+BQ80+BQ82+BQ84+BQ86+BQ88+BQ90+BQ92</f>
        <v>1263</v>
      </c>
      <c r="BR100" s="223"/>
      <c r="BS100" s="225">
        <f t="shared" ref="BS100" si="1702">BS18+BS20+BS22+BS24+BS26+BS28+BS30+BS32+BS34+BS36+BS38+BS40+BS42+BS44+BS46+BS48+BS50+BS52+BS54+BS56+BS58+BS60+BS62+BS64+BS66+BS68+BS70+BS72+BS74+BS76+BS78+BS80+BS82+BS84+BS86+BS88+BS90+BS92</f>
        <v>1551</v>
      </c>
      <c r="BT100" s="223"/>
      <c r="BU100" s="224">
        <f t="shared" ref="BU100" si="1703">BU18+BU20+BU22+BU24+BU26+BU28+BU30+BU32+BU34+BU36+BU38+BU40+BU42+BU44+BU46+BU48+BU50+BU52+BU54+BU56+BU58+BU60+BU62+BU64+BU66+BU68+BU70+BU72+BU74+BU76+BU78+BU80+BU82+BU84+BU86+BU88+BU90+BU92</f>
        <v>965</v>
      </c>
      <c r="BV100" s="223"/>
      <c r="BW100" s="225">
        <f t="shared" ref="BW100" si="1704">BW18+BW20+BW22+BW24+BW26+BW28+BW30+BW32+BW34+BW36+BW38+BW40+BW42+BW44+BW46+BW48+BW50+BW52+BW54+BW56+BW58+BW60+BW62+BW64+BW66+BW68+BW70+BW72+BW74+BW76+BW78+BW80+BW82+BW84+BW86+BW88+BW90+BW92</f>
        <v>1088</v>
      </c>
      <c r="BX100" s="223"/>
      <c r="BY100" s="224">
        <f t="shared" ref="BY100" si="1705">BY18+BY20+BY22+BY24+BY26+BY28+BY30+BY32+BY34+BY36+BY38+BY40+BY42+BY44+BY46+BY48+BY50+BY52+BY54+BY56+BY58+BY60+BY62+BY64+BY66+BY68+BY70+BY72+BY74+BY76+BY78+BY80+BY82+BY84+BY86+BY88+BY90+BY92</f>
        <v>1286</v>
      </c>
      <c r="BZ100" s="223"/>
      <c r="CA100" s="225">
        <f t="shared" ref="CA100" si="1706">CA18+CA20+CA22+CA24+CA26+CA28+CA30+CA32+CA34+CA36+CA38+CA40+CA42+CA44+CA46+CA48+CA50+CA52+CA54+CA56+CA58+CA60+CA62+CA64+CA66+CA68+CA70+CA72+CA74+CA76+CA78+CA80+CA82+CA84+CA86+CA88+CA90+CA92</f>
        <v>1535</v>
      </c>
      <c r="CB100" s="194"/>
      <c r="CC100" s="226">
        <f>SUM(D100:CA100)/2</f>
        <v>24230</v>
      </c>
      <c r="CD100" s="194" t="s">
        <v>171</v>
      </c>
      <c r="CE100" s="215"/>
      <c r="CF100" s="194"/>
      <c r="CG100" s="194"/>
      <c r="CH100" s="194"/>
      <c r="CI100" s="194"/>
      <c r="CJ100" s="194"/>
      <c r="CK100" s="194"/>
      <c r="CL100" s="194"/>
      <c r="CM100" s="194"/>
    </row>
    <row r="101" spans="2:91" ht="15" customHeight="1">
      <c r="B101" s="227" t="s">
        <v>112</v>
      </c>
      <c r="C101" s="227"/>
      <c r="D101" s="228">
        <f>IF(E96=0,"",D97/E96)</f>
        <v>0.90106951871657759</v>
      </c>
      <c r="E101" s="227"/>
      <c r="F101" s="229">
        <f>IF(G96=0,"",F97/G96)</f>
        <v>0.88143712574850297</v>
      </c>
      <c r="G101" s="227"/>
      <c r="H101" s="228">
        <f t="shared" ref="H101" si="1707">IF(I96=0,"",H97/I96)</f>
        <v>0.83939393939393936</v>
      </c>
      <c r="I101" s="227"/>
      <c r="J101" s="229">
        <f t="shared" ref="J101" si="1708">IF(K96=0,"",J97/K96)</f>
        <v>0.90312163616792251</v>
      </c>
      <c r="K101" s="227"/>
      <c r="L101" s="228">
        <f t="shared" ref="L101" si="1709">IF(M96=0,"",L97/M96)</f>
        <v>0.83405172413793105</v>
      </c>
      <c r="M101" s="227"/>
      <c r="N101" s="229">
        <f t="shared" ref="N101" si="1710">IF(O96=0,"",N97/O96)</f>
        <v>0.74135090609555188</v>
      </c>
      <c r="O101" s="227"/>
      <c r="P101" s="228">
        <f t="shared" ref="P101" si="1711">IF(Q96=0,"",P97/Q96)</f>
        <v>0.88722554890219563</v>
      </c>
      <c r="Q101" s="227"/>
      <c r="R101" s="229">
        <f t="shared" ref="R101" si="1712">IF(S96=0,"",R97/S96)</f>
        <v>0.92449355432780844</v>
      </c>
      <c r="S101" s="227"/>
      <c r="T101" s="228">
        <f t="shared" ref="T101" si="1713">IF(U96=0,"",T97/U96)</f>
        <v>0.83429394812680113</v>
      </c>
      <c r="U101" s="227"/>
      <c r="V101" s="229">
        <f t="shared" ref="V101" si="1714">IF(W96=0,"",V97/W96)</f>
        <v>0.81880108991825618</v>
      </c>
      <c r="W101" s="227"/>
      <c r="X101" s="228">
        <f t="shared" ref="X101" si="1715">IF(Y96=0,"",X97/Y96)</f>
        <v>0.83082706766917291</v>
      </c>
      <c r="Y101" s="227"/>
      <c r="Z101" s="229">
        <f t="shared" ref="Z101" si="1716">IF(AA96=0,"",Z97/AA96)</f>
        <v>0.77642276422764223</v>
      </c>
      <c r="AA101" s="227"/>
      <c r="AB101" s="228">
        <f t="shared" ref="AB101" si="1717">IF(AC96=0,"",AB97/AC96)</f>
        <v>0.75067750677506773</v>
      </c>
      <c r="AC101" s="227"/>
      <c r="AD101" s="229">
        <f t="shared" ref="AD101" si="1718">IF(AE96=0,"",AD97/AE96)</f>
        <v>0.8830275229357798</v>
      </c>
      <c r="AE101" s="227"/>
      <c r="AF101" s="228">
        <f t="shared" ref="AF101" si="1719">IF(AG96=0,"",AF97/AG96)</f>
        <v>0.82089552238805974</v>
      </c>
      <c r="AG101" s="227"/>
      <c r="AH101" s="229">
        <f t="shared" ref="AH101" si="1720">IF(AI96=0,"",AH97/AI96)</f>
        <v>0.85185185185185186</v>
      </c>
      <c r="AI101" s="227"/>
      <c r="AJ101" s="228">
        <f t="shared" ref="AJ101" si="1721">IF(AK96=0,"",AJ97/AK96)</f>
        <v>0.9174161896974653</v>
      </c>
      <c r="AK101" s="227"/>
      <c r="AL101" s="229">
        <f t="shared" ref="AL101" si="1722">IF(AM96=0,"",AL97/AM96)</f>
        <v>0.771505376344086</v>
      </c>
      <c r="AM101" s="227"/>
      <c r="AN101" s="228">
        <f t="shared" ref="AN101" si="1723">IF(AO96=0,"",AN97/AO96)</f>
        <v>0.77864583333333337</v>
      </c>
      <c r="AO101" s="227"/>
      <c r="AP101" s="229">
        <f t="shared" ref="AP101" si="1724">IF(AQ96=0,"",AP97/AQ96)</f>
        <v>0.90196078431372551</v>
      </c>
      <c r="AQ101" s="227"/>
      <c r="AR101" s="228">
        <f t="shared" ref="AR101" si="1725">IF(AS96=0,"",AR97/AS96)</f>
        <v>0.84797297297297303</v>
      </c>
      <c r="AS101" s="227"/>
      <c r="AT101" s="229">
        <f t="shared" ref="AT101" si="1726">IF(AU96=0,"",AT97/AU96)</f>
        <v>0.8392857142857143</v>
      </c>
      <c r="AU101" s="227"/>
      <c r="AV101" s="228">
        <f t="shared" ref="AV101" si="1727">IF(AW96=0,"",AV97/AW96)</f>
        <v>0.90314358538657602</v>
      </c>
      <c r="AW101" s="227"/>
      <c r="AX101" s="229">
        <f t="shared" ref="AX101" si="1728">IF(AY96=0,"",AX97/AY96)</f>
        <v>0.80092592592592593</v>
      </c>
      <c r="AY101" s="227"/>
      <c r="AZ101" s="228">
        <f t="shared" ref="AZ101" si="1729">IF(BA96=0,"",AZ97/BA96)</f>
        <v>0.86742424242424243</v>
      </c>
      <c r="BA101" s="227"/>
      <c r="BB101" s="229">
        <f t="shared" ref="BB101" si="1730">IF(BC96=0,"",BB97/BC96)</f>
        <v>0.65806451612903227</v>
      </c>
      <c r="BC101" s="227"/>
      <c r="BD101" s="228">
        <f t="shared" ref="BD101" si="1731">IF(BE96=0,"",BD97/BE96)</f>
        <v>0.91692498450092996</v>
      </c>
      <c r="BE101" s="227"/>
      <c r="BF101" s="229">
        <f t="shared" ref="BF101" si="1732">IF(BG96=0,"",BF97/BG96)</f>
        <v>0.82751540041067762</v>
      </c>
      <c r="BG101" s="227"/>
      <c r="BH101" s="228">
        <f t="shared" ref="BH101" si="1733">IF(BI96=0,"",BH97/BI96)</f>
        <v>0.77385159010600701</v>
      </c>
      <c r="BI101" s="227"/>
      <c r="BJ101" s="229">
        <f t="shared" ref="BJ101" si="1734">IF(BK96=0,"",BJ97/BK96)</f>
        <v>0.86696230598669621</v>
      </c>
      <c r="BK101" s="227"/>
      <c r="BL101" s="228">
        <f t="shared" ref="BL101" si="1735">IF(BM96=0,"",BL97/BM96)</f>
        <v>0.93833780160857905</v>
      </c>
      <c r="BM101" s="227"/>
      <c r="BN101" s="229">
        <f t="shared" ref="BN101" si="1736">IF(BO96=0,"",BN97/BO96)</f>
        <v>0.86765994741454866</v>
      </c>
      <c r="BO101" s="227"/>
      <c r="BP101" s="228">
        <f t="shared" ref="BP101" si="1737">IF(BQ96=0,"",BP97/BQ96)</f>
        <v>0.8970588235294118</v>
      </c>
      <c r="BQ101" s="227"/>
      <c r="BR101" s="229">
        <f t="shared" ref="BR101" si="1738">IF(BS96=0,"",BR97/BS96)</f>
        <v>0.82751540041067762</v>
      </c>
      <c r="BS101" s="227"/>
      <c r="BT101" s="228">
        <f t="shared" ref="BT101" si="1739">IF(BU96=0,"",BT97/BU96)</f>
        <v>0.76666666666666672</v>
      </c>
      <c r="BU101" s="227"/>
      <c r="BV101" s="229">
        <f t="shared" ref="BV101" si="1740">IF(BW96=0,"",BV97/BW96)</f>
        <v>0.72499999999999998</v>
      </c>
      <c r="BW101" s="227"/>
      <c r="BX101" s="228">
        <f t="shared" ref="BX101" si="1741">IF(BY96=0,"",BX97/BY96)</f>
        <v>0.84888888888888892</v>
      </c>
      <c r="BY101" s="227"/>
      <c r="BZ101" s="229">
        <f t="shared" ref="BZ101" si="1742">IF(CA96=0,"",BZ97/CA96)</f>
        <v>0.80382165605095546</v>
      </c>
      <c r="CA101" s="227"/>
      <c r="CB101" s="230"/>
      <c r="CC101" s="231">
        <f>CC97/CC96</f>
        <v>0.85439572284741083</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41</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58</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17</v>
      </c>
      <c r="P102" s="217"/>
      <c r="Q102" s="224">
        <f t="shared" ref="Q102" si="1748">Q19+Q21+Q23+Q25+Q27+Q29+Q31+Q33+Q35+Q37+Q39+Q41+Q43+Q45+Q47+Q49+Q51+Q53+Q55+Q57+Q59+Q61+Q63+Q65+Q67+Q69+Q71+Q73+Q75+Q77+Q79+Q81+Q83+Q85+Q87+Q89+Q91+Q93</f>
        <v>53</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47</v>
      </c>
      <c r="V102" s="217"/>
      <c r="W102" s="225">
        <f t="shared" ref="W102" si="1751">W19+W21+W23+W25+W27+W29+W31+W33+W35+W37+W39+W41+W43+W45+W47+W49+W51+W53+W55+W57+W59+W61+W63+W65+W67+W69+W71+W73+W75+W77+W79+W81+W83+W85+W87+W89+W91+W93</f>
        <v>33</v>
      </c>
      <c r="X102" s="217"/>
      <c r="Y102" s="224">
        <f t="shared" ref="Y102" si="1752">Y19+Y21+Y23+Y25+Y27+Y29+Y31+Y33+Y35+Y37+Y39+Y41+Y43+Y45+Y47+Y49+Y51+Y53+Y55+Y57+Y59+Y61+Y63+Y65+Y67+Y69+Y71+Y73+Y75+Y77+Y79+Y81+Y83+Y85+Y87+Y89+Y91+Y93</f>
        <v>44</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26</v>
      </c>
      <c r="AD102" s="217"/>
      <c r="AE102" s="225">
        <f t="shared" ref="AE102" si="1755">AE19+AE21+AE23+AE25+AE27+AE29+AE31+AE33+AE35+AE37+AE39+AE41+AE43+AE45+AE47+AE49+AE51+AE53+AE55+AE57+AE59+AE61+AE63+AE65+AE67+AE69+AE71+AE73+AE75+AE77+AE79+AE81+AE83+AE85+AE87+AE89+AE91+AE93</f>
        <v>41</v>
      </c>
      <c r="AF102" s="217"/>
      <c r="AG102" s="224">
        <f t="shared" ref="AG102" si="1756">AG19+AG21+AG23+AG25+AG27+AG29+AG31+AG33+AG35+AG37+AG39+AG41+AG43+AG45+AG47+AG49+AG51+AG53+AG55+AG57+AG59+AG61+AG63+AG65+AG67+AG69+AG71+AG73+AG75+AG77+AG79+AG81+AG83+AG85+AG87+AG89+AG91+AG93</f>
        <v>50</v>
      </c>
      <c r="AH102" s="217"/>
      <c r="AI102" s="225">
        <f t="shared" ref="AI102" si="1757">AI19+AI21+AI23+AI25+AI27+AI29+AI31+AI33+AI35+AI37+AI39+AI41+AI43+AI45+AI47+AI49+AI51+AI53+AI55+AI57+AI59+AI61+AI63+AI65+AI67+AI69+AI71+AI73+AI75+AI77+AI79+AI81+AI83+AI85+AI87+AI89+AI91+AI93</f>
        <v>53</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31</v>
      </c>
      <c r="AN102" s="217"/>
      <c r="AO102" s="224">
        <f t="shared" ref="AO102" si="1760">AO19+AO21+AO23+AO25+AO27+AO29+AO31+AO33+AO35+AO37+AO39+AO41+AO43+AO45+AO47+AO49+AO51+AO53+AO55+AO57+AO59+AO61+AO63+AO65+AO67+AO69+AO71+AO73+AO75+AO77+AO79+AO81+AO83+AO85+AO87+AO89+AO91+AO93</f>
        <v>39</v>
      </c>
      <c r="AP102" s="217"/>
      <c r="AQ102" s="225">
        <f t="shared" ref="AQ102" si="1761">AQ19+AQ21+AQ23+AQ25+AQ27+AQ29+AQ31+AQ33+AQ35+AQ37+AQ39+AQ41+AQ43+AQ45+AQ47+AQ49+AQ51+AQ53+AQ55+AQ57+AQ59+AQ61+AQ63+AQ65+AQ67+AQ69+AQ71+AQ73+AQ75+AQ77+AQ79+AQ81+AQ83+AQ85+AQ87+AQ89+AQ91+AQ93</f>
        <v>43</v>
      </c>
      <c r="AR102" s="217"/>
      <c r="AS102" s="224">
        <f t="shared" ref="AS102" si="1762">AS19+AS21+AS23+AS25+AS27+AS29+AS31+AS33+AS35+AS37+AS39+AS41+AS43+AS45+AS47+AS49+AS51+AS53+AS55+AS57+AS59+AS61+AS63+AS65+AS67+AS69+AS71+AS73+AS75+AS77+AS79+AS81+AS83+AS85+AS87+AS89+AS91+AS93</f>
        <v>35</v>
      </c>
      <c r="AT102" s="217"/>
      <c r="AU102" s="225">
        <f t="shared" ref="AU102" si="1763">AU19+AU21+AU23+AU25+AU27+AU29+AU31+AU33+AU35+AU37+AU39+AU41+AU43+AU45+AU47+AU49+AU51+AU53+AU55+AU57+AU59+AU61+AU63+AU65+AU67+AU69+AU71+AU73+AU75+AU77+AU79+AU81+AU83+AU85+AU87+AU89+AU91+AU93</f>
        <v>46</v>
      </c>
      <c r="AV102" s="217"/>
      <c r="AW102" s="224">
        <f t="shared" ref="AW102" si="1764">AW19+AW21+AW23+AW25+AW27+AW29+AW31+AW33+AW35+AW37+AW39+AW41+AW43+AW45+AW47+AW49+AW51+AW53+AW55+AW57+AW59+AW61+AW63+AW65+AW67+AW69+AW71+AW73+AW75+AW77+AW79+AW81+AW83+AW85+AW87+AW89+AW91+AW93</f>
        <v>44</v>
      </c>
      <c r="AX102" s="217"/>
      <c r="AY102" s="225">
        <f t="shared" ref="AY102" si="1765">AY19+AY21+AY23+AY25+AY27+AY29+AY31+AY33+AY35+AY37+AY39+AY41+AY43+AY45+AY47+AY49+AY51+AY53+AY55+AY57+AY59+AY61+AY63+AY65+AY67+AY69+AY71+AY73+AY75+AY77+AY79+AY81+AY83+AY85+AY87+AY89+AY91+AY93</f>
        <v>45</v>
      </c>
      <c r="AZ102" s="217"/>
      <c r="BA102" s="224">
        <f t="shared" ref="BA102" si="1766">BA19+BA21+BA23+BA25+BA27+BA29+BA31+BA33+BA35+BA37+BA39+BA41+BA43+BA45+BA47+BA49+BA51+BA53+BA55+BA57+BA59+BA61+BA63+BA65+BA67+BA69+BA71+BA73+BA75+BA77+BA79+BA81+BA83+BA85+BA87+BA89+BA91+BA93</f>
        <v>48</v>
      </c>
      <c r="BB102" s="217"/>
      <c r="BC102" s="225">
        <f t="shared" ref="BC102" si="1767">BC19+BC21+BC23+BC25+BC27+BC29+BC31+BC33+BC35+BC37+BC39+BC41+BC43+BC45+BC47+BC49+BC51+BC53+BC55+BC57+BC59+BC61+BC63+BC65+BC67+BC69+BC71+BC73+BC75+BC77+BC79+BC81+BC83+BC85+BC87+BC89+BC91+BC93</f>
        <v>34</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45</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46</v>
      </c>
      <c r="BL102" s="217"/>
      <c r="BM102" s="224">
        <f t="shared" ref="BM102" si="1772">BM19+BM21+BM23+BM25+BM27+BM29+BM31+BM33+BM35+BM37+BM39+BM41+BM43+BM45+BM47+BM49+BM51+BM53+BM55+BM57+BM59+BM61+BM63+BM65+BM67+BM69+BM71+BM73+BM75+BM77+BM79+BM81+BM83+BM85+BM87+BM89+BM91+BM93</f>
        <v>61</v>
      </c>
      <c r="BN102" s="217"/>
      <c r="BO102" s="225">
        <f t="shared" ref="BO102" si="1773">BO19+BO21+BO23+BO25+BO27+BO29+BO31+BO33+BO35+BO37+BO39+BO41+BO43+BO45+BO47+BO49+BO51+BO53+BO55+BO57+BO59+BO61+BO63+BO65+BO67+BO69+BO71+BO73+BO75+BO77+BO79+BO81+BO83+BO85+BO87+BO89+BO91+BO93</f>
        <v>37</v>
      </c>
      <c r="BP102" s="217"/>
      <c r="BQ102" s="224">
        <f t="shared" ref="BQ102" si="1774">BQ19+BQ21+BQ23+BQ25+BQ27+BQ29+BQ31+BQ33+BQ35+BQ37+BQ39+BQ41+BQ43+BQ45+BQ47+BQ49+BQ51+BQ53+BQ55+BQ57+BQ59+BQ61+BQ63+BQ65+BQ67+BQ69+BQ71+BQ73+BQ75+BQ77+BQ79+BQ81+BQ83+BQ85+BQ87+BQ89+BQ91+BQ93</f>
        <v>68</v>
      </c>
      <c r="BR102" s="217"/>
      <c r="BS102" s="225">
        <f t="shared" ref="BS102" si="1775">BS19+BS21+BS23+BS25+BS27+BS29+BS31+BS33+BS35+BS37+BS39+BS41+BS43+BS45+BS47+BS49+BS51+BS53+BS55+BS57+BS59+BS61+BS63+BS65+BS67+BS69+BS71+BS73+BS75+BS77+BS79+BS81+BS83+BS85+BS87+BS89+BS91+BS93</f>
        <v>45</v>
      </c>
      <c r="BT102" s="217"/>
      <c r="BU102" s="224">
        <f t="shared" ref="BU102" si="1776">BU19+BU21+BU23+BU25+BU27+BU29+BU31+BU33+BU35+BU37+BU39+BU41+BU43+BU45+BU47+BU49+BU51+BU53+BU55+BU57+BU59+BU61+BU63+BU65+BU67+BU69+BU71+BU73+BU75+BU77+BU79+BU81+BU83+BU85+BU87+BU89+BU91+BU93</f>
        <v>35</v>
      </c>
      <c r="BV102" s="217"/>
      <c r="BW102" s="225">
        <f t="shared" ref="BW102" si="1777">BW19+BW21+BW23+BW25+BW27+BW29+BW31+BW33+BW35+BW37+BW39+BW41+BW43+BW45+BW47+BW49+BW51+BW53+BW55+BW57+BW59+BW61+BW63+BW65+BW67+BW69+BW71+BW73+BW75+BW77+BW79+BW81+BW83+BW85+BW87+BW89+BW91+BW93</f>
        <v>24</v>
      </c>
      <c r="BX102" s="217"/>
      <c r="BY102" s="224">
        <f t="shared" ref="BY102" si="1778">BY19+BY21+BY23+BY25+BY27+BY29+BY31+BY33+BY35+BY37+BY39+BY41+BY43+BY45+BY47+BY49+BY51+BY53+BY55+BY57+BY59+BY61+BY63+BY65+BY67+BY69+BY71+BY73+BY75+BY77+BY79+BY81+BY83+BY85+BY87+BY89+BY91+BY93</f>
        <v>48</v>
      </c>
      <c r="BZ102" s="217"/>
      <c r="CA102" s="225">
        <f t="shared" ref="CA102" si="1779">CA19+CA21+CA23+CA25+CA27+CA29+CA31+CA33+CA35+CA37+CA39+CA41+CA43+CA45+CA47+CA49+CA51+CA53+CA55+CA57+CA59+CA61+CA63+CA65+CA67+CA69+CA71+CA73+CA75+CA77+CA79+CA81+CA83+CA85+CA87+CA89+CA91+CA93</f>
        <v>49</v>
      </c>
      <c r="CB102" s="194"/>
      <c r="CC102" s="232">
        <f>SUM(D102:CA102)</f>
        <v>1673</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5</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6</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48</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7</v>
      </c>
      <c r="O106" s="237">
        <f>N106*N7</f>
        <v>231</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6</v>
      </c>
      <c r="E107" s="239">
        <f>D107*D9</f>
        <v>102</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5</v>
      </c>
      <c r="AQ107" s="240">
        <f>AP107*AP9</f>
        <v>115</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5</v>
      </c>
      <c r="BI107" s="239">
        <f>BH107*BH9</f>
        <v>75</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7</v>
      </c>
      <c r="K108" s="240">
        <f>J108*J11</f>
        <v>217</v>
      </c>
      <c r="L108" s="236">
        <f>IF(L95&lt;17,0,IF(L95&gt;23,8,L95-16))</f>
        <v>8</v>
      </c>
      <c r="M108" s="239">
        <f>L108*L9</f>
        <v>216</v>
      </c>
      <c r="N108" s="237">
        <f t="shared" ref="N108" si="1877">IF(N95&lt;25,0,IF(N95&gt;31,8,N95-24))</f>
        <v>0</v>
      </c>
      <c r="O108" s="240">
        <f>N108*N11</f>
        <v>0</v>
      </c>
      <c r="P108" s="236">
        <f t="shared" ref="P108" si="1878">IF(P95&lt;25,0,IF(P95&gt;31,8,P95-24))</f>
        <v>8</v>
      </c>
      <c r="Q108" s="239">
        <f>P108*P11</f>
        <v>232</v>
      </c>
      <c r="R108" s="237">
        <f t="shared" ref="R108" si="1879">IF(R95&lt;25,0,IF(R95&gt;31,8,R95-24))</f>
        <v>5</v>
      </c>
      <c r="S108" s="240">
        <f>R108*R11</f>
        <v>95</v>
      </c>
      <c r="T108" s="236">
        <f t="shared" ref="T108" si="1880">IF(T95&lt;25,0,IF(T95&gt;31,8,T95-24))</f>
        <v>6</v>
      </c>
      <c r="U108" s="239">
        <f>T108*T11</f>
        <v>150</v>
      </c>
      <c r="V108" s="237">
        <f t="shared" ref="V108" si="1881">IF(V95&lt;25,0,IF(V95&gt;31,8,V95-24))</f>
        <v>2</v>
      </c>
      <c r="W108" s="240">
        <f>V108*V11</f>
        <v>54</v>
      </c>
      <c r="X108" s="236">
        <f t="shared" ref="X108" si="1882">IF(X95&lt;25,0,IF(X95&gt;31,8,X95-24))</f>
        <v>4</v>
      </c>
      <c r="Y108" s="239">
        <f>X108*X11</f>
        <v>76</v>
      </c>
      <c r="Z108" s="237">
        <f t="shared" ref="Z108" si="1883">IF(Z95&lt;25,0,IF(Z95&gt;31,8,Z95-24))</f>
        <v>8</v>
      </c>
      <c r="AA108" s="240">
        <f>Z108*Z11</f>
        <v>112</v>
      </c>
      <c r="AB108" s="236">
        <f t="shared" ref="AB108" si="1884">IF(AB95&lt;25,0,IF(AB95&gt;31,8,AB95-24))</f>
        <v>5</v>
      </c>
      <c r="AC108" s="239">
        <f>AB108*AB11</f>
        <v>65</v>
      </c>
      <c r="AD108" s="237">
        <f t="shared" ref="AD108" si="1885">IF(AD95&lt;25,0,IF(AD95&gt;31,8,AD95-24))</f>
        <v>4</v>
      </c>
      <c r="AE108" s="240">
        <f>AD108*AD11</f>
        <v>60</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7</v>
      </c>
      <c r="AK108" s="239">
        <f>AJ108*AJ11</f>
        <v>287</v>
      </c>
      <c r="AL108" s="237">
        <f t="shared" ref="AL108" si="1889">IF(AL95&lt;25,0,IF(AL95&gt;31,8,AL95-24))</f>
        <v>2</v>
      </c>
      <c r="AM108" s="240">
        <f>AL108*AL11</f>
        <v>28</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4</v>
      </c>
      <c r="AU108" s="240">
        <f>AT108*AT11</f>
        <v>40</v>
      </c>
      <c r="AV108" s="236">
        <f t="shared" ref="AV108" si="1893">IF(AV95&lt;25,0,IF(AV95&gt;31,8,AV95-24))</f>
        <v>3</v>
      </c>
      <c r="AW108" s="239">
        <f>AV108*AV11</f>
        <v>129</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7</v>
      </c>
      <c r="BC108" s="240">
        <f>BB108*BB11</f>
        <v>70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0</v>
      </c>
      <c r="BI108" s="239">
        <f>BH108*BH11</f>
        <v>0</v>
      </c>
      <c r="BJ108" s="237">
        <f t="shared" ref="BJ108" si="1900">IF(BJ95&lt;25,0,IF(BJ95&gt;31,8,BJ95-24))</f>
        <v>3</v>
      </c>
      <c r="BK108" s="240">
        <f>BJ108*BJ11</f>
        <v>51</v>
      </c>
      <c r="BL108" s="236">
        <f t="shared" ref="BL108" si="1901">IF(BL95&lt;25,0,IF(BL95&gt;31,8,BL95-24))</f>
        <v>6</v>
      </c>
      <c r="BM108" s="239">
        <f>BL108*BL11</f>
        <v>162</v>
      </c>
      <c r="BN108" s="237">
        <f t="shared" ref="BN108" si="1902">IF(BN95&lt;25,0,IF(BN95&gt;31,8,BN95-24))</f>
        <v>1</v>
      </c>
      <c r="BO108" s="240">
        <f>BN108*BN11</f>
        <v>45</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0</v>
      </c>
      <c r="BU108" s="239">
        <f>BT108*BT11</f>
        <v>0</v>
      </c>
      <c r="BV108" s="237">
        <f>IF(BV95&lt;17,0,IF(BV95&gt;23,8,BV95-16))</f>
        <v>8</v>
      </c>
      <c r="BW108" s="240">
        <f>BV108*BV9</f>
        <v>80</v>
      </c>
      <c r="BX108" s="236">
        <f t="shared" ref="BX108" si="1906">IF(BX95&lt;25,0,IF(BX95&gt;31,8,BX95-24))</f>
        <v>6</v>
      </c>
      <c r="BY108" s="239">
        <f>BX108*BX11</f>
        <v>90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5</v>
      </c>
      <c r="G109" s="240">
        <f>F109*F13</f>
        <v>115</v>
      </c>
      <c r="H109" s="236">
        <f>IF(H95&lt;25,0,IF(H95&gt;31,8,H95-24))</f>
        <v>8</v>
      </c>
      <c r="I109" s="239">
        <f>H109*H11</f>
        <v>152</v>
      </c>
      <c r="J109" s="237">
        <f t="shared" ref="J109" si="1908">IF(J95&lt;33,0,IF(J95&gt;39,8,J95-32))</f>
        <v>0</v>
      </c>
      <c r="K109" s="240">
        <f>J109*J13</f>
        <v>0</v>
      </c>
      <c r="L109" s="236">
        <f>IF(L95&lt;25,0,IF(L95&gt;31,8,L95-24))</f>
        <v>8</v>
      </c>
      <c r="M109" s="239">
        <f>L109*L11</f>
        <v>232</v>
      </c>
      <c r="N109" s="237">
        <f t="shared" ref="N109" si="1909">IF(N95&lt;33,0,IF(N95&gt;39,8,N95-32))</f>
        <v>0</v>
      </c>
      <c r="O109" s="240">
        <f>N109*N13</f>
        <v>0</v>
      </c>
      <c r="P109" s="236">
        <f t="shared" ref="P109" si="1910">IF(P95&lt;33,0,IF(P95&gt;39,8,P95-32))</f>
        <v>2</v>
      </c>
      <c r="Q109" s="239">
        <f>P109*P13</f>
        <v>58</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2</v>
      </c>
      <c r="AG109" s="239">
        <f>AF109*AF13</f>
        <v>32</v>
      </c>
      <c r="AH109" s="237">
        <f t="shared" ref="AH109" si="1919">IF(AH95&lt;33,0,IF(AH95&gt;39,8,AH95-32))</f>
        <v>2</v>
      </c>
      <c r="AI109" s="240">
        <f>AH109*AH13</f>
        <v>34</v>
      </c>
      <c r="AJ109" s="236">
        <f t="shared" ref="AJ109" si="1920">IF(AJ95&lt;33,0,IF(AJ95&gt;39,8,AJ95-32))</f>
        <v>0</v>
      </c>
      <c r="AK109" s="239">
        <f>AJ109*AJ13</f>
        <v>0</v>
      </c>
      <c r="AL109" s="237">
        <f t="shared" ref="AL109" si="1921">IF(AL95&lt;33,0,IF(AL95&gt;39,8,AL95-32))</f>
        <v>0</v>
      </c>
      <c r="AM109" s="240">
        <f>AL109*AL13</f>
        <v>0</v>
      </c>
      <c r="AN109" s="236">
        <f>IF(AN95&lt;25,0,IF(AN95&gt;31,8,AN95-24))</f>
        <v>4</v>
      </c>
      <c r="AO109" s="239">
        <f>AN109*AN11</f>
        <v>56</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3</v>
      </c>
      <c r="BE109" s="239">
        <f>BD109*BD13</f>
        <v>141</v>
      </c>
      <c r="BF109" s="237">
        <f t="shared" ref="BF109" si="1930">IF(BF95&lt;33,0,IF(BF95&gt;39,8,BF95-32))</f>
        <v>1</v>
      </c>
      <c r="BG109" s="240">
        <f>BF109*BF13</f>
        <v>15</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1</v>
      </c>
      <c r="BS109" s="240">
        <f>BR109*BR13</f>
        <v>15</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4</v>
      </c>
      <c r="I110" s="244">
        <f>H110*H13</f>
        <v>76</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374</v>
      </c>
      <c r="G111" s="222">
        <f>SUM(G105:G110)</f>
        <v>835</v>
      </c>
      <c r="I111" s="233">
        <f t="shared" ref="I111" si="1940">SUM(I105:I110)</f>
        <v>660</v>
      </c>
      <c r="K111" s="222">
        <f t="shared" ref="K111" si="1941">SUM(K105:K110)</f>
        <v>929</v>
      </c>
      <c r="M111" s="233">
        <f t="shared" ref="M111" si="1942">SUM(M105:M110)</f>
        <v>928</v>
      </c>
      <c r="O111" s="222">
        <f t="shared" ref="O111" si="1943">SUM(O105:O110)</f>
        <v>607</v>
      </c>
      <c r="Q111" s="233">
        <f t="shared" ref="Q111" si="1944">SUM(Q105:Q110)</f>
        <v>1002</v>
      </c>
      <c r="S111" s="222">
        <f t="shared" ref="S111" si="1945">SUM(S105:S110)</f>
        <v>543</v>
      </c>
      <c r="U111" s="233">
        <f t="shared" ref="U111" si="1946">SUM(U105:U110)</f>
        <v>694</v>
      </c>
      <c r="W111" s="222">
        <f t="shared" ref="W111" si="1947">SUM(W105:W110)</f>
        <v>734</v>
      </c>
      <c r="Y111" s="233">
        <f t="shared" ref="Y111" si="1948">SUM(Y105:Y110)</f>
        <v>532</v>
      </c>
      <c r="AA111" s="222">
        <f t="shared" ref="AA111" si="1949">SUM(AA105:AA110)</f>
        <v>492</v>
      </c>
      <c r="AB111" s="129"/>
      <c r="AC111" s="233">
        <f t="shared" ref="AC111" si="1950">SUM(AC105:AC110)</f>
        <v>369</v>
      </c>
      <c r="AE111" s="222">
        <f t="shared" ref="AE111" si="1951">SUM(AE105:AE110)</f>
        <v>436</v>
      </c>
      <c r="AG111" s="233">
        <f t="shared" ref="AG111" si="1952">SUM(AG105:AG110)</f>
        <v>536</v>
      </c>
      <c r="AI111" s="222">
        <f t="shared" ref="AI111" si="1953">SUM(AI105:AI110)</f>
        <v>594</v>
      </c>
      <c r="AK111" s="233">
        <f t="shared" ref="AK111" si="1954">SUM(AK105:AK110)</f>
        <v>1223</v>
      </c>
      <c r="AM111" s="222">
        <f t="shared" ref="AM111" si="1955">SUM(AM105:AM110)</f>
        <v>372</v>
      </c>
      <c r="AO111" s="233">
        <f t="shared" ref="AO111" si="1956">SUM(AO105:AO110)</f>
        <v>384</v>
      </c>
      <c r="AQ111" s="222">
        <f t="shared" ref="AQ111" si="1957">SUM(AQ105:AQ110)</f>
        <v>459</v>
      </c>
      <c r="AS111" s="233">
        <f t="shared" ref="AS111" si="1958">SUM(AS105:AS110)</f>
        <v>296</v>
      </c>
      <c r="AU111" s="222">
        <f t="shared" ref="AU111" si="1959">SUM(AU105:AU110)</f>
        <v>280</v>
      </c>
      <c r="AW111" s="233">
        <f t="shared" ref="AW111" si="1960">SUM(AW105:AW110)</f>
        <v>1177</v>
      </c>
      <c r="AY111" s="222">
        <f t="shared" ref="AY111" si="1961">SUM(AY105:AY110)</f>
        <v>432</v>
      </c>
      <c r="BA111" s="233">
        <f t="shared" ref="BA111" si="1962">SUM(BA105:BA110)</f>
        <v>528</v>
      </c>
      <c r="BC111" s="222">
        <f t="shared" ref="BC111" si="1963">SUM(BC105:BC110)</f>
        <v>310</v>
      </c>
      <c r="BE111" s="233">
        <f t="shared" ref="BE111" si="1964">SUM(BE105:BE110)</f>
        <v>1613</v>
      </c>
      <c r="BG111" s="222">
        <f t="shared" ref="BG111" si="1965">SUM(BG105:BG110)</f>
        <v>487</v>
      </c>
      <c r="BI111" s="233">
        <f t="shared" ref="BI111" si="1966">SUM(BI105:BI110)</f>
        <v>283</v>
      </c>
      <c r="BK111" s="222">
        <f t="shared" ref="BK111" si="1967">SUM(BK105:BK110)</f>
        <v>451</v>
      </c>
      <c r="BM111" s="233">
        <f t="shared" ref="BM111" si="1968">SUM(BM105:BM110)</f>
        <v>746</v>
      </c>
      <c r="BO111" s="222">
        <f t="shared" ref="BO111" si="1969">SUM(BO105:BO110)</f>
        <v>1141</v>
      </c>
      <c r="BQ111" s="233">
        <f t="shared" ref="BQ111" si="1970">SUM(BQ105:BQ110)</f>
        <v>544</v>
      </c>
      <c r="BS111" s="222">
        <f t="shared" ref="BS111" si="1971">SUM(BS105:BS110)</f>
        <v>487</v>
      </c>
      <c r="BU111" s="233">
        <f t="shared" ref="BU111" si="1972">SUM(BU105:BU110)</f>
        <v>240</v>
      </c>
      <c r="BW111" s="222">
        <f t="shared" ref="BW111" si="1973">SUM(BW105:BW110)</f>
        <v>240</v>
      </c>
      <c r="BY111" s="233">
        <f t="shared" ref="BY111" si="1974">SUM(BY105:BY110)</f>
        <v>450</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c r="AQ120" s="299"/>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v>27</v>
      </c>
      <c r="M122" s="300">
        <v>0.54700000000000004</v>
      </c>
      <c r="N122" s="39"/>
      <c r="O122" s="300"/>
      <c r="P122" s="39">
        <v>29</v>
      </c>
      <c r="Q122" s="300">
        <v>0.58499999999999996</v>
      </c>
      <c r="R122" s="39"/>
      <c r="S122" s="300"/>
      <c r="T122" s="39"/>
      <c r="U122" s="300"/>
      <c r="V122" s="39"/>
      <c r="W122" s="300"/>
      <c r="X122" s="39"/>
      <c r="Y122" s="300"/>
      <c r="Z122" s="39">
        <v>14</v>
      </c>
      <c r="AA122" s="300">
        <v>0.24</v>
      </c>
      <c r="AB122" s="39"/>
      <c r="AC122" s="300"/>
      <c r="AD122" s="39"/>
      <c r="AE122" s="300"/>
      <c r="AF122" s="39">
        <v>16</v>
      </c>
      <c r="AG122" s="300">
        <v>0.316</v>
      </c>
      <c r="AH122" s="39">
        <v>17</v>
      </c>
      <c r="AI122" s="300">
        <v>0.33300000000000002</v>
      </c>
      <c r="AJ122" s="39"/>
      <c r="AK122" s="300"/>
      <c r="AL122" s="39"/>
      <c r="AM122" s="300"/>
      <c r="AN122" s="39"/>
      <c r="AO122" s="300"/>
      <c r="AP122" s="39"/>
      <c r="AQ122" s="300"/>
      <c r="AR122" s="39"/>
      <c r="AS122" s="300"/>
      <c r="AT122" s="39"/>
      <c r="AU122" s="300"/>
      <c r="AV122" s="39"/>
      <c r="AW122" s="300"/>
      <c r="AX122" s="39">
        <v>15</v>
      </c>
      <c r="AY122" s="300">
        <v>0.25</v>
      </c>
      <c r="AZ122" s="39">
        <v>17</v>
      </c>
      <c r="BA122" s="300">
        <v>0.32600000000000001</v>
      </c>
      <c r="BB122" s="39"/>
      <c r="BC122" s="300"/>
      <c r="BD122" s="39">
        <v>47</v>
      </c>
      <c r="BE122" s="300">
        <v>0.95499999999999996</v>
      </c>
      <c r="BF122" s="39">
        <v>15</v>
      </c>
      <c r="BG122" s="300">
        <v>0.28699999999999998</v>
      </c>
      <c r="BH122" s="39"/>
      <c r="BI122" s="300"/>
      <c r="BJ122" s="39"/>
      <c r="BK122" s="300"/>
      <c r="BL122" s="39"/>
      <c r="BM122" s="300"/>
      <c r="BN122" s="39"/>
      <c r="BO122" s="300"/>
      <c r="BP122" s="39">
        <v>20</v>
      </c>
      <c r="BQ122" s="300">
        <v>0.38600000000000001</v>
      </c>
      <c r="BR122" s="39">
        <v>15</v>
      </c>
      <c r="BS122" s="300">
        <v>0.26</v>
      </c>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15</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
      </c>
      <c r="B4" s="67" t="str">
        <f>NogTeSpelen!O6</f>
        <v>ger v</v>
      </c>
      <c r="C4" s="67" t="str">
        <f>NogTeSpelen!P6</f>
        <v>harold</v>
      </c>
      <c r="D4" s="67" t="str">
        <f>NogTeSpelen!Q6</f>
        <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22</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ger d</v>
      </c>
      <c r="B14" s="69" t="str">
        <f>Gespeeld!O6</f>
        <v/>
      </c>
      <c r="C14" s="69" t="str">
        <f>Gespeeld!P6</f>
        <v/>
      </c>
      <c r="D14" s="69" t="str">
        <f>Gespeeld!Q6</f>
        <v>jaap</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richard</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1</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36</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2026-03-11T09:04:05Z</dcterms:modified>
</cp:coreProperties>
</file>