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ADDBCB04-2F07-4A9A-AFFE-9D07E1234068}"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9" l="1"/>
  <c r="G8" i="9" l="1"/>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X23" i="7"/>
  <c r="Y23" i="7"/>
  <c r="AC23" i="7"/>
  <c r="X24" i="7"/>
  <c r="AB24" i="7"/>
  <c r="T25" i="7"/>
  <c r="X25" i="7"/>
  <c r="AA25" i="7"/>
  <c r="U26" i="7"/>
  <c r="V26" i="7"/>
  <c r="W26" i="7"/>
  <c r="T27" i="7"/>
  <c r="U27"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BW102" i="1"/>
  <c r="BU102" i="1"/>
  <c r="K17" i="10" s="1"/>
  <c r="BS102" i="1"/>
  <c r="BQ102" i="1"/>
  <c r="BO102" i="1"/>
  <c r="K16" i="10" s="1"/>
  <c r="BM102" i="1"/>
  <c r="K6" i="10" s="1"/>
  <c r="BK102" i="1"/>
  <c r="K10" i="10" s="1"/>
  <c r="BI102" i="1"/>
  <c r="K37" i="10" s="1"/>
  <c r="BG102" i="1"/>
  <c r="BE102" i="1"/>
  <c r="K14" i="10" s="1"/>
  <c r="BC102" i="1"/>
  <c r="BA102" i="1"/>
  <c r="AY102" i="1"/>
  <c r="AW102" i="1"/>
  <c r="K28" i="10" s="1"/>
  <c r="AU102" i="1"/>
  <c r="AS102" i="1"/>
  <c r="K30" i="10" s="1"/>
  <c r="AQ102" i="1"/>
  <c r="AO102" i="1"/>
  <c r="K34" i="10" s="1"/>
  <c r="AM102" i="1"/>
  <c r="AK102" i="1"/>
  <c r="AI102" i="1"/>
  <c r="K22" i="10" s="1"/>
  <c r="AG102" i="1"/>
  <c r="AE102" i="1"/>
  <c r="AC102" i="1"/>
  <c r="AA102" i="1"/>
  <c r="K40" i="10" s="1"/>
  <c r="Y102" i="1"/>
  <c r="K12" i="10" s="1"/>
  <c r="W102" i="1"/>
  <c r="U102" i="1"/>
  <c r="S102" i="1"/>
  <c r="Q102" i="1"/>
  <c r="O102" i="1"/>
  <c r="M102" i="1"/>
  <c r="K102" i="1"/>
  <c r="K9" i="10" s="1"/>
  <c r="I102" i="1"/>
  <c r="G102" i="1"/>
  <c r="E102" i="1"/>
  <c r="K19" i="10" s="1"/>
  <c r="CA100" i="1"/>
  <c r="BY100" i="1"/>
  <c r="BW100" i="1"/>
  <c r="BU100" i="1"/>
  <c r="I17" i="10" s="1"/>
  <c r="BS100" i="1"/>
  <c r="BQ100" i="1"/>
  <c r="BO100" i="1"/>
  <c r="I16" i="10" s="1"/>
  <c r="BM100" i="1"/>
  <c r="I6" i="10" s="1"/>
  <c r="BK100" i="1"/>
  <c r="I10" i="10" s="1"/>
  <c r="BI100" i="1"/>
  <c r="BG100" i="1"/>
  <c r="BE100" i="1"/>
  <c r="I14" i="10" s="1"/>
  <c r="BC100" i="1"/>
  <c r="BA100" i="1"/>
  <c r="AY100" i="1"/>
  <c r="AW100" i="1"/>
  <c r="I28" i="10" s="1"/>
  <c r="AU100" i="1"/>
  <c r="AS100" i="1"/>
  <c r="I30" i="10" s="1"/>
  <c r="AQ100" i="1"/>
  <c r="AO100" i="1"/>
  <c r="I34" i="10" s="1"/>
  <c r="AM100" i="1"/>
  <c r="AK100" i="1"/>
  <c r="AI100" i="1"/>
  <c r="I22" i="10" s="1"/>
  <c r="AG100" i="1"/>
  <c r="AE100" i="1"/>
  <c r="AC100" i="1"/>
  <c r="AA100" i="1"/>
  <c r="I40" i="10" s="1"/>
  <c r="Y100" i="1"/>
  <c r="I12" i="10" s="1"/>
  <c r="W100" i="1"/>
  <c r="U100" i="1"/>
  <c r="S100" i="1"/>
  <c r="Q100" i="1"/>
  <c r="O100" i="1"/>
  <c r="M100" i="1"/>
  <c r="K100" i="1"/>
  <c r="I9" i="10" s="1"/>
  <c r="I100" i="1"/>
  <c r="G100" i="1"/>
  <c r="E100" i="1"/>
  <c r="I19" i="10" s="1"/>
  <c r="BZ97" i="1"/>
  <c r="BX97" i="1"/>
  <c r="BV97" i="1"/>
  <c r="BT97" i="1"/>
  <c r="F17" i="10" s="1"/>
  <c r="BR97" i="1"/>
  <c r="BP97" i="1"/>
  <c r="BN97" i="1"/>
  <c r="F16" i="10" s="1"/>
  <c r="BL97" i="1"/>
  <c r="F6" i="10" s="1"/>
  <c r="BJ97" i="1"/>
  <c r="F10" i="10" s="1"/>
  <c r="BH97" i="1"/>
  <c r="BF97" i="1"/>
  <c r="BD97" i="1"/>
  <c r="F14" i="10" s="1"/>
  <c r="BB97" i="1"/>
  <c r="AZ97" i="1"/>
  <c r="AX97" i="1"/>
  <c r="AV97" i="1"/>
  <c r="F28" i="10" s="1"/>
  <c r="AT97" i="1"/>
  <c r="AR97" i="1"/>
  <c r="F30" i="10" s="1"/>
  <c r="AP97" i="1"/>
  <c r="AN97" i="1"/>
  <c r="F34" i="10" s="1"/>
  <c r="AL97" i="1"/>
  <c r="AJ97" i="1"/>
  <c r="AH97" i="1"/>
  <c r="F22" i="10" s="1"/>
  <c r="AF97" i="1"/>
  <c r="AD97" i="1"/>
  <c r="AB97" i="1"/>
  <c r="Z97" i="1"/>
  <c r="F40" i="10" s="1"/>
  <c r="X97" i="1"/>
  <c r="F12" i="10" s="1"/>
  <c r="V97" i="1"/>
  <c r="T97" i="1"/>
  <c r="R97" i="1"/>
  <c r="P97" i="1"/>
  <c r="N97" i="1"/>
  <c r="L97" i="1"/>
  <c r="J97" i="1"/>
  <c r="F9" i="10" s="1"/>
  <c r="H97" i="1"/>
  <c r="F97" i="1"/>
  <c r="D97" i="1"/>
  <c r="F19" i="10" s="1"/>
  <c r="D27" i="8" l="1"/>
  <c r="F29" i="10"/>
  <c r="G29" i="8"/>
  <c r="I31" i="10"/>
  <c r="J25" i="8"/>
  <c r="K32" i="10"/>
  <c r="G21" i="8"/>
  <c r="I24" i="10"/>
  <c r="D24" i="8"/>
  <c r="F33" i="10"/>
  <c r="G39" i="8"/>
  <c r="I41" i="10"/>
  <c r="J29" i="8"/>
  <c r="K31" i="10"/>
  <c r="J40" i="8"/>
  <c r="K39" i="10"/>
  <c r="D34" i="8"/>
  <c r="F36" i="10"/>
  <c r="F8" i="10"/>
  <c r="D10" i="8"/>
  <c r="D38" i="8"/>
  <c r="F37" i="10"/>
  <c r="I23" i="10"/>
  <c r="G14" i="8"/>
  <c r="G17" i="8"/>
  <c r="I25" i="10"/>
  <c r="J42" i="8"/>
  <c r="K42" i="10"/>
  <c r="J21" i="8"/>
  <c r="K24" i="10"/>
  <c r="J15" i="8"/>
  <c r="K13" i="10"/>
  <c r="D37" i="8"/>
  <c r="F27" i="10"/>
  <c r="D41" i="8"/>
  <c r="F38" i="10"/>
  <c r="G24" i="8"/>
  <c r="I33" i="10"/>
  <c r="K15" i="10"/>
  <c r="J9" i="8"/>
  <c r="J27" i="8"/>
  <c r="K29" i="10"/>
  <c r="J39" i="8"/>
  <c r="K41" i="10"/>
  <c r="K35" i="10"/>
  <c r="J23" i="8"/>
  <c r="D42" i="8"/>
  <c r="F42" i="10"/>
  <c r="D15" i="8"/>
  <c r="F13" i="10"/>
  <c r="J6" i="8"/>
  <c r="K7" i="10"/>
  <c r="J13" i="8"/>
  <c r="K11" i="10"/>
  <c r="F23" i="10"/>
  <c r="D14" i="8"/>
  <c r="G15" i="8"/>
  <c r="I13" i="10"/>
  <c r="I8" i="10"/>
  <c r="G10" i="8"/>
  <c r="J17" i="8"/>
  <c r="K25" i="10"/>
  <c r="D26" i="8"/>
  <c r="F21" i="10"/>
  <c r="D12" i="8"/>
  <c r="F5" i="10"/>
  <c r="G37" i="8"/>
  <c r="I27" i="10"/>
  <c r="G41" i="8"/>
  <c r="I38" i="10"/>
  <c r="J24" i="8"/>
  <c r="K33" i="10"/>
  <c r="F18" i="10"/>
  <c r="D22" i="8"/>
  <c r="D6" i="8"/>
  <c r="F7" i="10"/>
  <c r="I20" i="10"/>
  <c r="G18" i="8"/>
  <c r="J34" i="8"/>
  <c r="K36" i="10"/>
  <c r="K8" i="10"/>
  <c r="J10" i="8"/>
  <c r="D39" i="8"/>
  <c r="F41" i="10"/>
  <c r="G40" i="8"/>
  <c r="I39" i="10"/>
  <c r="I15" i="10"/>
  <c r="G9" i="8"/>
  <c r="I35" i="10"/>
  <c r="G23" i="8"/>
  <c r="D28" i="8"/>
  <c r="F26" i="10"/>
  <c r="D13" i="8"/>
  <c r="F11" i="10"/>
  <c r="D25" i="8"/>
  <c r="F32" i="10"/>
  <c r="G26" i="8"/>
  <c r="I21" i="10"/>
  <c r="G12" i="8"/>
  <c r="I5" i="10"/>
  <c r="J37" i="8"/>
  <c r="K27" i="10"/>
  <c r="J41" i="8"/>
  <c r="K38" i="10"/>
  <c r="D21" i="8"/>
  <c r="F24" i="10"/>
  <c r="K18" i="10"/>
  <c r="J22" i="8"/>
  <c r="F15" i="10"/>
  <c r="D9" i="8"/>
  <c r="F35" i="10"/>
  <c r="D23" i="8"/>
  <c r="J28" i="8"/>
  <c r="K26" i="10"/>
  <c r="D17" i="8"/>
  <c r="F25" i="10"/>
  <c r="G42" i="8"/>
  <c r="I42" i="10"/>
  <c r="G27" i="8"/>
  <c r="I29" i="10"/>
  <c r="F20" i="10"/>
  <c r="D18" i="8"/>
  <c r="G34" i="8"/>
  <c r="I36" i="10"/>
  <c r="G38" i="8"/>
  <c r="I37" i="10"/>
  <c r="K23" i="10"/>
  <c r="J14" i="8"/>
  <c r="I18" i="10"/>
  <c r="G22" i="8"/>
  <c r="G6" i="8"/>
  <c r="I7" i="10"/>
  <c r="K20" i="10"/>
  <c r="J18" i="8"/>
  <c r="D29" i="8"/>
  <c r="F31" i="10"/>
  <c r="D40" i="8"/>
  <c r="F39" i="10"/>
  <c r="G28" i="8"/>
  <c r="I26" i="10"/>
  <c r="G13" i="8"/>
  <c r="I11" i="10"/>
  <c r="G25" i="8"/>
  <c r="I32" i="10"/>
  <c r="J26" i="8"/>
  <c r="K21" i="10"/>
  <c r="J12" i="8"/>
  <c r="K5" i="10"/>
  <c r="J32" i="8"/>
  <c r="G32" i="8"/>
  <c r="D32" i="8"/>
  <c r="J7" i="8"/>
  <c r="G7" i="8"/>
  <c r="D7" i="8"/>
  <c r="J11" i="8"/>
  <c r="G11" i="8"/>
  <c r="D11" i="8"/>
  <c r="J30" i="8"/>
  <c r="G30" i="8"/>
  <c r="D30" i="8"/>
  <c r="J16" i="8"/>
  <c r="G16" i="8"/>
  <c r="D16" i="8"/>
  <c r="J5" i="8"/>
  <c r="G5" i="8"/>
  <c r="D5" i="8"/>
  <c r="J8" i="8"/>
  <c r="G8" i="8"/>
  <c r="D8" i="8"/>
  <c r="J35" i="8"/>
  <c r="G35" i="8"/>
  <c r="D35" i="8"/>
  <c r="J38" i="8"/>
  <c r="J36" i="8"/>
  <c r="G36" i="8"/>
  <c r="D36" i="8"/>
  <c r="J33" i="8"/>
  <c r="G33" i="8"/>
  <c r="D33" i="8"/>
  <c r="J20" i="8"/>
  <c r="G20" i="8"/>
  <c r="D20" i="8"/>
  <c r="J19" i="8"/>
  <c r="G19" i="8"/>
  <c r="D19" i="8"/>
  <c r="J31" i="8"/>
  <c r="G31" i="8"/>
  <c r="D31" i="8"/>
  <c r="AT61" i="1"/>
  <c r="D48" i="8"/>
  <c r="CC105" i="1" s="1"/>
  <c r="CC103" i="1" l="1"/>
  <c r="AE98" i="1" l="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27" i="8" l="1"/>
  <c r="J29" i="10"/>
  <c r="R99" i="1"/>
  <c r="I26" i="8" s="1"/>
  <c r="R95" i="1"/>
  <c r="AT95" i="1"/>
  <c r="AT99" i="1"/>
  <c r="I13" i="8" s="1"/>
  <c r="BV99" i="1"/>
  <c r="I40" i="8" s="1"/>
  <c r="BV95" i="1"/>
  <c r="AV99" i="1"/>
  <c r="I30" i="8" s="1"/>
  <c r="AV95" i="1"/>
  <c r="E28" i="10" s="1"/>
  <c r="C28" i="10" s="1"/>
  <c r="D28" i="10" s="1"/>
  <c r="AX99" i="1"/>
  <c r="I29" i="8" s="1"/>
  <c r="AX95" i="1"/>
  <c r="AZ99" i="1"/>
  <c r="I21" i="8" s="1"/>
  <c r="AZ95" i="1"/>
  <c r="BZ99" i="1"/>
  <c r="I23" i="8" s="1"/>
  <c r="BZ95" i="1"/>
  <c r="X99" i="1"/>
  <c r="I19" i="8" s="1"/>
  <c r="X95" i="1"/>
  <c r="E12" i="10" s="1"/>
  <c r="C12" i="10" s="1"/>
  <c r="D12" i="10" s="1"/>
  <c r="Z99" i="1"/>
  <c r="I36" i="8" s="1"/>
  <c r="Z95" i="1"/>
  <c r="E40" i="10" s="1"/>
  <c r="C40" i="10" s="1"/>
  <c r="D40" i="10" s="1"/>
  <c r="BB99" i="1"/>
  <c r="I39" i="8" s="1"/>
  <c r="BB95" i="1"/>
  <c r="AB99" i="1"/>
  <c r="I42" i="8" s="1"/>
  <c r="AB95" i="1"/>
  <c r="BD99" i="1"/>
  <c r="I7" i="8" s="1"/>
  <c r="BD95" i="1"/>
  <c r="E14" i="10" s="1"/>
  <c r="C14" i="10" s="1"/>
  <c r="D14" i="10" s="1"/>
  <c r="BX99" i="1"/>
  <c r="I15" i="8" s="1"/>
  <c r="BX95" i="1"/>
  <c r="T99" i="1"/>
  <c r="I22" i="8" s="1"/>
  <c r="T95" i="1"/>
  <c r="BF99" i="1"/>
  <c r="I24" i="8" s="1"/>
  <c r="BF95" i="1"/>
  <c r="H99" i="1"/>
  <c r="I14" i="8" s="1"/>
  <c r="H95" i="1"/>
  <c r="AF99" i="1"/>
  <c r="I17" i="8" s="1"/>
  <c r="AF95" i="1"/>
  <c r="BJ95" i="1"/>
  <c r="E10" i="10" s="1"/>
  <c r="C10" i="10" s="1"/>
  <c r="D10" i="10" s="1"/>
  <c r="BJ99" i="1"/>
  <c r="I11" i="8" s="1"/>
  <c r="J95" i="1"/>
  <c r="E9" i="10" s="1"/>
  <c r="C9" i="10" s="1"/>
  <c r="D9" i="10" s="1"/>
  <c r="J99" i="1"/>
  <c r="I8" i="8" s="1"/>
  <c r="AL95" i="1"/>
  <c r="AL99" i="1"/>
  <c r="I41" i="8" s="1"/>
  <c r="BN95" i="1"/>
  <c r="E16" i="10" s="1"/>
  <c r="C16" i="10" s="1"/>
  <c r="D16" i="10" s="1"/>
  <c r="BN99" i="1"/>
  <c r="I20" i="8" s="1"/>
  <c r="BH99" i="1"/>
  <c r="I38" i="8" s="1"/>
  <c r="BH95" i="1"/>
  <c r="AJ99" i="1"/>
  <c r="I10" i="8" s="1"/>
  <c r="AJ95" i="1"/>
  <c r="BL99" i="1"/>
  <c r="I5" i="8" s="1"/>
  <c r="BL95" i="1"/>
  <c r="E6" i="10" s="1"/>
  <c r="C6" i="10" s="1"/>
  <c r="D6" i="10" s="1"/>
  <c r="L95" i="1"/>
  <c r="L99" i="1"/>
  <c r="I34" i="8" s="1"/>
  <c r="AN95" i="1"/>
  <c r="E34" i="10" s="1"/>
  <c r="C34" i="10" s="1"/>
  <c r="D34" i="10" s="1"/>
  <c r="AN99" i="1"/>
  <c r="I33" i="8" s="1"/>
  <c r="BP95" i="1"/>
  <c r="E7" i="10" s="1"/>
  <c r="C7" i="10" s="1"/>
  <c r="D7" i="10" s="1"/>
  <c r="BP99" i="1"/>
  <c r="I6" i="8" s="1"/>
  <c r="AH99" i="1"/>
  <c r="I16" i="8" s="1"/>
  <c r="AH95" i="1"/>
  <c r="E22" i="10" s="1"/>
  <c r="C22" i="10" s="1"/>
  <c r="D22" i="10" s="1"/>
  <c r="N95" i="1"/>
  <c r="N99" i="1"/>
  <c r="I37" i="8" s="1"/>
  <c r="AP95" i="1"/>
  <c r="AP99" i="1"/>
  <c r="I12" i="8" s="1"/>
  <c r="BR95" i="1"/>
  <c r="BR99" i="1"/>
  <c r="I25" i="8" s="1"/>
  <c r="V99" i="1"/>
  <c r="I28" i="8" s="1"/>
  <c r="V95" i="1"/>
  <c r="AD99" i="1"/>
  <c r="I27" i="8" s="1"/>
  <c r="AD95" i="1"/>
  <c r="P95" i="1"/>
  <c r="P99" i="1"/>
  <c r="I18" i="8" s="1"/>
  <c r="AR95" i="1"/>
  <c r="E30" i="10" s="1"/>
  <c r="C30" i="10" s="1"/>
  <c r="D30" i="10" s="1"/>
  <c r="AR99" i="1"/>
  <c r="I35" i="8" s="1"/>
  <c r="BT95" i="1"/>
  <c r="E17" i="10" s="1"/>
  <c r="C17" i="10" s="1"/>
  <c r="D17" i="10" s="1"/>
  <c r="BT99" i="1"/>
  <c r="I32" i="8" s="1"/>
  <c r="AA98" i="1"/>
  <c r="J40" i="10" s="1"/>
  <c r="AU98" i="1"/>
  <c r="AW98" i="1"/>
  <c r="J28" i="10" s="1"/>
  <c r="Y98" i="1"/>
  <c r="J12" i="10" s="1"/>
  <c r="AG98" i="1"/>
  <c r="BG98" i="1"/>
  <c r="BI98" i="1"/>
  <c r="AK98" i="1"/>
  <c r="AM98" i="1"/>
  <c r="BQ98" i="1"/>
  <c r="Q98" i="1"/>
  <c r="AS98" i="1"/>
  <c r="J30" i="10" s="1"/>
  <c r="BU98" i="1"/>
  <c r="J17" i="10" s="1"/>
  <c r="BW98" i="1"/>
  <c r="CA98" i="1"/>
  <c r="U98" i="1"/>
  <c r="AQ98" i="1"/>
  <c r="BM98" i="1"/>
  <c r="J6" i="10" s="1"/>
  <c r="K98" i="1"/>
  <c r="J9" i="10" s="1"/>
  <c r="BC98" i="1"/>
  <c r="BE98" i="1"/>
  <c r="J14" i="10" s="1"/>
  <c r="AO98" i="1"/>
  <c r="J34" i="10" s="1"/>
  <c r="S98" i="1"/>
  <c r="AY98" i="1"/>
  <c r="BY98" i="1"/>
  <c r="BA98" i="1"/>
  <c r="BO98" i="1"/>
  <c r="J16" i="10" s="1"/>
  <c r="M98" i="1"/>
  <c r="W98" i="1"/>
  <c r="O98" i="1"/>
  <c r="BS98" i="1"/>
  <c r="BK98" i="1"/>
  <c r="J10" i="10" s="1"/>
  <c r="AC98" i="1"/>
  <c r="AI98" i="1"/>
  <c r="J22" i="10" s="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N43" i="7"/>
  <c r="A14" i="54" s="1"/>
  <c r="AM42" i="7"/>
  <c r="C19" i="53" s="1"/>
  <c r="AL42" i="7"/>
  <c r="B19" i="53" s="1"/>
  <c r="AK42" i="7"/>
  <c r="A19" i="53" s="1"/>
  <c r="AI42" i="7"/>
  <c r="D18" i="53" s="1"/>
  <c r="AG42" i="7"/>
  <c r="B18" i="53" s="1"/>
  <c r="X42" i="7"/>
  <c r="A16" i="53" s="1"/>
  <c r="U42" i="7"/>
  <c r="C15" i="53" s="1"/>
  <c r="Q42" i="7"/>
  <c r="D14" i="53" s="1"/>
  <c r="P42" i="7"/>
  <c r="C14" i="53" s="1"/>
  <c r="I42" i="7"/>
  <c r="A13" i="53" s="1"/>
  <c r="AJ41" i="7"/>
  <c r="E18" i="52" s="1"/>
  <c r="AI41" i="7"/>
  <c r="D18" i="52" s="1"/>
  <c r="AC41" i="7"/>
  <c r="C17" i="52" s="1"/>
  <c r="AA41" i="7"/>
  <c r="A17" i="52" s="1"/>
  <c r="Z41" i="7"/>
  <c r="E16" i="52" s="1"/>
  <c r="X41" i="7"/>
  <c r="A16" i="52" s="1"/>
  <c r="U41" i="7"/>
  <c r="C15" i="52" s="1"/>
  <c r="R41" i="7"/>
  <c r="E14" i="52" s="1"/>
  <c r="AN40" i="7"/>
  <c r="D19" i="51" s="1"/>
  <c r="AM40" i="7"/>
  <c r="C19" i="51" s="1"/>
  <c r="AK40" i="7"/>
  <c r="A19" i="51" s="1"/>
  <c r="AJ40" i="7"/>
  <c r="E18" i="51" s="1"/>
  <c r="AI40" i="7"/>
  <c r="D18" i="51" s="1"/>
  <c r="AB40" i="7"/>
  <c r="B17" i="51" s="1"/>
  <c r="AA40" i="7"/>
  <c r="A17" i="51" s="1"/>
  <c r="Z40" i="7"/>
  <c r="E16" i="51" s="1"/>
  <c r="X40" i="7"/>
  <c r="A16" i="51" s="1"/>
  <c r="W40" i="7"/>
  <c r="E15" i="51" s="1"/>
  <c r="V40" i="7"/>
  <c r="D15" i="51" s="1"/>
  <c r="Q40" i="7"/>
  <c r="D14" i="51" s="1"/>
  <c r="N40" i="7"/>
  <c r="A14" i="51" s="1"/>
  <c r="M40" i="7"/>
  <c r="E13" i="51" s="1"/>
  <c r="L40" i="7"/>
  <c r="D13" i="51" s="1"/>
  <c r="K40" i="7"/>
  <c r="C13" i="51" s="1"/>
  <c r="I40" i="7"/>
  <c r="A13" i="51" s="1"/>
  <c r="H40" i="7"/>
  <c r="E12" i="51" s="1"/>
  <c r="E40" i="7"/>
  <c r="B12" i="51" s="1"/>
  <c r="D40" i="7"/>
  <c r="AO39" i="7"/>
  <c r="E19" i="50" s="1"/>
  <c r="AI39" i="7"/>
  <c r="D18" i="50" s="1"/>
  <c r="W39" i="7"/>
  <c r="E15" i="50" s="1"/>
  <c r="T39" i="7"/>
  <c r="B15" i="50" s="1"/>
  <c r="Q39" i="7"/>
  <c r="D14" i="50" s="1"/>
  <c r="N39" i="7"/>
  <c r="A14" i="50" s="1"/>
  <c r="E39" i="7"/>
  <c r="D39" i="7"/>
  <c r="A12" i="50" s="1"/>
  <c r="AI38" i="7"/>
  <c r="D18" i="49" s="1"/>
  <c r="Z38" i="7"/>
  <c r="E16" i="49" s="1"/>
  <c r="W38" i="7"/>
  <c r="E15" i="49" s="1"/>
  <c r="T38" i="7"/>
  <c r="B15" i="49" s="1"/>
  <c r="M38" i="7"/>
  <c r="E13" i="49" s="1"/>
  <c r="D38" i="7"/>
  <c r="AN37" i="7"/>
  <c r="D19" i="48" s="1"/>
  <c r="AM37" i="7"/>
  <c r="C19" i="48" s="1"/>
  <c r="AL37" i="7"/>
  <c r="B19" i="48" s="1"/>
  <c r="AK37" i="7"/>
  <c r="A19" i="48" s="1"/>
  <c r="AJ37" i="7"/>
  <c r="E18" i="48" s="1"/>
  <c r="AF37" i="7"/>
  <c r="A18" i="48" s="1"/>
  <c r="V37" i="7"/>
  <c r="D15" i="48" s="1"/>
  <c r="P37" i="7"/>
  <c r="C14" i="48" s="1"/>
  <c r="O37" i="7"/>
  <c r="B14" i="48" s="1"/>
  <c r="N37" i="7"/>
  <c r="A14" i="48" s="1"/>
  <c r="M37" i="7"/>
  <c r="E13" i="48" s="1"/>
  <c r="L37" i="7"/>
  <c r="D13" i="48" s="1"/>
  <c r="I37" i="7"/>
  <c r="A13" i="48" s="1"/>
  <c r="AI36" i="7"/>
  <c r="D18" i="47" s="1"/>
  <c r="AC36" i="7"/>
  <c r="C17" i="47" s="1"/>
  <c r="AB36" i="7"/>
  <c r="B17" i="47" s="1"/>
  <c r="X36" i="7"/>
  <c r="A16" i="47" s="1"/>
  <c r="V36" i="7"/>
  <c r="D15" i="47" s="1"/>
  <c r="U36" i="7"/>
  <c r="C15" i="47" s="1"/>
  <c r="M36" i="7"/>
  <c r="E13" i="47" s="1"/>
  <c r="H36" i="7"/>
  <c r="E12" i="47" s="1"/>
  <c r="AN35" i="7"/>
  <c r="D19" i="46" s="1"/>
  <c r="AM35" i="7"/>
  <c r="C19" i="46" s="1"/>
  <c r="AI35" i="7"/>
  <c r="D18" i="46" s="1"/>
  <c r="AH35" i="7"/>
  <c r="C18" i="46" s="1"/>
  <c r="W35" i="7"/>
  <c r="E15" i="46" s="1"/>
  <c r="V35" i="7"/>
  <c r="D15" i="46" s="1"/>
  <c r="Q35" i="7"/>
  <c r="D14" i="46" s="1"/>
  <c r="O35" i="7"/>
  <c r="B14" i="46" s="1"/>
  <c r="K35" i="7"/>
  <c r="C13" i="46" s="1"/>
  <c r="I35" i="7"/>
  <c r="A13" i="46" s="1"/>
  <c r="AO34" i="7"/>
  <c r="E19" i="45" s="1"/>
  <c r="AN34" i="7"/>
  <c r="D19" i="45" s="1"/>
  <c r="AI34" i="7"/>
  <c r="D18" i="45" s="1"/>
  <c r="AB34" i="7"/>
  <c r="B17" i="45" s="1"/>
  <c r="AA34" i="7"/>
  <c r="A17" i="45" s="1"/>
  <c r="Z34" i="7"/>
  <c r="E16" i="45" s="1"/>
  <c r="X34" i="7"/>
  <c r="A16" i="45" s="1"/>
  <c r="K34" i="7"/>
  <c r="C13" i="45" s="1"/>
  <c r="J34" i="7"/>
  <c r="B13" i="45" s="1"/>
  <c r="I34" i="7"/>
  <c r="A13" i="45" s="1"/>
  <c r="D34" i="7"/>
  <c r="AC33" i="7"/>
  <c r="C17" i="44" s="1"/>
  <c r="X33" i="7"/>
  <c r="A16" i="44" s="1"/>
  <c r="W33" i="7"/>
  <c r="E15" i="44" s="1"/>
  <c r="V33" i="7"/>
  <c r="D15" i="44" s="1"/>
  <c r="U33" i="7"/>
  <c r="C15" i="44" s="1"/>
  <c r="Q33" i="7"/>
  <c r="D14" i="44" s="1"/>
  <c r="N33" i="7"/>
  <c r="A14" i="44" s="1"/>
  <c r="AL32" i="7"/>
  <c r="B19" i="43" s="1"/>
  <c r="AB32" i="7"/>
  <c r="B17" i="43" s="1"/>
  <c r="W32" i="7"/>
  <c r="E15" i="43" s="1"/>
  <c r="U32" i="7"/>
  <c r="C15" i="43" s="1"/>
  <c r="E32" i="7"/>
  <c r="B12" i="43" s="1"/>
  <c r="AM31" i="7"/>
  <c r="C19" i="42" s="1"/>
  <c r="W31" i="7"/>
  <c r="E15" i="42" s="1"/>
  <c r="U31" i="7"/>
  <c r="C15" i="42" s="1"/>
  <c r="M31" i="7"/>
  <c r="E13" i="42" s="1"/>
  <c r="L31" i="7"/>
  <c r="D13" i="42" s="1"/>
  <c r="AL30" i="7"/>
  <c r="B19" i="41" s="1"/>
  <c r="AH30" i="7"/>
  <c r="C18" i="41" s="1"/>
  <c r="AA30" i="7"/>
  <c r="A17" i="41" s="1"/>
  <c r="V30" i="7"/>
  <c r="D15" i="41" s="1"/>
  <c r="Q30" i="7"/>
  <c r="D14" i="41" s="1"/>
  <c r="O30" i="7"/>
  <c r="B14" i="41" s="1"/>
  <c r="L30" i="7"/>
  <c r="D13" i="41" s="1"/>
  <c r="K30" i="7"/>
  <c r="C13" i="41" s="1"/>
  <c r="D30" i="7"/>
  <c r="A12" i="41" s="1"/>
  <c r="AM29" i="7"/>
  <c r="C19" i="40" s="1"/>
  <c r="AL29" i="7"/>
  <c r="B19" i="40" s="1"/>
  <c r="E15" i="40"/>
  <c r="Q29" i="7"/>
  <c r="D14" i="40" s="1"/>
  <c r="P29" i="7"/>
  <c r="C14" i="40" s="1"/>
  <c r="N29" i="7"/>
  <c r="M29" i="7"/>
  <c r="E13" i="40" s="1"/>
  <c r="AM28" i="7"/>
  <c r="C19" i="39" s="1"/>
  <c r="AL28" i="7"/>
  <c r="B19" i="39" s="1"/>
  <c r="AF28" i="7"/>
  <c r="A18" i="39" s="1"/>
  <c r="Q28" i="7"/>
  <c r="D14" i="39" s="1"/>
  <c r="P28" i="7"/>
  <c r="C14" i="39" s="1"/>
  <c r="N28" i="7"/>
  <c r="A14" i="39" s="1"/>
  <c r="K28" i="7"/>
  <c r="C13" i="39" s="1"/>
  <c r="J28" i="7"/>
  <c r="B13" i="39" s="1"/>
  <c r="D28" i="7"/>
  <c r="AN27" i="7"/>
  <c r="D19" i="38" s="1"/>
  <c r="AL27" i="7"/>
  <c r="B19" i="38" s="1"/>
  <c r="AJ27" i="7"/>
  <c r="E18" i="38" s="1"/>
  <c r="AG27" i="7"/>
  <c r="B18" i="38" s="1"/>
  <c r="AF27" i="7"/>
  <c r="A18" i="38" s="1"/>
  <c r="C15" i="38"/>
  <c r="B15" i="38"/>
  <c r="I27" i="7"/>
  <c r="A13" i="38" s="1"/>
  <c r="G27" i="7"/>
  <c r="D12" i="38" s="1"/>
  <c r="D27" i="7"/>
  <c r="AN26" i="7"/>
  <c r="D19" i="35" s="1"/>
  <c r="AM26" i="7"/>
  <c r="C19" i="35" s="1"/>
  <c r="AF26" i="7"/>
  <c r="A18" i="35" s="1"/>
  <c r="E15" i="35"/>
  <c r="D15" i="35"/>
  <c r="C15" i="35"/>
  <c r="Q26" i="7"/>
  <c r="D14" i="35" s="1"/>
  <c r="P26" i="7"/>
  <c r="C14" i="35" s="1"/>
  <c r="M26" i="7"/>
  <c r="E13" i="35" s="1"/>
  <c r="F26" i="7"/>
  <c r="C12" i="35" s="1"/>
  <c r="E26" i="7"/>
  <c r="B12" i="35" s="1"/>
  <c r="AO25" i="7"/>
  <c r="E19" i="34" s="1"/>
  <c r="AJ25" i="7"/>
  <c r="E18" i="34" s="1"/>
  <c r="AG25" i="7"/>
  <c r="B18" i="34" s="1"/>
  <c r="A17" i="34"/>
  <c r="A16" i="34"/>
  <c r="B15" i="34"/>
  <c r="Q25" i="7"/>
  <c r="D14" i="34" s="1"/>
  <c r="P25" i="7"/>
  <c r="C14" i="34" s="1"/>
  <c r="O25" i="7"/>
  <c r="B14" i="34" s="1"/>
  <c r="N25" i="7"/>
  <c r="A14" i="34" s="1"/>
  <c r="L25" i="7"/>
  <c r="D13" i="34" s="1"/>
  <c r="K25" i="7"/>
  <c r="C13" i="34" s="1"/>
  <c r="I25" i="7"/>
  <c r="A13" i="34" s="1"/>
  <c r="G25" i="7"/>
  <c r="D12" i="34" s="1"/>
  <c r="AN24" i="7"/>
  <c r="AL24" i="7"/>
  <c r="B19" i="33" s="1"/>
  <c r="AJ24" i="7"/>
  <c r="E18" i="33" s="1"/>
  <c r="AI24" i="7"/>
  <c r="D18" i="33" s="1"/>
  <c r="AH24" i="7"/>
  <c r="C18" i="33" s="1"/>
  <c r="B17" i="33"/>
  <c r="A16" i="33"/>
  <c r="Q24" i="7"/>
  <c r="D14" i="33" s="1"/>
  <c r="P24" i="7"/>
  <c r="C14" i="33" s="1"/>
  <c r="O24" i="7"/>
  <c r="B14" i="33" s="1"/>
  <c r="L24" i="7"/>
  <c r="D13" i="33" s="1"/>
  <c r="D24" i="7"/>
  <c r="AO23" i="7"/>
  <c r="E19" i="32" s="1"/>
  <c r="AN23" i="7"/>
  <c r="D19" i="32" s="1"/>
  <c r="AM23" i="7"/>
  <c r="C19" i="32" s="1"/>
  <c r="AK23" i="7"/>
  <c r="A19" i="32" s="1"/>
  <c r="C17" i="32"/>
  <c r="D16" i="32"/>
  <c r="A16" i="32"/>
  <c r="I23" i="7"/>
  <c r="A13" i="32" s="1"/>
  <c r="D23" i="7"/>
  <c r="AK22" i="7"/>
  <c r="A19" i="31" s="1"/>
  <c r="AJ22" i="7"/>
  <c r="E18" i="31" s="1"/>
  <c r="AG22" i="7"/>
  <c r="B18" i="31" s="1"/>
  <c r="D16" i="31"/>
  <c r="E15" i="31"/>
  <c r="Q22" i="7"/>
  <c r="D14" i="31" s="1"/>
  <c r="I22" i="7"/>
  <c r="A13" i="31" s="1"/>
  <c r="D22" i="7"/>
  <c r="AN21" i="7"/>
  <c r="D19" i="30" s="1"/>
  <c r="AM21" i="7"/>
  <c r="C19" i="30" s="1"/>
  <c r="AL21" i="7"/>
  <c r="B19" i="30" s="1"/>
  <c r="AA21" i="7"/>
  <c r="A17" i="30" s="1"/>
  <c r="Q21" i="7"/>
  <c r="D14" i="30" s="1"/>
  <c r="M21" i="7"/>
  <c r="E13" i="30" s="1"/>
  <c r="J21" i="7"/>
  <c r="B13" i="30" s="1"/>
  <c r="H21" i="7"/>
  <c r="E12" i="30" s="1"/>
  <c r="AM20" i="7"/>
  <c r="C19" i="29" s="1"/>
  <c r="AH20" i="7"/>
  <c r="C18" i="29" s="1"/>
  <c r="AG20" i="7"/>
  <c r="B18" i="29" s="1"/>
  <c r="X20" i="7"/>
  <c r="A16" i="29" s="1"/>
  <c r="W20" i="7"/>
  <c r="E15" i="29" s="1"/>
  <c r="U20" i="7"/>
  <c r="C15" i="29" s="1"/>
  <c r="T20" i="7"/>
  <c r="B15" i="29" s="1"/>
  <c r="J20" i="7"/>
  <c r="B13" i="29" s="1"/>
  <c r="AB19" i="7"/>
  <c r="B17" i="28" s="1"/>
  <c r="AA19" i="7"/>
  <c r="A17" i="28" s="1"/>
  <c r="Z19" i="7"/>
  <c r="E16" i="28" s="1"/>
  <c r="X19" i="7"/>
  <c r="A16" i="28" s="1"/>
  <c r="W19" i="7"/>
  <c r="E15" i="28" s="1"/>
  <c r="S19" i="7"/>
  <c r="A15" i="28" s="1"/>
  <c r="M19" i="7"/>
  <c r="E13" i="28" s="1"/>
  <c r="L19" i="7"/>
  <c r="D13" i="28" s="1"/>
  <c r="J19" i="7"/>
  <c r="B13" i="28" s="1"/>
  <c r="I19" i="7"/>
  <c r="A13" i="28" s="1"/>
  <c r="H19" i="7"/>
  <c r="E12" i="28" s="1"/>
  <c r="G19" i="7"/>
  <c r="D12" i="28" s="1"/>
  <c r="AN18" i="7"/>
  <c r="D19" i="27" s="1"/>
  <c r="AM18" i="7"/>
  <c r="C19" i="27" s="1"/>
  <c r="AI18" i="7"/>
  <c r="D18" i="27" s="1"/>
  <c r="Z18" i="7"/>
  <c r="E16" i="27" s="1"/>
  <c r="X18" i="7"/>
  <c r="A16" i="27" s="1"/>
  <c r="W18" i="7"/>
  <c r="E15" i="27" s="1"/>
  <c r="V18" i="7"/>
  <c r="D15" i="27" s="1"/>
  <c r="O18" i="7"/>
  <c r="B14" i="27" s="1"/>
  <c r="K18" i="7"/>
  <c r="C13" i="27" s="1"/>
  <c r="J18" i="7"/>
  <c r="B13" i="27" s="1"/>
  <c r="D18" i="7"/>
  <c r="AL17" i="7"/>
  <c r="B19" i="26" s="1"/>
  <c r="AI17" i="7"/>
  <c r="D18" i="26" s="1"/>
  <c r="AG17" i="7"/>
  <c r="B18" i="26" s="1"/>
  <c r="AB17" i="7"/>
  <c r="B17" i="26" s="1"/>
  <c r="W17" i="7"/>
  <c r="E15" i="26" s="1"/>
  <c r="P17" i="7"/>
  <c r="C14" i="26" s="1"/>
  <c r="K17" i="7"/>
  <c r="C13" i="26" s="1"/>
  <c r="D17" i="7"/>
  <c r="AO16" i="7"/>
  <c r="E19" i="25" s="1"/>
  <c r="AM16" i="7"/>
  <c r="C19" i="25" s="1"/>
  <c r="AL16" i="7"/>
  <c r="B19" i="25" s="1"/>
  <c r="AK16" i="7"/>
  <c r="A19" i="25" s="1"/>
  <c r="AI16" i="7"/>
  <c r="D18" i="25" s="1"/>
  <c r="AE16" i="7"/>
  <c r="E17" i="25" s="1"/>
  <c r="AB16" i="7"/>
  <c r="B17" i="25" s="1"/>
  <c r="AA16" i="7"/>
  <c r="A17" i="25" s="1"/>
  <c r="Z16" i="7"/>
  <c r="E16" i="25" s="1"/>
  <c r="W16" i="7"/>
  <c r="E15" i="25" s="1"/>
  <c r="P16" i="7"/>
  <c r="C14" i="25" s="1"/>
  <c r="M16" i="7"/>
  <c r="E13" i="25" s="1"/>
  <c r="I16" i="7"/>
  <c r="A13" i="25" s="1"/>
  <c r="AL15" i="7"/>
  <c r="B19" i="24" s="1"/>
  <c r="AJ15" i="7"/>
  <c r="E18" i="24" s="1"/>
  <c r="AH15" i="7"/>
  <c r="C18" i="24" s="1"/>
  <c r="AC15" i="7"/>
  <c r="C17" i="24" s="1"/>
  <c r="AA15" i="7"/>
  <c r="A17" i="24" s="1"/>
  <c r="X15" i="7"/>
  <c r="A16" i="24" s="1"/>
  <c r="Q15" i="7"/>
  <c r="D14" i="24" s="1"/>
  <c r="E15" i="7"/>
  <c r="B12" i="24" s="1"/>
  <c r="D15" i="7"/>
  <c r="AL14" i="7"/>
  <c r="B19" i="23" s="1"/>
  <c r="AI14" i="7"/>
  <c r="D18" i="23" s="1"/>
  <c r="AC14" i="7"/>
  <c r="C17" i="23" s="1"/>
  <c r="AB14" i="7"/>
  <c r="B17" i="23" s="1"/>
  <c r="Q14" i="7"/>
  <c r="D14" i="23" s="1"/>
  <c r="P14" i="7"/>
  <c r="C14" i="23" s="1"/>
  <c r="I14" i="7"/>
  <c r="A13" i="23" s="1"/>
  <c r="H14" i="7"/>
  <c r="E12" i="23" s="1"/>
  <c r="G14" i="7"/>
  <c r="D12" i="23" s="1"/>
  <c r="AL13" i="7"/>
  <c r="B19" i="22" s="1"/>
  <c r="AI13" i="7"/>
  <c r="D18" i="22" s="1"/>
  <c r="AG13" i="7"/>
  <c r="B18" i="22" s="1"/>
  <c r="AF13" i="7"/>
  <c r="A18" i="22" s="1"/>
  <c r="AB13" i="7"/>
  <c r="B17" i="22" s="1"/>
  <c r="Z13" i="7"/>
  <c r="E16" i="22" s="1"/>
  <c r="Y13" i="7"/>
  <c r="D16" i="22" s="1"/>
  <c r="X13" i="7"/>
  <c r="A16" i="22" s="1"/>
  <c r="W13" i="7"/>
  <c r="E15" i="22" s="1"/>
  <c r="P13" i="7"/>
  <c r="C14" i="22" s="1"/>
  <c r="O13" i="7"/>
  <c r="B14" i="22" s="1"/>
  <c r="I13" i="7"/>
  <c r="A13" i="22" s="1"/>
  <c r="AI12" i="7"/>
  <c r="D18" i="21" s="1"/>
  <c r="AH12" i="7"/>
  <c r="C18" i="21" s="1"/>
  <c r="AF12" i="7"/>
  <c r="A18" i="21" s="1"/>
  <c r="AC12" i="7"/>
  <c r="C17" i="21" s="1"/>
  <c r="W12" i="7"/>
  <c r="E15" i="21" s="1"/>
  <c r="I12" i="7"/>
  <c r="A13" i="21" s="1"/>
  <c r="D12" i="7"/>
  <c r="AO11" i="7"/>
  <c r="E19" i="20" s="1"/>
  <c r="AN11" i="7"/>
  <c r="D19" i="20" s="1"/>
  <c r="AM11" i="7"/>
  <c r="C19" i="20" s="1"/>
  <c r="AL11" i="7"/>
  <c r="B19" i="20" s="1"/>
  <c r="AI11" i="7"/>
  <c r="D18" i="20" s="1"/>
  <c r="AH11" i="7"/>
  <c r="C18" i="20" s="1"/>
  <c r="AG11" i="7"/>
  <c r="B18" i="20" s="1"/>
  <c r="AF11" i="7"/>
  <c r="A18" i="20" s="1"/>
  <c r="AC11" i="7"/>
  <c r="C17" i="20" s="1"/>
  <c r="AB11" i="7"/>
  <c r="B17" i="20" s="1"/>
  <c r="AA11" i="7"/>
  <c r="A17" i="20" s="1"/>
  <c r="Z11" i="7"/>
  <c r="E16" i="20" s="1"/>
  <c r="Y11" i="7"/>
  <c r="D16" i="20" s="1"/>
  <c r="W11" i="7"/>
  <c r="E15" i="20" s="1"/>
  <c r="U11" i="7"/>
  <c r="C15" i="20" s="1"/>
  <c r="T11" i="7"/>
  <c r="B15" i="20" s="1"/>
  <c r="R11" i="7"/>
  <c r="E14" i="20" s="1"/>
  <c r="Q11" i="7"/>
  <c r="D14" i="20" s="1"/>
  <c r="L11" i="7"/>
  <c r="D13" i="20" s="1"/>
  <c r="K11" i="7"/>
  <c r="C13" i="20" s="1"/>
  <c r="J11" i="7"/>
  <c r="B13" i="20" s="1"/>
  <c r="H11" i="7"/>
  <c r="E12" i="20" s="1"/>
  <c r="AL10" i="7"/>
  <c r="B19" i="19" s="1"/>
  <c r="AJ10" i="7"/>
  <c r="E18" i="19" s="1"/>
  <c r="AH10" i="7"/>
  <c r="C18" i="19" s="1"/>
  <c r="X10" i="7"/>
  <c r="A16" i="19" s="1"/>
  <c r="W10" i="7"/>
  <c r="E15" i="19" s="1"/>
  <c r="U10" i="7"/>
  <c r="C15" i="19" s="1"/>
  <c r="S10" i="7"/>
  <c r="A15" i="19" s="1"/>
  <c r="Q10" i="7"/>
  <c r="D14" i="19" s="1"/>
  <c r="L10" i="7"/>
  <c r="D13" i="19" s="1"/>
  <c r="I10" i="7"/>
  <c r="A13" i="19" s="1"/>
  <c r="AA9" i="7"/>
  <c r="A17" i="18" s="1"/>
  <c r="Y9" i="7"/>
  <c r="D16" i="18" s="1"/>
  <c r="X9" i="7"/>
  <c r="A16" i="18" s="1"/>
  <c r="W9" i="7"/>
  <c r="E15" i="18" s="1"/>
  <c r="V9" i="7"/>
  <c r="D15" i="18" s="1"/>
  <c r="U9" i="7"/>
  <c r="C15" i="18" s="1"/>
  <c r="L9" i="7"/>
  <c r="D13" i="18" s="1"/>
  <c r="H9" i="7"/>
  <c r="E12" i="18" s="1"/>
  <c r="AL8" i="7"/>
  <c r="B19" i="17" s="1"/>
  <c r="AA8" i="7"/>
  <c r="A17" i="17" s="1"/>
  <c r="X8" i="7"/>
  <c r="A16" i="17" s="1"/>
  <c r="Q8" i="7"/>
  <c r="D14" i="17" s="1"/>
  <c r="K8" i="7"/>
  <c r="C13" i="17" s="1"/>
  <c r="I8" i="7"/>
  <c r="A13" i="17" s="1"/>
  <c r="AM7" i="7"/>
  <c r="C19" i="15" s="1"/>
  <c r="AD7" i="7"/>
  <c r="D17" i="15" s="1"/>
  <c r="AC7" i="7"/>
  <c r="C17" i="15" s="1"/>
  <c r="W7" i="7"/>
  <c r="E15" i="15" s="1"/>
  <c r="V7" i="7"/>
  <c r="D15" i="15" s="1"/>
  <c r="P7" i="7"/>
  <c r="C14" i="15" s="1"/>
  <c r="M7" i="7"/>
  <c r="E13" i="15" s="1"/>
  <c r="K7" i="7"/>
  <c r="C13" i="15" s="1"/>
  <c r="AK6" i="7"/>
  <c r="A19" i="14" s="1"/>
  <c r="AJ6" i="7"/>
  <c r="AI6" i="7"/>
  <c r="AF6" i="7"/>
  <c r="AB6" i="7"/>
  <c r="B17" i="14" s="1"/>
  <c r="Z6" i="7"/>
  <c r="Y6" i="7"/>
  <c r="W6" i="7"/>
  <c r="V6" i="7"/>
  <c r="U6" i="7"/>
  <c r="Q6" i="7"/>
  <c r="P6" i="7"/>
  <c r="O6" i="7"/>
  <c r="L6" i="7"/>
  <c r="D13" i="14" s="1"/>
  <c r="K6" i="7"/>
  <c r="C13" i="14" s="1"/>
  <c r="J6" i="7"/>
  <c r="AO3" i="7"/>
  <c r="AO46" i="7" s="1"/>
  <c r="AN3" i="7"/>
  <c r="AN46" i="7" s="1"/>
  <c r="AM3" i="7"/>
  <c r="AM46" i="7" s="1"/>
  <c r="AL3" i="7"/>
  <c r="AL46" i="7" s="1"/>
  <c r="AK3" i="7"/>
  <c r="AK14" i="7" s="1"/>
  <c r="A19" i="23" s="1"/>
  <c r="AJ3" i="7"/>
  <c r="AJ39" i="7" s="1"/>
  <c r="E18" i="50" s="1"/>
  <c r="AI3" i="7"/>
  <c r="AI19" i="7" s="1"/>
  <c r="AH3" i="7"/>
  <c r="AH22" i="7" s="1"/>
  <c r="C18" i="31" s="1"/>
  <c r="AG3" i="7"/>
  <c r="AG31" i="7" s="1"/>
  <c r="B18" i="42" s="1"/>
  <c r="AF3" i="7"/>
  <c r="AE3" i="7"/>
  <c r="AD3" i="7"/>
  <c r="AD15" i="7" s="1"/>
  <c r="D17" i="24" s="1"/>
  <c r="AC3" i="7"/>
  <c r="AB3" i="7"/>
  <c r="AA3" i="7"/>
  <c r="AA33" i="7" s="1"/>
  <c r="A17" i="44" s="1"/>
  <c r="Z3" i="7"/>
  <c r="Y3" i="7"/>
  <c r="Y38" i="7" s="1"/>
  <c r="D16" i="49" s="1"/>
  <c r="X3" i="7"/>
  <c r="X39" i="7" s="1"/>
  <c r="A16" i="50" s="1"/>
  <c r="W3" i="7"/>
  <c r="V3" i="7"/>
  <c r="V38" i="7" s="1"/>
  <c r="D15" i="49" s="1"/>
  <c r="U3" i="7"/>
  <c r="U39" i="7" s="1"/>
  <c r="C15" i="50" s="1"/>
  <c r="T3" i="7"/>
  <c r="S3" i="7"/>
  <c r="R3" i="7"/>
  <c r="Q3" i="7"/>
  <c r="Q17" i="7" s="1"/>
  <c r="P3" i="7"/>
  <c r="P32" i="7" s="1"/>
  <c r="C14" i="43" s="1"/>
  <c r="O3" i="7"/>
  <c r="O29" i="7" s="1"/>
  <c r="B14" i="40" s="1"/>
  <c r="N3" i="7"/>
  <c r="N17" i="7" s="1"/>
  <c r="A14" i="26" s="1"/>
  <c r="M3" i="7"/>
  <c r="L3" i="7"/>
  <c r="L38" i="7" s="1"/>
  <c r="D13" i="49" s="1"/>
  <c r="K3" i="7"/>
  <c r="K15" i="7" s="1"/>
  <c r="C13" i="24" s="1"/>
  <c r="J3" i="7"/>
  <c r="J14" i="7" s="1"/>
  <c r="B13" i="23" s="1"/>
  <c r="I3" i="7"/>
  <c r="I6" i="7" s="1"/>
  <c r="H3" i="7"/>
  <c r="G3" i="7"/>
  <c r="F3" i="7"/>
  <c r="F6" i="7" s="1"/>
  <c r="C12" i="14" s="1"/>
  <c r="E3" i="7"/>
  <c r="E10" i="7" s="1"/>
  <c r="D3" i="7"/>
  <c r="D33" i="7" s="1"/>
  <c r="AR43" i="7"/>
  <c r="AR42" i="7"/>
  <c r="AR41" i="7"/>
  <c r="AR40" i="7"/>
  <c r="A5" i="8"/>
  <c r="A6" i="9"/>
  <c r="B28" i="1"/>
  <c r="B37"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E23" i="10" l="1"/>
  <c r="C23" i="10" s="1"/>
  <c r="D23" i="10" s="1"/>
  <c r="C14" i="8"/>
  <c r="L14" i="8" s="1"/>
  <c r="H25" i="8"/>
  <c r="J32" i="10"/>
  <c r="H38" i="8"/>
  <c r="J37" i="10"/>
  <c r="E20" i="10"/>
  <c r="C20" i="10" s="1"/>
  <c r="D20" i="10" s="1"/>
  <c r="C18" i="8"/>
  <c r="L18" i="8" s="1"/>
  <c r="G12" i="7"/>
  <c r="D12" i="21" s="1"/>
  <c r="G35" i="7"/>
  <c r="D12" i="46" s="1"/>
  <c r="G29" i="7"/>
  <c r="D12" i="40" s="1"/>
  <c r="G33" i="7"/>
  <c r="D12" i="44" s="1"/>
  <c r="G39" i="7"/>
  <c r="D12" i="50" s="1"/>
  <c r="G41" i="7"/>
  <c r="D12" i="52" s="1"/>
  <c r="G10" i="7"/>
  <c r="D12" i="19" s="1"/>
  <c r="G18" i="7"/>
  <c r="D12" i="27" s="1"/>
  <c r="G26" i="7"/>
  <c r="D12" i="35" s="1"/>
  <c r="G16" i="7"/>
  <c r="D12" i="25" s="1"/>
  <c r="G24" i="7"/>
  <c r="D12" i="33" s="1"/>
  <c r="G23" i="7"/>
  <c r="D12" i="32" s="1"/>
  <c r="S11" i="7"/>
  <c r="A15" i="20" s="1"/>
  <c r="S25" i="7"/>
  <c r="A15" i="34" s="1"/>
  <c r="S22" i="7"/>
  <c r="A15" i="31" s="1"/>
  <c r="S6" i="7"/>
  <c r="A15" i="14" s="1"/>
  <c r="S15" i="7"/>
  <c r="A15" i="24" s="1"/>
  <c r="S34" i="7"/>
  <c r="A15" i="45" s="1"/>
  <c r="S42" i="7"/>
  <c r="A15" i="53" s="1"/>
  <c r="S37" i="7"/>
  <c r="A15" i="48" s="1"/>
  <c r="S35" i="7"/>
  <c r="A15" i="46" s="1"/>
  <c r="S29" i="7"/>
  <c r="A15" i="40" s="1"/>
  <c r="S26" i="7"/>
  <c r="A15" i="35" s="1"/>
  <c r="S12" i="7"/>
  <c r="A15" i="21" s="1"/>
  <c r="AE21" i="7"/>
  <c r="E17" i="30" s="1"/>
  <c r="AE25" i="7"/>
  <c r="E17" i="34" s="1"/>
  <c r="AE24" i="7"/>
  <c r="E17" i="33" s="1"/>
  <c r="AE28" i="7"/>
  <c r="E17" i="39" s="1"/>
  <c r="AE23" i="7"/>
  <c r="E17" i="32" s="1"/>
  <c r="AE26" i="7"/>
  <c r="E17" i="35" s="1"/>
  <c r="AE29" i="7"/>
  <c r="E17" i="40" s="1"/>
  <c r="AE40" i="7"/>
  <c r="E17" i="51" s="1"/>
  <c r="AE36" i="7"/>
  <c r="E17" i="47" s="1"/>
  <c r="AE18" i="7"/>
  <c r="E17" i="27" s="1"/>
  <c r="AE34" i="7"/>
  <c r="E17" i="45" s="1"/>
  <c r="AE13" i="7"/>
  <c r="E17" i="22" s="1"/>
  <c r="AE19" i="7"/>
  <c r="E17" i="28" s="1"/>
  <c r="AE31" i="7"/>
  <c r="E17" i="42" s="1"/>
  <c r="G8" i="7"/>
  <c r="D12" i="17" s="1"/>
  <c r="H30" i="7"/>
  <c r="E12" i="41" s="1"/>
  <c r="H23" i="7"/>
  <c r="E12" i="32" s="1"/>
  <c r="H25" i="7"/>
  <c r="E12" i="34" s="1"/>
  <c r="H38" i="7"/>
  <c r="E12" i="49" s="1"/>
  <c r="H17" i="7"/>
  <c r="E12" i="26" s="1"/>
  <c r="H26" i="7"/>
  <c r="E12" i="35" s="1"/>
  <c r="H15" i="7"/>
  <c r="E12" i="24" s="1"/>
  <c r="H32" i="7"/>
  <c r="E12" i="43" s="1"/>
  <c r="T24" i="7"/>
  <c r="B15" i="33" s="1"/>
  <c r="T26" i="7"/>
  <c r="B15" i="35" s="1"/>
  <c r="T35" i="7"/>
  <c r="B15" i="46" s="1"/>
  <c r="T21" i="7"/>
  <c r="B15" i="30" s="1"/>
  <c r="T16" i="7"/>
  <c r="B15" i="25" s="1"/>
  <c r="T13" i="7"/>
  <c r="B15" i="22" s="1"/>
  <c r="T6" i="7"/>
  <c r="T19" i="7"/>
  <c r="B15" i="28" s="1"/>
  <c r="AF17" i="7"/>
  <c r="AF43" i="7"/>
  <c r="A18" i="54" s="1"/>
  <c r="AF24" i="7"/>
  <c r="A18" i="33" s="1"/>
  <c r="AF23" i="7"/>
  <c r="A18" i="32" s="1"/>
  <c r="AF21" i="7"/>
  <c r="A18" i="30" s="1"/>
  <c r="AF25" i="7"/>
  <c r="A18" i="34" s="1"/>
  <c r="AF20" i="7"/>
  <c r="A18" i="29" s="1"/>
  <c r="AF15" i="7"/>
  <c r="A18" i="24" s="1"/>
  <c r="AF42" i="7"/>
  <c r="A18" i="53" s="1"/>
  <c r="AF40" i="7"/>
  <c r="A18" i="51" s="1"/>
  <c r="AF35" i="7"/>
  <c r="A18" i="46" s="1"/>
  <c r="AF29" i="7"/>
  <c r="A18" i="40" s="1"/>
  <c r="AF33" i="7"/>
  <c r="A18" i="44" s="1"/>
  <c r="Y31" i="7"/>
  <c r="D16" i="42" s="1"/>
  <c r="AK35" i="7"/>
  <c r="A19" i="46" s="1"/>
  <c r="S40" i="7"/>
  <c r="A15" i="51" s="1"/>
  <c r="C39" i="8"/>
  <c r="L39" i="8" s="1"/>
  <c r="E41" i="10"/>
  <c r="C41" i="10" s="1"/>
  <c r="D41" i="10" s="1"/>
  <c r="C37" i="8"/>
  <c r="L37" i="8" s="1"/>
  <c r="E27" i="10"/>
  <c r="C27" i="10" s="1"/>
  <c r="D27" i="10" s="1"/>
  <c r="C38" i="8"/>
  <c r="L38" i="8" s="1"/>
  <c r="E37" i="10"/>
  <c r="C37" i="10" s="1"/>
  <c r="D37" i="10" s="1"/>
  <c r="F28" i="7"/>
  <c r="C12" i="39" s="1"/>
  <c r="F35" i="7"/>
  <c r="C12" i="46" s="1"/>
  <c r="F29" i="7"/>
  <c r="C12" i="40" s="1"/>
  <c r="F36" i="7"/>
  <c r="C12" i="47" s="1"/>
  <c r="F24" i="7"/>
  <c r="C12" i="33" s="1"/>
  <c r="F23" i="7"/>
  <c r="C12" i="32" s="1"/>
  <c r="F13" i="7"/>
  <c r="C12" i="22" s="1"/>
  <c r="F40" i="7"/>
  <c r="C12" i="51" s="1"/>
  <c r="F19" i="7"/>
  <c r="C12" i="28" s="1"/>
  <c r="F11" i="7"/>
  <c r="C12" i="20" s="1"/>
  <c r="F31" i="7"/>
  <c r="C12" i="42" s="1"/>
  <c r="F25" i="7"/>
  <c r="C12" i="34" s="1"/>
  <c r="R32" i="7"/>
  <c r="E14" i="43" s="1"/>
  <c r="R26" i="7"/>
  <c r="E14" i="35" s="1"/>
  <c r="R25" i="7"/>
  <c r="E14" i="34" s="1"/>
  <c r="R35" i="7"/>
  <c r="E14" i="46" s="1"/>
  <c r="R34" i="7"/>
  <c r="E14" i="45" s="1"/>
  <c r="R29" i="7"/>
  <c r="E14" i="40" s="1"/>
  <c r="R36" i="7"/>
  <c r="E14" i="47" s="1"/>
  <c r="R22" i="7"/>
  <c r="E14" i="31" s="1"/>
  <c r="AD23" i="7"/>
  <c r="D17" i="32" s="1"/>
  <c r="AD25" i="7"/>
  <c r="D17" i="34" s="1"/>
  <c r="AD40" i="7"/>
  <c r="D17" i="51" s="1"/>
  <c r="AD16" i="7"/>
  <c r="D17" i="25" s="1"/>
  <c r="AD39" i="7"/>
  <c r="D17" i="50" s="1"/>
  <c r="AD36" i="7"/>
  <c r="D17" i="47" s="1"/>
  <c r="AD10" i="7"/>
  <c r="D17" i="19" s="1"/>
  <c r="AD38" i="7"/>
  <c r="D17" i="49" s="1"/>
  <c r="AD19" i="7"/>
  <c r="D17" i="28" s="1"/>
  <c r="AD21" i="7"/>
  <c r="D17" i="30" s="1"/>
  <c r="AE9" i="7"/>
  <c r="E17" i="18" s="1"/>
  <c r="R12" i="7"/>
  <c r="E14" i="21" s="1"/>
  <c r="S32" i="7"/>
  <c r="A15" i="43" s="1"/>
  <c r="H16" i="7"/>
  <c r="E12" i="25" s="1"/>
  <c r="R23" i="7"/>
  <c r="E14" i="32" s="1"/>
  <c r="AD30" i="7"/>
  <c r="D17" i="41" s="1"/>
  <c r="G34" i="7"/>
  <c r="D12" i="45" s="1"/>
  <c r="H42" i="8"/>
  <c r="J42" i="10"/>
  <c r="H41" i="8"/>
  <c r="J38" i="10"/>
  <c r="H39" i="8"/>
  <c r="J41" i="10"/>
  <c r="J8" i="10"/>
  <c r="H10" i="8"/>
  <c r="AF9" i="7"/>
  <c r="A18" i="18" s="1"/>
  <c r="M13" i="7"/>
  <c r="E13" i="22" s="1"/>
  <c r="M41" i="7"/>
  <c r="E13" i="52" s="1"/>
  <c r="M32" i="7"/>
  <c r="E13" i="43" s="1"/>
  <c r="M10" i="7"/>
  <c r="E13" i="19" s="1"/>
  <c r="M34" i="7"/>
  <c r="E13" i="45" s="1"/>
  <c r="M6" i="7"/>
  <c r="E13" i="14" s="1"/>
  <c r="M24" i="7"/>
  <c r="E13" i="33" s="1"/>
  <c r="M23" i="7"/>
  <c r="E13" i="32" s="1"/>
  <c r="M18" i="7"/>
  <c r="E13" i="27" s="1"/>
  <c r="Y30" i="7"/>
  <c r="D16" i="41" s="1"/>
  <c r="Y24" i="7"/>
  <c r="D16" i="33" s="1"/>
  <c r="Y25" i="7"/>
  <c r="D16" i="34" s="1"/>
  <c r="Y35" i="7"/>
  <c r="D16" i="46" s="1"/>
  <c r="Y42" i="7"/>
  <c r="D16" i="53" s="1"/>
  <c r="Y40" i="7"/>
  <c r="D16" i="51" s="1"/>
  <c r="Y34" i="7"/>
  <c r="D16" i="45" s="1"/>
  <c r="Y14" i="7"/>
  <c r="D16" i="23" s="1"/>
  <c r="AK30" i="7"/>
  <c r="A19" i="41" s="1"/>
  <c r="AK26" i="7"/>
  <c r="A19" i="35" s="1"/>
  <c r="AK19" i="7"/>
  <c r="A19" i="28" s="1"/>
  <c r="AK41" i="7"/>
  <c r="A19" i="52" s="1"/>
  <c r="AK25" i="7"/>
  <c r="A19" i="34" s="1"/>
  <c r="AK20" i="7"/>
  <c r="A19" i="29" s="1"/>
  <c r="AK32" i="7"/>
  <c r="A19" i="43" s="1"/>
  <c r="AK9" i="7"/>
  <c r="A19" i="18" s="1"/>
  <c r="AK43" i="7"/>
  <c r="A19" i="54" s="1"/>
  <c r="AK11" i="7"/>
  <c r="A19" i="20" s="1"/>
  <c r="AK7" i="7"/>
  <c r="A19" i="15" s="1"/>
  <c r="F9" i="7"/>
  <c r="AF30" i="7"/>
  <c r="A18" i="41" s="1"/>
  <c r="M35" i="7"/>
  <c r="E13" i="46" s="1"/>
  <c r="U34" i="7"/>
  <c r="C15" i="45" s="1"/>
  <c r="AG36" i="7"/>
  <c r="B18" i="47" s="1"/>
  <c r="AG39" i="7"/>
  <c r="B18" i="50" s="1"/>
  <c r="I41" i="7"/>
  <c r="A13" i="52" s="1"/>
  <c r="H21" i="8"/>
  <c r="J24" i="10"/>
  <c r="H40" i="8"/>
  <c r="J39" i="10"/>
  <c r="H13" i="8"/>
  <c r="J11" i="10"/>
  <c r="C15" i="8"/>
  <c r="L15" i="8" s="1"/>
  <c r="E13" i="10"/>
  <c r="C13" i="10" s="1"/>
  <c r="D13" i="10" s="1"/>
  <c r="Z29" i="7"/>
  <c r="E16" i="40" s="1"/>
  <c r="Z25" i="7"/>
  <c r="E16" i="34" s="1"/>
  <c r="Z24" i="7"/>
  <c r="E16" i="33" s="1"/>
  <c r="Z14" i="7"/>
  <c r="E16" i="23" s="1"/>
  <c r="J24" i="7"/>
  <c r="B13" i="33" s="1"/>
  <c r="I36" i="7"/>
  <c r="A13" i="47" s="1"/>
  <c r="U43" i="7"/>
  <c r="C15" i="54" s="1"/>
  <c r="C25" i="8"/>
  <c r="E32" i="10"/>
  <c r="C32" i="10" s="1"/>
  <c r="D32" i="10" s="1"/>
  <c r="AB22" i="7"/>
  <c r="B17" i="31" s="1"/>
  <c r="AB26" i="7"/>
  <c r="B17" i="35" s="1"/>
  <c r="AB23" i="7"/>
  <c r="B17" i="32" s="1"/>
  <c r="AB29" i="7"/>
  <c r="B17" i="40" s="1"/>
  <c r="AL6" i="7"/>
  <c r="B19" i="14" s="1"/>
  <c r="AG8" i="7"/>
  <c r="B18" i="17" s="1"/>
  <c r="N10" i="7"/>
  <c r="A14" i="19" s="1"/>
  <c r="D11" i="7"/>
  <c r="A12" i="20" s="1"/>
  <c r="D14" i="7"/>
  <c r="A12" i="23" s="1"/>
  <c r="V15" i="7"/>
  <c r="D15" i="24" s="1"/>
  <c r="D16" i="7"/>
  <c r="D19" i="7"/>
  <c r="AN19" i="7"/>
  <c r="D19" i="28" s="1"/>
  <c r="AG21" i="7"/>
  <c r="B18" i="30" s="1"/>
  <c r="AH23" i="7"/>
  <c r="C18" i="32" s="1"/>
  <c r="AC22" i="7"/>
  <c r="C17" i="31" s="1"/>
  <c r="AC27" i="7"/>
  <c r="C17" i="38" s="1"/>
  <c r="AC25" i="7"/>
  <c r="C17" i="34" s="1"/>
  <c r="AO6" i="7"/>
  <c r="E19" i="14" s="1"/>
  <c r="D8" i="7"/>
  <c r="AH8" i="7"/>
  <c r="C18" i="17" s="1"/>
  <c r="O10" i="7"/>
  <c r="B14" i="19" s="1"/>
  <c r="X11" i="7"/>
  <c r="A16" i="20" s="1"/>
  <c r="Z12" i="7"/>
  <c r="E16" i="21" s="1"/>
  <c r="V13" i="7"/>
  <c r="D15" i="22" s="1"/>
  <c r="AH16" i="7"/>
  <c r="C18" i="25" s="1"/>
  <c r="X17" i="7"/>
  <c r="A16" i="26" s="1"/>
  <c r="N18" i="7"/>
  <c r="A14" i="27" s="1"/>
  <c r="I20" i="7"/>
  <c r="A13" i="29" s="1"/>
  <c r="D21" i="7"/>
  <c r="A12" i="30" s="1"/>
  <c r="AI21" i="7"/>
  <c r="D18" i="30" s="1"/>
  <c r="Q23" i="7"/>
  <c r="D14" i="32" s="1"/>
  <c r="AI23" i="7"/>
  <c r="D18" i="32" s="1"/>
  <c r="AG24" i="7"/>
  <c r="B18" i="33" s="1"/>
  <c r="J25" i="7"/>
  <c r="B13" i="34" s="1"/>
  <c r="AN25" i="7"/>
  <c r="D19" i="34" s="1"/>
  <c r="AL26" i="7"/>
  <c r="B19" i="35" s="1"/>
  <c r="I29" i="7"/>
  <c r="A13" i="40" s="1"/>
  <c r="X30" i="7"/>
  <c r="A16" i="41" s="1"/>
  <c r="Q32" i="7"/>
  <c r="D14" i="43" s="1"/>
  <c r="P33" i="7"/>
  <c r="C14" i="44" s="1"/>
  <c r="K37" i="7"/>
  <c r="C13" i="48" s="1"/>
  <c r="AH37" i="7"/>
  <c r="C18" i="48" s="1"/>
  <c r="L39" i="7"/>
  <c r="D13" i="50" s="1"/>
  <c r="AN39" i="7"/>
  <c r="D19" i="50" s="1"/>
  <c r="O40" i="7"/>
  <c r="B14" i="51" s="1"/>
  <c r="Q41" i="7"/>
  <c r="D14" i="52" s="1"/>
  <c r="AN41" i="7"/>
  <c r="D19" i="52" s="1"/>
  <c r="H6" i="8"/>
  <c r="J7" i="10"/>
  <c r="E8" i="10"/>
  <c r="C8" i="10" s="1"/>
  <c r="D8" i="10" s="1"/>
  <c r="C10" i="8"/>
  <c r="L10" i="8" s="1"/>
  <c r="C17" i="8"/>
  <c r="L17" i="8" s="1"/>
  <c r="E25" i="10"/>
  <c r="C25" i="10" s="1"/>
  <c r="D25" i="10" s="1"/>
  <c r="C42" i="8"/>
  <c r="L42" i="8" s="1"/>
  <c r="E42" i="10"/>
  <c r="C42" i="10" s="1"/>
  <c r="D42" i="10" s="1"/>
  <c r="C29" i="8"/>
  <c r="L29" i="8" s="1"/>
  <c r="E31" i="10"/>
  <c r="C31" i="10" s="1"/>
  <c r="D31" i="10" s="1"/>
  <c r="H37" i="8"/>
  <c r="J27" i="10"/>
  <c r="C27" i="8"/>
  <c r="L27" i="8" s="1"/>
  <c r="E29" i="10"/>
  <c r="C29" i="10" s="1"/>
  <c r="D29" i="10" s="1"/>
  <c r="C24" i="8"/>
  <c r="L24" i="8" s="1"/>
  <c r="E33" i="10"/>
  <c r="C33" i="10" s="1"/>
  <c r="D33" i="10" s="1"/>
  <c r="C40" i="8"/>
  <c r="E39" i="10"/>
  <c r="C39" i="10" s="1"/>
  <c r="D39" i="10" s="1"/>
  <c r="V22" i="7"/>
  <c r="D15" i="31" s="1"/>
  <c r="V28" i="7"/>
  <c r="D15" i="39" s="1"/>
  <c r="V27" i="7"/>
  <c r="D15" i="38" s="1"/>
  <c r="V25" i="7"/>
  <c r="D15" i="34" s="1"/>
  <c r="N9" i="7"/>
  <c r="A14" i="18" s="1"/>
  <c r="V14" i="7"/>
  <c r="D15" i="23" s="1"/>
  <c r="AG15" i="7"/>
  <c r="B18" i="24" s="1"/>
  <c r="AH31" i="7"/>
  <c r="C18" i="42" s="1"/>
  <c r="AH32" i="7"/>
  <c r="C18" i="43" s="1"/>
  <c r="AG34" i="7"/>
  <c r="B18" i="45" s="1"/>
  <c r="H28" i="8"/>
  <c r="J26" i="10"/>
  <c r="H12" i="8"/>
  <c r="J5" i="10"/>
  <c r="H17" i="8"/>
  <c r="J25" i="10"/>
  <c r="W37" i="7"/>
  <c r="E15" i="48" s="1"/>
  <c r="W23" i="7"/>
  <c r="E15" i="32" s="1"/>
  <c r="W28" i="7"/>
  <c r="E15" i="39" s="1"/>
  <c r="W27" i="7"/>
  <c r="E15" i="38" s="1"/>
  <c r="W24" i="7"/>
  <c r="E15" i="33" s="1"/>
  <c r="N6" i="7"/>
  <c r="A14" i="14" s="1"/>
  <c r="X7" i="7"/>
  <c r="A16" i="15" s="1"/>
  <c r="V8" i="7"/>
  <c r="D15" i="17" s="1"/>
  <c r="P9" i="7"/>
  <c r="C14" i="18" s="1"/>
  <c r="AM9" i="7"/>
  <c r="C19" i="18" s="1"/>
  <c r="P11" i="7"/>
  <c r="C14" i="20" s="1"/>
  <c r="P12" i="7"/>
  <c r="C14" i="21" s="1"/>
  <c r="D13" i="7"/>
  <c r="W14" i="7"/>
  <c r="E15" i="23" s="1"/>
  <c r="N15" i="7"/>
  <c r="A14" i="24" s="1"/>
  <c r="AA18" i="7"/>
  <c r="A17" i="27" s="1"/>
  <c r="AG19" i="7"/>
  <c r="B18" i="28" s="1"/>
  <c r="AA20" i="7"/>
  <c r="A17" i="29" s="1"/>
  <c r="W21" i="7"/>
  <c r="E15" i="30" s="1"/>
  <c r="K22" i="7"/>
  <c r="C13" i="31" s="1"/>
  <c r="E24" i="7"/>
  <c r="B12" i="33" s="1"/>
  <c r="D25" i="7"/>
  <c r="A12" i="34" s="1"/>
  <c r="K26" i="7"/>
  <c r="C13" i="35" s="1"/>
  <c r="K27" i="7"/>
  <c r="C13" i="38" s="1"/>
  <c r="AI28" i="7"/>
  <c r="D18" i="39" s="1"/>
  <c r="AN30" i="7"/>
  <c r="D19" i="41" s="1"/>
  <c r="AJ32" i="7"/>
  <c r="E18" i="43" s="1"/>
  <c r="Z33" i="7"/>
  <c r="E16" i="44" s="1"/>
  <c r="D36" i="7"/>
  <c r="AL38" i="7"/>
  <c r="B19" i="49" s="1"/>
  <c r="AO40" i="7"/>
  <c r="E19" i="51" s="1"/>
  <c r="V42" i="7"/>
  <c r="D15" i="53" s="1"/>
  <c r="D43" i="7"/>
  <c r="A12" i="54" s="1"/>
  <c r="H34" i="8"/>
  <c r="J36" i="10"/>
  <c r="J18" i="10"/>
  <c r="H22" i="8"/>
  <c r="C28" i="8"/>
  <c r="L28" i="8" s="1"/>
  <c r="E26" i="10"/>
  <c r="C26" i="10" s="1"/>
  <c r="D26" i="10" s="1"/>
  <c r="E18" i="10"/>
  <c r="C18" i="10" s="1"/>
  <c r="D18" i="10" s="1"/>
  <c r="C22" i="8"/>
  <c r="L22" i="8" s="1"/>
  <c r="U13" i="7"/>
  <c r="C15" i="22" s="1"/>
  <c r="U25" i="7"/>
  <c r="C15" i="34" s="1"/>
  <c r="U29" i="7"/>
  <c r="C15" i="40" s="1"/>
  <c r="AG9" i="7"/>
  <c r="B18" i="18" s="1"/>
  <c r="I30" i="7"/>
  <c r="A13" i="41" s="1"/>
  <c r="H24" i="8"/>
  <c r="J33" i="10"/>
  <c r="U8" i="7"/>
  <c r="C15" i="17" s="1"/>
  <c r="N11" i="7"/>
  <c r="A14" i="20" s="1"/>
  <c r="AL12" i="7"/>
  <c r="B19" i="21" s="1"/>
  <c r="X27" i="7"/>
  <c r="A16" i="38" s="1"/>
  <c r="X22" i="7"/>
  <c r="A16" i="31" s="1"/>
  <c r="X29" i="7"/>
  <c r="A16" i="40" s="1"/>
  <c r="AH6" i="7"/>
  <c r="C18" i="14" s="1"/>
  <c r="W8" i="7"/>
  <c r="E15" i="17" s="1"/>
  <c r="Q9" i="7"/>
  <c r="D14" i="18" s="1"/>
  <c r="Q12" i="7"/>
  <c r="D14" i="21" s="1"/>
  <c r="X14" i="7"/>
  <c r="A16" i="23" s="1"/>
  <c r="P15" i="7"/>
  <c r="C14" i="24" s="1"/>
  <c r="AI15" i="7"/>
  <c r="D18" i="24" s="1"/>
  <c r="I18" i="7"/>
  <c r="A13" i="27" s="1"/>
  <c r="AJ19" i="7"/>
  <c r="E18" i="28" s="1"/>
  <c r="X21" i="7"/>
  <c r="A16" i="30" s="1"/>
  <c r="N22" i="7"/>
  <c r="A14" i="31" s="1"/>
  <c r="E25" i="7"/>
  <c r="B12" i="34" s="1"/>
  <c r="L26" i="7"/>
  <c r="D13" i="35" s="1"/>
  <c r="L27" i="7"/>
  <c r="D13" i="38" s="1"/>
  <c r="I28" i="7"/>
  <c r="A13" i="39" s="1"/>
  <c r="AJ28" i="7"/>
  <c r="E18" i="39" s="1"/>
  <c r="N30" i="7"/>
  <c r="A14" i="41" s="1"/>
  <c r="E31" i="7"/>
  <c r="B12" i="42" s="1"/>
  <c r="AN31" i="7"/>
  <c r="D19" i="42" s="1"/>
  <c r="AL34" i="7"/>
  <c r="B19" i="45" s="1"/>
  <c r="U37" i="7"/>
  <c r="C15" i="48" s="1"/>
  <c r="AM38" i="7"/>
  <c r="C19" i="49" s="1"/>
  <c r="J40" i="7"/>
  <c r="B13" i="51" s="1"/>
  <c r="AG41" i="7"/>
  <c r="B18" i="52" s="1"/>
  <c r="W42" i="7"/>
  <c r="E15" i="53" s="1"/>
  <c r="I43" i="7"/>
  <c r="A13" i="54" s="1"/>
  <c r="J35" i="10"/>
  <c r="H23" i="8"/>
  <c r="C41" i="8"/>
  <c r="L41" i="8" s="1"/>
  <c r="E38" i="10"/>
  <c r="C38" i="10" s="1"/>
  <c r="D38" i="10" s="1"/>
  <c r="C13" i="8"/>
  <c r="E11" i="10"/>
  <c r="C11" i="10" s="1"/>
  <c r="D11" i="10" s="1"/>
  <c r="C26" i="8"/>
  <c r="L26" i="8" s="1"/>
  <c r="E21" i="10"/>
  <c r="C21" i="10" s="1"/>
  <c r="D21" i="10" s="1"/>
  <c r="C34" i="8"/>
  <c r="L34" i="8" s="1"/>
  <c r="E36" i="10"/>
  <c r="C36" i="10" s="1"/>
  <c r="D36" i="10" s="1"/>
  <c r="AA37" i="7"/>
  <c r="A17" i="48" s="1"/>
  <c r="AA23" i="7"/>
  <c r="A17" i="32" s="1"/>
  <c r="AA26" i="7"/>
  <c r="A17" i="35" s="1"/>
  <c r="AL7" i="7"/>
  <c r="B19" i="15" s="1"/>
  <c r="AC8" i="7"/>
  <c r="C17" i="17" s="1"/>
  <c r="AM10" i="7"/>
  <c r="C19" i="19" s="1"/>
  <c r="AJ11" i="7"/>
  <c r="E18" i="20" s="1"/>
  <c r="V12" i="7"/>
  <c r="D15" i="21" s="1"/>
  <c r="U15" i="7"/>
  <c r="C15" i="24" s="1"/>
  <c r="AM15" i="7"/>
  <c r="C19" i="24" s="1"/>
  <c r="V17" i="7"/>
  <c r="D15" i="26" s="1"/>
  <c r="L18" i="7"/>
  <c r="D13" i="27" s="1"/>
  <c r="V19" i="7"/>
  <c r="D15" i="28" s="1"/>
  <c r="AM19" i="7"/>
  <c r="C19" i="28" s="1"/>
  <c r="K24" i="7"/>
  <c r="C13" i="33" s="1"/>
  <c r="AH26" i="7"/>
  <c r="C18" i="35" s="1"/>
  <c r="L28" i="7"/>
  <c r="D13" i="39" s="1"/>
  <c r="U30" i="7"/>
  <c r="C15" i="41" s="1"/>
  <c r="J31" i="7"/>
  <c r="B13" i="42" s="1"/>
  <c r="K33" i="7"/>
  <c r="C13" i="44" s="1"/>
  <c r="AH33" i="7"/>
  <c r="C18" i="44" s="1"/>
  <c r="W34" i="7"/>
  <c r="E15" i="45" s="1"/>
  <c r="X35" i="7"/>
  <c r="A16" i="46" s="1"/>
  <c r="D37" i="7"/>
  <c r="Q38" i="7"/>
  <c r="D14" i="49" s="1"/>
  <c r="AL39" i="7"/>
  <c r="B19" i="50" s="1"/>
  <c r="N41" i="7"/>
  <c r="A14" i="52" s="1"/>
  <c r="AB42" i="7"/>
  <c r="B17" i="53" s="1"/>
  <c r="W43" i="7"/>
  <c r="E15" i="54" s="1"/>
  <c r="H29" i="8"/>
  <c r="J31" i="10"/>
  <c r="C21" i="8"/>
  <c r="E24" i="10"/>
  <c r="C24" i="10" s="1"/>
  <c r="D24" i="10" s="1"/>
  <c r="I38" i="7"/>
  <c r="A13" i="49" s="1"/>
  <c r="E35" i="10"/>
  <c r="C35" i="10" s="1"/>
  <c r="D35" i="10" s="1"/>
  <c r="C23" i="8"/>
  <c r="L23" i="8" s="1"/>
  <c r="U19" i="7"/>
  <c r="C15" i="28" s="1"/>
  <c r="AL19" i="7"/>
  <c r="B19" i="28" s="1"/>
  <c r="AG26" i="7"/>
  <c r="B18" i="35" s="1"/>
  <c r="I31" i="7"/>
  <c r="A13" i="42" s="1"/>
  <c r="V34" i="7"/>
  <c r="D15" i="45" s="1"/>
  <c r="Z37" i="7"/>
  <c r="E16" i="48" s="1"/>
  <c r="H15" i="8"/>
  <c r="J13" i="10"/>
  <c r="AL25" i="7"/>
  <c r="B19" i="34" s="1"/>
  <c r="N32" i="7"/>
  <c r="A14" i="43" s="1"/>
  <c r="AL33" i="7"/>
  <c r="B19" i="44" s="1"/>
  <c r="N36" i="7"/>
  <c r="A14" i="47" s="1"/>
  <c r="AG37" i="7"/>
  <c r="B18" i="48" s="1"/>
  <c r="I39" i="7"/>
  <c r="A13" i="50" s="1"/>
  <c r="AM39" i="7"/>
  <c r="C19" i="50" s="1"/>
  <c r="P41" i="7"/>
  <c r="C14" i="52" s="1"/>
  <c r="AL41" i="7"/>
  <c r="B19" i="52" s="1"/>
  <c r="AC42" i="7"/>
  <c r="C17" i="53" s="1"/>
  <c r="J23" i="10"/>
  <c r="H14" i="8"/>
  <c r="H26" i="8"/>
  <c r="J21" i="10"/>
  <c r="J20" i="10"/>
  <c r="H18" i="8"/>
  <c r="C12" i="8"/>
  <c r="L12" i="8" s="1"/>
  <c r="E5" i="10"/>
  <c r="C5" i="10" s="1"/>
  <c r="D5" i="10" s="1"/>
  <c r="H32" i="8"/>
  <c r="C32" i="8"/>
  <c r="L32" i="8" s="1"/>
  <c r="H7" i="8"/>
  <c r="C7" i="8"/>
  <c r="L7" i="8" s="1"/>
  <c r="C11" i="8"/>
  <c r="L11" i="8" s="1"/>
  <c r="H11" i="8"/>
  <c r="H30" i="8"/>
  <c r="C30" i="8"/>
  <c r="H16" i="8"/>
  <c r="C16" i="8"/>
  <c r="L16" i="8" s="1"/>
  <c r="H5" i="8"/>
  <c r="C8" i="8"/>
  <c r="L8" i="8" s="1"/>
  <c r="H8" i="8"/>
  <c r="C6" i="8"/>
  <c r="L6" i="8" s="1"/>
  <c r="C35" i="8"/>
  <c r="L35" i="8" s="1"/>
  <c r="H35" i="8"/>
  <c r="C5" i="8"/>
  <c r="L5" i="8" s="1"/>
  <c r="C36" i="8"/>
  <c r="L36" i="8" s="1"/>
  <c r="H36" i="8"/>
  <c r="L40" i="8"/>
  <c r="L13" i="8"/>
  <c r="L25" i="8"/>
  <c r="L21" i="8"/>
  <c r="C33" i="8"/>
  <c r="L33" i="8" s="1"/>
  <c r="H33" i="8"/>
  <c r="H20" i="8"/>
  <c r="C20" i="8"/>
  <c r="L20" i="8" s="1"/>
  <c r="H19" i="8"/>
  <c r="C19" i="8"/>
  <c r="L30" i="8" s="1"/>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D12" i="29" s="1"/>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A12" i="43" s="1"/>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B12" i="39" s="1"/>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B12" i="14" s="1"/>
  <c r="AD31" i="7"/>
  <c r="D17" i="42" s="1"/>
  <c r="AD29" i="7"/>
  <c r="D17" i="40" s="1"/>
  <c r="G6" i="7"/>
  <c r="D12" i="14" s="1"/>
  <c r="AN6" i="7"/>
  <c r="H6" i="7"/>
  <c r="AK18" i="7"/>
  <c r="A19" i="27" s="1"/>
  <c r="AJ20" i="7"/>
  <c r="E18" i="29" s="1"/>
  <c r="F30" i="7"/>
  <c r="C12" i="41" s="1"/>
  <c r="Z30" i="7"/>
  <c r="E16" i="41" s="1"/>
  <c r="AJ35" i="7"/>
  <c r="E18" i="46" s="1"/>
  <c r="P39" i="7"/>
  <c r="C14" i="50" s="1"/>
  <c r="U12" i="7"/>
  <c r="C15" i="21" s="1"/>
  <c r="U28" i="7"/>
  <c r="C15" i="39" s="1"/>
  <c r="D7" i="7"/>
  <c r="A12" i="15" s="1"/>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27"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A12" i="52"/>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7" i="50"/>
  <c r="A19" i="40"/>
  <c r="AK47" i="12"/>
  <c r="V47" i="12"/>
  <c r="Y47" i="12"/>
  <c r="P47" i="12"/>
  <c r="AD47" i="12"/>
  <c r="AI47" i="12"/>
  <c r="AG47" i="12"/>
  <c r="K47" i="12"/>
  <c r="AA47" i="12"/>
  <c r="A16" i="25"/>
  <c r="X47" i="12"/>
  <c r="N47" i="12"/>
  <c r="AH47" i="12"/>
  <c r="O47" i="12"/>
  <c r="AB47" i="12"/>
  <c r="R47" i="12"/>
  <c r="AE47" i="12"/>
  <c r="AO47" i="12"/>
  <c r="AC47" i="12"/>
  <c r="AJ47" i="12"/>
  <c r="AF47" i="12"/>
  <c r="A18" i="26"/>
  <c r="B15" i="42"/>
  <c r="D14" i="26"/>
  <c r="D18" i="28"/>
  <c r="D19" i="15"/>
  <c r="AD33" i="7"/>
  <c r="D17" i="44" s="1"/>
  <c r="AD24" i="7"/>
  <c r="D17" i="33" s="1"/>
  <c r="AD22" i="7"/>
  <c r="D17" i="31" s="1"/>
  <c r="AC9" i="7"/>
  <c r="C17" i="18" s="1"/>
  <c r="AC29" i="7"/>
  <c r="C17" i="40" s="1"/>
  <c r="AC24" i="7"/>
  <c r="C17" i="33" s="1"/>
  <c r="AC28" i="7"/>
  <c r="C17" i="39" s="1"/>
  <c r="AC26" i="7"/>
  <c r="C17" i="35" s="1"/>
  <c r="AG6" i="7"/>
  <c r="B18" i="14" s="1"/>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N34" i="12"/>
  <c r="A4" i="45" s="1"/>
  <c r="N38" i="12"/>
  <c r="N33" i="12"/>
  <c r="N32" i="12"/>
  <c r="N40" i="12"/>
  <c r="A4" i="51" s="1"/>
  <c r="N39" i="12"/>
  <c r="N36" i="12"/>
  <c r="A4" i="47" s="1"/>
  <c r="N41" i="12"/>
  <c r="A4" i="52" s="1"/>
  <c r="N37" i="12"/>
  <c r="N27" i="12"/>
  <c r="N30" i="12"/>
  <c r="A4" i="41" s="1"/>
  <c r="N28" i="12"/>
  <c r="AO20" i="12"/>
  <c r="E9" i="29" s="1"/>
  <c r="AO34" i="12"/>
  <c r="AO38" i="12"/>
  <c r="E9" i="49" s="1"/>
  <c r="AO28" i="12"/>
  <c r="E9" i="39" s="1"/>
  <c r="AO33" i="12"/>
  <c r="E9" i="44" s="1"/>
  <c r="AO40" i="12"/>
  <c r="E9" i="51" s="1"/>
  <c r="AO37" i="12"/>
  <c r="E9" i="48" s="1"/>
  <c r="AO30" i="12"/>
  <c r="E9" i="41" s="1"/>
  <c r="AO39" i="12"/>
  <c r="E9" i="50" s="1"/>
  <c r="B4" i="40"/>
  <c r="O34" i="12"/>
  <c r="O33" i="12"/>
  <c r="B4" i="44" s="1"/>
  <c r="O36" i="12"/>
  <c r="O40" i="12"/>
  <c r="B4" i="51" s="1"/>
  <c r="O28" i="12"/>
  <c r="B4" i="39" s="1"/>
  <c r="O35" i="12"/>
  <c r="B4" i="46" s="1"/>
  <c r="O30" i="12"/>
  <c r="B4" i="41" s="1"/>
  <c r="O37" i="12"/>
  <c r="B4" i="48" s="1"/>
  <c r="O27" i="12"/>
  <c r="B4" i="38" s="1"/>
  <c r="P39" i="12"/>
  <c r="C4" i="50" s="1"/>
  <c r="P29" i="12"/>
  <c r="C4" i="40" s="1"/>
  <c r="P34" i="12"/>
  <c r="C4" i="45" s="1"/>
  <c r="P33" i="12"/>
  <c r="C4" i="44" s="1"/>
  <c r="P42" i="12"/>
  <c r="P40" i="12"/>
  <c r="C4" i="51" s="1"/>
  <c r="P31" i="12"/>
  <c r="C4" i="42" s="1"/>
  <c r="P30" i="12"/>
  <c r="C4" i="41" s="1"/>
  <c r="P35" i="12"/>
  <c r="C4" i="46" s="1"/>
  <c r="P36" i="12"/>
  <c r="C4" i="47" s="1"/>
  <c r="P41" i="12"/>
  <c r="C4" i="52" s="1"/>
  <c r="P28" i="12"/>
  <c r="C4" i="39" s="1"/>
  <c r="P37" i="12"/>
  <c r="C4" i="48" s="1"/>
  <c r="P27" i="12"/>
  <c r="Q22" i="12"/>
  <c r="D4" i="31" s="1"/>
  <c r="Q30" i="12"/>
  <c r="Q35" i="12"/>
  <c r="Q39" i="12"/>
  <c r="D4" i="50" s="1"/>
  <c r="Q29" i="12"/>
  <c r="D4" i="40" s="1"/>
  <c r="Q34" i="12"/>
  <c r="Q37" i="12"/>
  <c r="D4" i="48" s="1"/>
  <c r="Q31" i="12"/>
  <c r="Q42" i="12"/>
  <c r="D4" i="53" s="1"/>
  <c r="Q41" i="12"/>
  <c r="D4" i="52" s="1"/>
  <c r="Q32" i="12"/>
  <c r="D4" i="43" s="1"/>
  <c r="Q40" i="12"/>
  <c r="Q38" i="12"/>
  <c r="Q27" i="12"/>
  <c r="Q28" i="12"/>
  <c r="Q33" i="12"/>
  <c r="D4" i="44" s="1"/>
  <c r="Q36" i="12"/>
  <c r="D4" i="47" s="1"/>
  <c r="D27" i="12"/>
  <c r="A2" i="38" s="1"/>
  <c r="D40" i="12"/>
  <c r="A2" i="51" s="1"/>
  <c r="D30" i="12"/>
  <c r="A2" i="41" s="1"/>
  <c r="D39" i="12"/>
  <c r="A2" i="50" s="1"/>
  <c r="D29" i="12"/>
  <c r="A2" i="40" s="1"/>
  <c r="D34" i="12"/>
  <c r="D42" i="12"/>
  <c r="D31" i="12"/>
  <c r="A2" i="42" s="1"/>
  <c r="D36" i="12"/>
  <c r="A2" i="47" s="1"/>
  <c r="D28" i="12"/>
  <c r="D41" i="12"/>
  <c r="D37" i="12"/>
  <c r="D32" i="12"/>
  <c r="D38" i="12"/>
  <c r="R30" i="12"/>
  <c r="E4" i="41" s="1"/>
  <c r="R35" i="12"/>
  <c r="E4" i="46" s="1"/>
  <c r="R39" i="12"/>
  <c r="E4" i="50" s="1"/>
  <c r="R29" i="12"/>
  <c r="E4" i="40" s="1"/>
  <c r="R34" i="12"/>
  <c r="R41" i="12"/>
  <c r="E4" i="52" s="1"/>
  <c r="R38" i="12"/>
  <c r="E4" i="49" s="1"/>
  <c r="R36" i="12"/>
  <c r="E4" i="47" s="1"/>
  <c r="R37" i="12"/>
  <c r="E4" i="48" s="1"/>
  <c r="R28" i="12"/>
  <c r="F7" i="12"/>
  <c r="C2" i="15" s="1"/>
  <c r="F40" i="12"/>
  <c r="F30" i="12"/>
  <c r="C2" i="41" s="1"/>
  <c r="F35" i="12"/>
  <c r="F31" i="12"/>
  <c r="C2" i="42" s="1"/>
  <c r="F29" i="12"/>
  <c r="F41" i="12"/>
  <c r="F34" i="12"/>
  <c r="F36" i="12"/>
  <c r="C2" i="47" s="1"/>
  <c r="F42" i="12"/>
  <c r="T27" i="12"/>
  <c r="B5" i="38" s="1"/>
  <c r="T40" i="12"/>
  <c r="T30" i="12"/>
  <c r="B5" i="41" s="1"/>
  <c r="T35" i="12"/>
  <c r="B5" i="46" s="1"/>
  <c r="T28" i="12"/>
  <c r="T34" i="12"/>
  <c r="T29" i="12"/>
  <c r="B5" i="40" s="1"/>
  <c r="T37" i="12"/>
  <c r="B5" i="48" s="1"/>
  <c r="T38" i="12"/>
  <c r="T39" i="12"/>
  <c r="T31" i="12"/>
  <c r="B5" i="42" s="1"/>
  <c r="T33" i="12"/>
  <c r="E27" i="12"/>
  <c r="B2" i="38" s="1"/>
  <c r="E40" i="12"/>
  <c r="B2" i="51" s="1"/>
  <c r="E33" i="12"/>
  <c r="E37" i="12"/>
  <c r="B2" i="48" s="1"/>
  <c r="E28" i="12"/>
  <c r="B2" i="39" s="1"/>
  <c r="E34" i="12"/>
  <c r="B2" i="45" s="1"/>
  <c r="E39" i="12"/>
  <c r="B2" i="50" s="1"/>
  <c r="E38" i="12"/>
  <c r="B2" i="49" s="1"/>
  <c r="E29" i="12"/>
  <c r="B2" i="40" s="1"/>
  <c r="E41" i="12"/>
  <c r="B2" i="52" s="1"/>
  <c r="E32" i="12"/>
  <c r="E42" i="12"/>
  <c r="E31" i="12"/>
  <c r="D2" i="53"/>
  <c r="G27" i="12"/>
  <c r="D2" i="38" s="1"/>
  <c r="G30" i="12"/>
  <c r="G35" i="12"/>
  <c r="D2" i="46" s="1"/>
  <c r="G38" i="12"/>
  <c r="D2" i="49" s="1"/>
  <c r="G32" i="12"/>
  <c r="D2" i="43" s="1"/>
  <c r="G37" i="12"/>
  <c r="D2" i="48" s="1"/>
  <c r="G34" i="12"/>
  <c r="D2" i="45" s="1"/>
  <c r="G33" i="12"/>
  <c r="G41" i="12"/>
  <c r="G29" i="12"/>
  <c r="G39" i="12"/>
  <c r="D2" i="50" s="1"/>
  <c r="U36" i="12"/>
  <c r="U27" i="12"/>
  <c r="C5" i="38" s="1"/>
  <c r="U40" i="12"/>
  <c r="U30" i="12"/>
  <c r="U35" i="12"/>
  <c r="C5" i="46" s="1"/>
  <c r="U32" i="12"/>
  <c r="C5" i="43" s="1"/>
  <c r="U31" i="12"/>
  <c r="C5" i="42" s="1"/>
  <c r="U38" i="12"/>
  <c r="C5" i="49" s="1"/>
  <c r="U28" i="12"/>
  <c r="C5" i="39" s="1"/>
  <c r="U41" i="12"/>
  <c r="U29" i="12"/>
  <c r="U34" i="12"/>
  <c r="U39" i="12"/>
  <c r="C5" i="50" s="1"/>
  <c r="U42" i="12"/>
  <c r="C5" i="53" s="1"/>
  <c r="U37" i="12"/>
  <c r="U33" i="12"/>
  <c r="S27" i="12"/>
  <c r="S40" i="12"/>
  <c r="A5" i="51" s="1"/>
  <c r="S35" i="12"/>
  <c r="A5" i="46" s="1"/>
  <c r="S29" i="12"/>
  <c r="S41" i="12"/>
  <c r="S37" i="12"/>
  <c r="S38" i="12"/>
  <c r="S34" i="12"/>
  <c r="S32" i="12"/>
  <c r="S33" i="12"/>
  <c r="A5" i="44" s="1"/>
  <c r="S42" i="12"/>
  <c r="S28" i="12"/>
  <c r="A5" i="39" s="1"/>
  <c r="I18" i="12"/>
  <c r="A3" i="27" s="1"/>
  <c r="I28" i="12"/>
  <c r="A3" i="39" s="1"/>
  <c r="I37" i="12"/>
  <c r="A3" i="48" s="1"/>
  <c r="I31" i="12"/>
  <c r="I41" i="12"/>
  <c r="A3" i="52" s="1"/>
  <c r="I36" i="12"/>
  <c r="I40" i="12"/>
  <c r="I42" i="12"/>
  <c r="A3" i="53" s="1"/>
  <c r="I38" i="12"/>
  <c r="A3" i="49" s="1"/>
  <c r="I32" i="12"/>
  <c r="A3" i="43" s="1"/>
  <c r="I27" i="12"/>
  <c r="A3" i="38" s="1"/>
  <c r="I39" i="12"/>
  <c r="I34" i="12"/>
  <c r="A3" i="45" s="1"/>
  <c r="I30" i="12"/>
  <c r="I29" i="12"/>
  <c r="A3" i="40" s="1"/>
  <c r="I35" i="12"/>
  <c r="K22" i="12"/>
  <c r="C3" i="31" s="1"/>
  <c r="K28" i="12"/>
  <c r="K37" i="12"/>
  <c r="K31" i="12"/>
  <c r="C3" i="42" s="1"/>
  <c r="K30" i="12"/>
  <c r="C3" i="41" s="1"/>
  <c r="K33" i="12"/>
  <c r="C3" i="44" s="1"/>
  <c r="K35" i="12"/>
  <c r="C3" i="46" s="1"/>
  <c r="K40" i="12"/>
  <c r="K27" i="12"/>
  <c r="C3" i="38" s="1"/>
  <c r="K34" i="12"/>
  <c r="C3" i="45" s="1"/>
  <c r="K29" i="12"/>
  <c r="C3" i="40" s="1"/>
  <c r="H31" i="12"/>
  <c r="E2" i="42" s="1"/>
  <c r="H41" i="12"/>
  <c r="H36" i="12"/>
  <c r="H40" i="12"/>
  <c r="H42" i="12"/>
  <c r="H32" i="12"/>
  <c r="E2" i="43" s="1"/>
  <c r="H34" i="12"/>
  <c r="E2" i="45" s="1"/>
  <c r="H35" i="12"/>
  <c r="E2" i="46" s="1"/>
  <c r="H38" i="12"/>
  <c r="E2" i="49" s="1"/>
  <c r="W16" i="12"/>
  <c r="E5" i="25" s="1"/>
  <c r="W28" i="12"/>
  <c r="E5" i="39" s="1"/>
  <c r="W31" i="12"/>
  <c r="E5" i="42" s="1"/>
  <c r="W41" i="12"/>
  <c r="E5" i="52" s="1"/>
  <c r="W33" i="12"/>
  <c r="E5" i="44" s="1"/>
  <c r="W38" i="12"/>
  <c r="W29" i="12"/>
  <c r="W40" i="12"/>
  <c r="W27" i="12"/>
  <c r="E5" i="38" s="1"/>
  <c r="W42" i="12"/>
  <c r="W34" i="12"/>
  <c r="E5" i="45" s="1"/>
  <c r="W32" i="12"/>
  <c r="E5" i="43" s="1"/>
  <c r="W39" i="12"/>
  <c r="W35" i="12"/>
  <c r="E5" i="46" s="1"/>
  <c r="L33" i="12"/>
  <c r="D3" i="44" s="1"/>
  <c r="L42" i="12"/>
  <c r="L28" i="12"/>
  <c r="L37" i="12"/>
  <c r="L31" i="12"/>
  <c r="L40" i="12"/>
  <c r="D3" i="51" s="1"/>
  <c r="L30" i="12"/>
  <c r="D3" i="41" s="1"/>
  <c r="L27" i="12"/>
  <c r="L35" i="12"/>
  <c r="D3" i="46" s="1"/>
  <c r="L41" i="12"/>
  <c r="L36" i="12"/>
  <c r="D3" i="47" s="1"/>
  <c r="L34" i="12"/>
  <c r="D3" i="45" s="1"/>
  <c r="L39" i="12"/>
  <c r="D3" i="50" s="1"/>
  <c r="V36" i="12"/>
  <c r="V27" i="12"/>
  <c r="D5" i="38" s="1"/>
  <c r="V42" i="12"/>
  <c r="V33" i="12"/>
  <c r="V38" i="12"/>
  <c r="D5" i="49" s="1"/>
  <c r="V30" i="12"/>
  <c r="V35" i="12"/>
  <c r="D5" i="46" s="1"/>
  <c r="V28" i="12"/>
  <c r="D5" i="39" s="1"/>
  <c r="V29" i="12"/>
  <c r="D5" i="40" s="1"/>
  <c r="V37" i="12"/>
  <c r="D5" i="48" s="1"/>
  <c r="V34" i="12"/>
  <c r="D5" i="45" s="1"/>
  <c r="V39" i="12"/>
  <c r="D5" i="50" s="1"/>
  <c r="V40" i="12"/>
  <c r="D5" i="51" s="1"/>
  <c r="J22" i="12"/>
  <c r="B3" i="31" s="1"/>
  <c r="J28" i="12"/>
  <c r="J37" i="12"/>
  <c r="J31" i="12"/>
  <c r="B3" i="42" s="1"/>
  <c r="J41" i="12"/>
  <c r="B3" i="52" s="1"/>
  <c r="J36" i="12"/>
  <c r="B3" i="47" s="1"/>
  <c r="J35" i="12"/>
  <c r="J39" i="12"/>
  <c r="B3" i="50" s="1"/>
  <c r="J30" i="12"/>
  <c r="J40" i="12"/>
  <c r="B3" i="51" s="1"/>
  <c r="J29" i="12"/>
  <c r="B3" i="40" s="1"/>
  <c r="J34" i="12"/>
  <c r="X7" i="12"/>
  <c r="A6" i="15" s="1"/>
  <c r="X32" i="12"/>
  <c r="X42" i="12"/>
  <c r="A6" i="53" s="1"/>
  <c r="X28" i="12"/>
  <c r="A6" i="39" s="1"/>
  <c r="X41" i="12"/>
  <c r="X36" i="12"/>
  <c r="A6" i="47" s="1"/>
  <c r="X30" i="12"/>
  <c r="A6" i="41" s="1"/>
  <c r="X33" i="12"/>
  <c r="A6" i="44" s="1"/>
  <c r="X39" i="12"/>
  <c r="A6" i="50" s="1"/>
  <c r="X29" i="12"/>
  <c r="A6" i="40" s="1"/>
  <c r="X27" i="12"/>
  <c r="A6" i="38" s="1"/>
  <c r="X40" i="12"/>
  <c r="X34" i="12"/>
  <c r="X35" i="12"/>
  <c r="E3" i="41"/>
  <c r="M38" i="12"/>
  <c r="E3" i="49" s="1"/>
  <c r="M32" i="12"/>
  <c r="M42" i="12"/>
  <c r="E3" i="53" s="1"/>
  <c r="M34" i="12"/>
  <c r="E3" i="45" s="1"/>
  <c r="M41" i="12"/>
  <c r="E3" i="52" s="1"/>
  <c r="M35" i="12"/>
  <c r="E3" i="46" s="1"/>
  <c r="M36" i="12"/>
  <c r="M40" i="12"/>
  <c r="M31" i="12"/>
  <c r="M29" i="12"/>
  <c r="M37" i="12"/>
  <c r="M27" i="12"/>
  <c r="AA33" i="12"/>
  <c r="AA32" i="12"/>
  <c r="AA39" i="12"/>
  <c r="AA28" i="12"/>
  <c r="AA35" i="12"/>
  <c r="AA41" i="12"/>
  <c r="A7" i="52" s="1"/>
  <c r="AA40" i="12"/>
  <c r="A7" i="51" s="1"/>
  <c r="AA27" i="12"/>
  <c r="A7" i="38" s="1"/>
  <c r="AA36" i="12"/>
  <c r="A7" i="47" s="1"/>
  <c r="AA34" i="12"/>
  <c r="AA37" i="12"/>
  <c r="AA30" i="12"/>
  <c r="AD30" i="12"/>
  <c r="AD40" i="12"/>
  <c r="D7" i="51" s="1"/>
  <c r="AD29" i="12"/>
  <c r="D7" i="40" s="1"/>
  <c r="AD36" i="12"/>
  <c r="D7" i="47" s="1"/>
  <c r="AD31" i="12"/>
  <c r="D7" i="42" s="1"/>
  <c r="AD39" i="12"/>
  <c r="AD35" i="12"/>
  <c r="D7" i="46" s="1"/>
  <c r="AD42" i="12"/>
  <c r="D7" i="53" s="1"/>
  <c r="AD28" i="12"/>
  <c r="D7" i="39" s="1"/>
  <c r="AD38" i="12"/>
  <c r="AD27" i="12"/>
  <c r="AF37" i="12"/>
  <c r="AF33" i="12"/>
  <c r="A8" i="44" s="1"/>
  <c r="AF40" i="12"/>
  <c r="A8" i="51" s="1"/>
  <c r="AF29" i="12"/>
  <c r="AF36" i="12"/>
  <c r="A8" i="47" s="1"/>
  <c r="AF35" i="12"/>
  <c r="A8" i="46" s="1"/>
  <c r="AF27" i="12"/>
  <c r="A8" i="38" s="1"/>
  <c r="AF30" i="12"/>
  <c r="A8" i="41" s="1"/>
  <c r="AF28" i="12"/>
  <c r="A8" i="39" s="1"/>
  <c r="AF39" i="12"/>
  <c r="AF31" i="12"/>
  <c r="A8" i="42" s="1"/>
  <c r="AF42" i="12"/>
  <c r="A8" i="53" s="1"/>
  <c r="AG34" i="12"/>
  <c r="AG33" i="12"/>
  <c r="B8" i="44" s="1"/>
  <c r="AG36" i="12"/>
  <c r="AG32" i="12"/>
  <c r="AG39" i="12"/>
  <c r="AG38" i="12"/>
  <c r="B8" i="49" s="1"/>
  <c r="AG27" i="12"/>
  <c r="B8" i="38" s="1"/>
  <c r="AG41" i="12"/>
  <c r="B8" i="52" s="1"/>
  <c r="AG37" i="12"/>
  <c r="AG29" i="12"/>
  <c r="AG40" i="12"/>
  <c r="AG28" i="12"/>
  <c r="B8" i="39" s="1"/>
  <c r="AG42" i="12"/>
  <c r="B8" i="53" s="1"/>
  <c r="AE27" i="12"/>
  <c r="E7" i="38" s="1"/>
  <c r="AE40" i="12"/>
  <c r="E7" i="51" s="1"/>
  <c r="AE29" i="12"/>
  <c r="E7" i="40" s="1"/>
  <c r="AE34" i="12"/>
  <c r="E7" i="45" s="1"/>
  <c r="AE36" i="12"/>
  <c r="AE28" i="12"/>
  <c r="E7" i="39" s="1"/>
  <c r="AE35" i="12"/>
  <c r="E7" i="46" s="1"/>
  <c r="AE30" i="12"/>
  <c r="E7" i="41" s="1"/>
  <c r="AE37" i="12"/>
  <c r="AE31" i="12"/>
  <c r="AE38" i="12"/>
  <c r="E7" i="49" s="1"/>
  <c r="AH42" i="12"/>
  <c r="AH30" i="12"/>
  <c r="C8" i="41" s="1"/>
  <c r="AH37" i="12"/>
  <c r="AH32" i="12"/>
  <c r="AH31" i="12"/>
  <c r="C8" i="42" s="1"/>
  <c r="AH33" i="12"/>
  <c r="C8" i="44" s="1"/>
  <c r="AH27" i="12"/>
  <c r="AH34" i="12"/>
  <c r="C8" i="45" s="1"/>
  <c r="AH29" i="12"/>
  <c r="C8" i="40" s="1"/>
  <c r="AH28" i="12"/>
  <c r="C8" i="39" s="1"/>
  <c r="AH35" i="12"/>
  <c r="AI28" i="12"/>
  <c r="AI35" i="12"/>
  <c r="D8" i="46" s="1"/>
  <c r="AI42" i="12"/>
  <c r="D8" i="53" s="1"/>
  <c r="AI31" i="12"/>
  <c r="AI41" i="12"/>
  <c r="AI30" i="12"/>
  <c r="D8" i="41" s="1"/>
  <c r="AI34" i="12"/>
  <c r="D8" i="45" s="1"/>
  <c r="AI33" i="12"/>
  <c r="D8" i="44" s="1"/>
  <c r="AI40" i="12"/>
  <c r="D8" i="51" s="1"/>
  <c r="AI29" i="12"/>
  <c r="D8" i="40" s="1"/>
  <c r="AI36" i="12"/>
  <c r="AI38" i="12"/>
  <c r="AI39" i="12"/>
  <c r="AJ41" i="12"/>
  <c r="AJ30" i="12"/>
  <c r="E8" i="41" s="1"/>
  <c r="AJ33" i="12"/>
  <c r="AJ28" i="12"/>
  <c r="E8" i="39" s="1"/>
  <c r="AJ35" i="12"/>
  <c r="E8" i="46" s="1"/>
  <c r="AJ27" i="12"/>
  <c r="E8" i="38" s="1"/>
  <c r="AJ37" i="12"/>
  <c r="E8" i="48" s="1"/>
  <c r="AJ42" i="12"/>
  <c r="E8" i="53" s="1"/>
  <c r="AJ31" i="12"/>
  <c r="E8" i="42" s="1"/>
  <c r="AJ40" i="12"/>
  <c r="AJ32" i="12"/>
  <c r="E8" i="43" s="1"/>
  <c r="AK32" i="12"/>
  <c r="A9" i="43" s="1"/>
  <c r="AK28" i="12"/>
  <c r="AK27" i="12"/>
  <c r="AK34" i="12"/>
  <c r="AK30" i="12"/>
  <c r="A9" i="41" s="1"/>
  <c r="AK31" i="12"/>
  <c r="A9" i="42" s="1"/>
  <c r="AK41" i="12"/>
  <c r="A9" i="52" s="1"/>
  <c r="AK29" i="12"/>
  <c r="A9" i="40" s="1"/>
  <c r="AK35" i="12"/>
  <c r="A9" i="46" s="1"/>
  <c r="AK42" i="12"/>
  <c r="A9" i="53" s="1"/>
  <c r="AK37" i="12"/>
  <c r="A9" i="48" s="1"/>
  <c r="AK40" i="12"/>
  <c r="AB37" i="12"/>
  <c r="AB33" i="12"/>
  <c r="AB36" i="12"/>
  <c r="AB32" i="12"/>
  <c r="AB39" i="12"/>
  <c r="AB28" i="12"/>
  <c r="AB42" i="12"/>
  <c r="B7" i="53" s="1"/>
  <c r="AB40" i="12"/>
  <c r="AB29" i="12"/>
  <c r="AB34" i="12"/>
  <c r="B7" i="45" s="1"/>
  <c r="AB31" i="12"/>
  <c r="AB38" i="12"/>
  <c r="B7" i="49" s="1"/>
  <c r="AB27" i="12"/>
  <c r="AB41" i="12"/>
  <c r="AC30" i="12"/>
  <c r="C7" i="41" s="1"/>
  <c r="AC36" i="12"/>
  <c r="C7" i="47" s="1"/>
  <c r="AC32" i="12"/>
  <c r="C7" i="43" s="1"/>
  <c r="AC37" i="12"/>
  <c r="C7" i="48" s="1"/>
  <c r="AC39" i="12"/>
  <c r="C7" i="50" s="1"/>
  <c r="AC38" i="12"/>
  <c r="C7" i="49" s="1"/>
  <c r="AC33" i="12"/>
  <c r="C7" i="44" s="1"/>
  <c r="AC42" i="12"/>
  <c r="C7" i="53" s="1"/>
  <c r="AC27" i="12"/>
  <c r="AC41" i="12"/>
  <c r="AC34" i="12"/>
  <c r="AL32" i="12"/>
  <c r="B9" i="43" s="1"/>
  <c r="AL42" i="12"/>
  <c r="B9" i="53" s="1"/>
  <c r="AL38" i="12"/>
  <c r="AL27" i="12"/>
  <c r="B9" i="38" s="1"/>
  <c r="AL34" i="12"/>
  <c r="AL41" i="12"/>
  <c r="B9" i="52" s="1"/>
  <c r="AL37" i="12"/>
  <c r="AL39" i="12"/>
  <c r="AL30" i="12"/>
  <c r="B9" i="41" s="1"/>
  <c r="AL28" i="12"/>
  <c r="AL35" i="12"/>
  <c r="AL33" i="12"/>
  <c r="AL29" i="12"/>
  <c r="B9" i="40" s="1"/>
  <c r="Y12" i="12"/>
  <c r="D6" i="21" s="1"/>
  <c r="Y42" i="12"/>
  <c r="Y31" i="12"/>
  <c r="D6" i="42" s="1"/>
  <c r="Y38" i="12"/>
  <c r="D6" i="49" s="1"/>
  <c r="Y34" i="12"/>
  <c r="D6" i="45" s="1"/>
  <c r="Y29" i="12"/>
  <c r="D6" i="40" s="1"/>
  <c r="Y36" i="12"/>
  <c r="D6" i="47" s="1"/>
  <c r="Y28" i="12"/>
  <c r="D6" i="39" s="1"/>
  <c r="Y35" i="12"/>
  <c r="Y41" i="12"/>
  <c r="D6" i="52" s="1"/>
  <c r="Y32" i="12"/>
  <c r="Y39" i="12"/>
  <c r="Y30" i="12"/>
  <c r="D6" i="41" s="1"/>
  <c r="Y33" i="12"/>
  <c r="D6" i="44" s="1"/>
  <c r="Y40" i="12"/>
  <c r="D6" i="51" s="1"/>
  <c r="AM29" i="12"/>
  <c r="AM28" i="12"/>
  <c r="C9" i="39" s="1"/>
  <c r="AM35" i="12"/>
  <c r="C9" i="46" s="1"/>
  <c r="AM31" i="12"/>
  <c r="C9" i="42" s="1"/>
  <c r="AM38" i="12"/>
  <c r="C9" i="49" s="1"/>
  <c r="AM42" i="12"/>
  <c r="AM30" i="12"/>
  <c r="C9" i="41" s="1"/>
  <c r="AM39" i="12"/>
  <c r="C9" i="50" s="1"/>
  <c r="AM27" i="12"/>
  <c r="AM37" i="12"/>
  <c r="AM40" i="12"/>
  <c r="Z33" i="12"/>
  <c r="E6" i="44" s="1"/>
  <c r="Z40" i="12"/>
  <c r="E6" i="51" s="1"/>
  <c r="Z29" i="12"/>
  <c r="E6" i="40" s="1"/>
  <c r="Z35" i="12"/>
  <c r="E6" i="46" s="1"/>
  <c r="Z42" i="12"/>
  <c r="E6" i="53" s="1"/>
  <c r="Z38" i="12"/>
  <c r="E6" i="49" s="1"/>
  <c r="Z27" i="12"/>
  <c r="E6" i="38" s="1"/>
  <c r="Z32" i="12"/>
  <c r="Z39" i="12"/>
  <c r="Z36" i="12"/>
  <c r="Z34" i="12"/>
  <c r="Z30" i="12"/>
  <c r="E6" i="41" s="1"/>
  <c r="Z41" i="12"/>
  <c r="Z37" i="12"/>
  <c r="E6" i="48" s="1"/>
  <c r="AN39" i="12"/>
  <c r="D9" i="50" s="1"/>
  <c r="AN28" i="12"/>
  <c r="D9" i="39" s="1"/>
  <c r="AN35" i="12"/>
  <c r="D9" i="46" s="1"/>
  <c r="AN41" i="12"/>
  <c r="D9" i="52" s="1"/>
  <c r="AN36" i="12"/>
  <c r="AN31" i="12"/>
  <c r="D9" i="42" s="1"/>
  <c r="AN38" i="12"/>
  <c r="AN27" i="12"/>
  <c r="D9" i="38" s="1"/>
  <c r="AN34" i="12"/>
  <c r="D9" i="45" s="1"/>
  <c r="AN32" i="12"/>
  <c r="D9" i="43" s="1"/>
  <c r="AN30" i="12"/>
  <c r="D9" i="41" s="1"/>
  <c r="AN37" i="12"/>
  <c r="D9" i="48" s="1"/>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AO42" i="7"/>
  <c r="E19" i="53" s="1"/>
  <c r="AJ14" i="7"/>
  <c r="E18" i="23" s="1"/>
  <c r="I6" i="12"/>
  <c r="AB10" i="7"/>
  <c r="B17" i="19" s="1"/>
  <c r="AK38" i="7"/>
  <c r="A19" i="49" s="1"/>
  <c r="AN43" i="7"/>
  <c r="D19" i="54" s="1"/>
  <c r="A22" i="1"/>
  <c r="A8" i="9" s="1"/>
  <c r="B11" i="9"/>
  <c r="A12" i="38"/>
  <c r="C15" i="14"/>
  <c r="A12" i="24"/>
  <c r="A6" i="8"/>
  <c r="A12" i="29"/>
  <c r="A12" i="33"/>
  <c r="D13" i="26"/>
  <c r="A12" i="28"/>
  <c r="E12" i="14"/>
  <c r="E15" i="14"/>
  <c r="D18" i="14"/>
  <c r="B12" i="19"/>
  <c r="B13" i="14"/>
  <c r="A16" i="14"/>
  <c r="E18" i="14"/>
  <c r="A12" i="32"/>
  <c r="D15" i="14"/>
  <c r="C12" i="18"/>
  <c r="A12" i="22"/>
  <c r="A12" i="31"/>
  <c r="E16" i="14"/>
  <c r="D19" i="14"/>
  <c r="A18" i="17"/>
  <c r="A12" i="26"/>
  <c r="A12" i="40"/>
  <c r="A12" i="17"/>
  <c r="A12" i="21"/>
  <c r="C14" i="14"/>
  <c r="A13" i="14"/>
  <c r="D16" i="14"/>
  <c r="A12" i="25"/>
  <c r="D14" i="14"/>
  <c r="C17" i="14"/>
  <c r="E14" i="14"/>
  <c r="B12" i="25"/>
  <c r="A12" i="49"/>
  <c r="A12" i="44"/>
  <c r="B12" i="53"/>
  <c r="A12" i="48"/>
  <c r="A12" i="39"/>
  <c r="A12" i="47"/>
  <c r="A12" i="51"/>
  <c r="A14" i="40"/>
  <c r="A12" i="45"/>
  <c r="B12" i="50"/>
  <c r="A12" i="27"/>
  <c r="CC100" i="1"/>
  <c r="CC97" i="1"/>
  <c r="AN43" i="12"/>
  <c r="D9" i="54" s="1"/>
  <c r="AN23" i="12"/>
  <c r="D9" i="32" s="1"/>
  <c r="AO23" i="12"/>
  <c r="E9" i="32" s="1"/>
  <c r="AC25" i="12"/>
  <c r="C7" i="34" s="1"/>
  <c r="AA6" i="12"/>
  <c r="A4" i="44"/>
  <c r="Z6" i="12"/>
  <c r="AO13" i="12"/>
  <c r="E9" i="22" s="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E7" i="48"/>
  <c r="AE11" i="12"/>
  <c r="E7" i="20" s="1"/>
  <c r="AE25" i="12"/>
  <c r="E7" i="34" s="1"/>
  <c r="AE18" i="12"/>
  <c r="E7" i="27" s="1"/>
  <c r="AD26" i="12"/>
  <c r="D7" i="35" s="1"/>
  <c r="T46" i="12"/>
  <c r="T25" i="12"/>
  <c r="B5" i="34" s="1"/>
  <c r="B5" i="43"/>
  <c r="B5" i="52"/>
  <c r="B5" i="49"/>
  <c r="T43" i="12"/>
  <c r="B5" i="54" s="1"/>
  <c r="T10" i="12"/>
  <c r="B5" i="19" s="1"/>
  <c r="T26" i="12"/>
  <c r="B5" i="35" s="1"/>
  <c r="T19" i="12"/>
  <c r="B5" i="28" s="1"/>
  <c r="T11" i="12"/>
  <c r="B5" i="20" s="1"/>
  <c r="B5" i="53"/>
  <c r="T15" i="12"/>
  <c r="B5" i="24" s="1"/>
  <c r="B5" i="51"/>
  <c r="T7" i="12"/>
  <c r="B5" i="15" s="1"/>
  <c r="S23" i="12"/>
  <c r="A5" i="32" s="1"/>
  <c r="R25" i="12"/>
  <c r="E4" i="34" s="1"/>
  <c r="B5" i="39"/>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A6" i="48"/>
  <c r="A6" i="49"/>
  <c r="E3" i="51"/>
  <c r="G46" i="12"/>
  <c r="D2" i="51"/>
  <c r="D2" i="44"/>
  <c r="G21" i="12"/>
  <c r="D2" i="30" s="1"/>
  <c r="G43" i="12"/>
  <c r="D2" i="54" s="1"/>
  <c r="D2" i="52"/>
  <c r="G17" i="12"/>
  <c r="D2" i="26" s="1"/>
  <c r="G18" i="12"/>
  <c r="D2" i="27" s="1"/>
  <c r="G15" i="12"/>
  <c r="G11" i="12"/>
  <c r="D2" i="20" s="1"/>
  <c r="D2" i="40"/>
  <c r="D2" i="39"/>
  <c r="G25" i="12"/>
  <c r="D2" i="34" s="1"/>
  <c r="G12" i="12"/>
  <c r="D2" i="21" s="1"/>
  <c r="G23" i="12"/>
  <c r="D2" i="32" s="1"/>
  <c r="G16" i="12"/>
  <c r="D2" i="25" s="1"/>
  <c r="U46" i="12"/>
  <c r="C5" i="51"/>
  <c r="C5" i="44"/>
  <c r="U21" i="12"/>
  <c r="C5" i="30" s="1"/>
  <c r="C5" i="40"/>
  <c r="C5" i="52"/>
  <c r="U43" i="12"/>
  <c r="C5" i="54" s="1"/>
  <c r="U26" i="12"/>
  <c r="C5" i="35" s="1"/>
  <c r="U19" i="12"/>
  <c r="C5" i="28" s="1"/>
  <c r="U11" i="12"/>
  <c r="C5" i="20" s="1"/>
  <c r="U22" i="12"/>
  <c r="C5" i="31" s="1"/>
  <c r="U15" i="12"/>
  <c r="C5" i="24" s="1"/>
  <c r="C5" i="41"/>
  <c r="U18" i="12"/>
  <c r="C5" i="27" s="1"/>
  <c r="U12" i="12"/>
  <c r="C5" i="21" s="1"/>
  <c r="U24" i="12"/>
  <c r="C5" i="33" s="1"/>
  <c r="U14" i="12"/>
  <c r="C5" i="23" s="1"/>
  <c r="AG46" i="12"/>
  <c r="B8" i="51"/>
  <c r="AG21" i="12"/>
  <c r="B8" i="30" s="1"/>
  <c r="AG25" i="12"/>
  <c r="B8" i="34" s="1"/>
  <c r="B8" i="43"/>
  <c r="B8" i="40"/>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H8" i="12"/>
  <c r="E2" i="17" s="1"/>
  <c r="V46" i="12"/>
  <c r="V43" i="12"/>
  <c r="D5" i="54" s="1"/>
  <c r="V17" i="12"/>
  <c r="D5" i="26" s="1"/>
  <c r="D5" i="42"/>
  <c r="V11" i="12"/>
  <c r="D5" i="20" s="1"/>
  <c r="V22" i="12"/>
  <c r="D5" i="31" s="1"/>
  <c r="V15" i="12"/>
  <c r="D5" i="24" s="1"/>
  <c r="D5" i="53"/>
  <c r="D5" i="41"/>
  <c r="V18" i="12"/>
  <c r="D5" i="27" s="1"/>
  <c r="V12" i="12"/>
  <c r="D5" i="21" s="1"/>
  <c r="D5" i="47"/>
  <c r="V20" i="12"/>
  <c r="D5" i="29" s="1"/>
  <c r="V8" i="12"/>
  <c r="D5" i="17" s="1"/>
  <c r="AH46" i="12"/>
  <c r="C8" i="52"/>
  <c r="C8" i="46"/>
  <c r="C8" i="43"/>
  <c r="C8" i="49"/>
  <c r="AH43" i="12"/>
  <c r="C8" i="54" s="1"/>
  <c r="C8" i="48"/>
  <c r="AH11" i="12"/>
  <c r="C8" i="20" s="1"/>
  <c r="AH26" i="12"/>
  <c r="C8" i="35" s="1"/>
  <c r="AH19" i="12"/>
  <c r="C8" i="28" s="1"/>
  <c r="AH12" i="12"/>
  <c r="C8" i="21" s="1"/>
  <c r="AH15" i="12"/>
  <c r="C8" i="24" s="1"/>
  <c r="C8" i="53"/>
  <c r="C8" i="50"/>
  <c r="AH21" i="12"/>
  <c r="C8" i="30" s="1"/>
  <c r="AH17" i="12"/>
  <c r="C8" i="26" s="1"/>
  <c r="AH8" i="12"/>
  <c r="C8" i="17" s="1"/>
  <c r="D7" i="12"/>
  <c r="I46" i="12"/>
  <c r="I22" i="12"/>
  <c r="A3" i="31" s="1"/>
  <c r="I23" i="12"/>
  <c r="A3" i="32" s="1"/>
  <c r="I20" i="12"/>
  <c r="A3" i="29" s="1"/>
  <c r="I26" i="12"/>
  <c r="A3" i="35" s="1"/>
  <c r="A3" i="47"/>
  <c r="A3" i="44"/>
  <c r="A3" i="41"/>
  <c r="A3" i="50"/>
  <c r="A3" i="51"/>
  <c r="I25" i="12"/>
  <c r="A3" i="34" s="1"/>
  <c r="I21" i="12"/>
  <c r="A3" i="30" s="1"/>
  <c r="I12" i="12"/>
  <c r="A3" i="21" s="1"/>
  <c r="I43" i="12"/>
  <c r="A3" i="54" s="1"/>
  <c r="I24" i="12"/>
  <c r="A3" i="33" s="1"/>
  <c r="I17" i="12"/>
  <c r="A3" i="26" s="1"/>
  <c r="I13" i="12"/>
  <c r="A3" i="22" s="1"/>
  <c r="A3" i="46"/>
  <c r="A3" i="42"/>
  <c r="W46" i="12"/>
  <c r="W22" i="12"/>
  <c r="E5" i="31" s="1"/>
  <c r="W43" i="12"/>
  <c r="E5" i="54" s="1"/>
  <c r="W17" i="12"/>
  <c r="E5" i="26" s="1"/>
  <c r="W23" i="12"/>
  <c r="E5" i="32" s="1"/>
  <c r="W20" i="12"/>
  <c r="E5" i="29" s="1"/>
  <c r="E5" i="48"/>
  <c r="W15" i="12"/>
  <c r="E5" i="24" s="1"/>
  <c r="E5" i="53"/>
  <c r="E5" i="50"/>
  <c r="E5" i="41"/>
  <c r="W18" i="12"/>
  <c r="E5" i="27" s="1"/>
  <c r="W12" i="12"/>
  <c r="E5" i="21" s="1"/>
  <c r="W13" i="12"/>
  <c r="E5" i="22" s="1"/>
  <c r="AI46" i="12"/>
  <c r="D8" i="52"/>
  <c r="D8" i="38"/>
  <c r="AI22" i="12"/>
  <c r="D8" i="31" s="1"/>
  <c r="D8" i="49"/>
  <c r="AI17" i="12"/>
  <c r="D8" i="26" s="1"/>
  <c r="AI43" i="12"/>
  <c r="D8" i="54" s="1"/>
  <c r="D8" i="42"/>
  <c r="AI26" i="12"/>
  <c r="D8" i="35" s="1"/>
  <c r="AI19" i="12"/>
  <c r="D8" i="28" s="1"/>
  <c r="AI12" i="12"/>
  <c r="D8" i="21" s="1"/>
  <c r="AI15" i="12"/>
  <c r="D8" i="24" s="1"/>
  <c r="AI13" i="12"/>
  <c r="D8" i="22" s="1"/>
  <c r="AI6" i="12"/>
  <c r="D8" i="47"/>
  <c r="D8" i="43"/>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D2" i="41"/>
  <c r="B8" i="41"/>
  <c r="D3" i="42"/>
  <c r="C9" i="43"/>
  <c r="B9" i="45"/>
  <c r="E4" i="51"/>
  <c r="C3" i="52"/>
  <c r="E2" i="53"/>
  <c r="D46" i="12"/>
  <c r="D22" i="12"/>
  <c r="D19" i="12"/>
  <c r="A2" i="43"/>
  <c r="D25" i="12"/>
  <c r="A2" i="34" s="1"/>
  <c r="D43" i="12"/>
  <c r="A2" i="54" s="1"/>
  <c r="A2" i="52"/>
  <c r="D26" i="12"/>
  <c r="D9" i="12"/>
  <c r="A2" i="18" s="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J21" i="12"/>
  <c r="B3" i="30" s="1"/>
  <c r="J43" i="12"/>
  <c r="B3" i="54" s="1"/>
  <c r="B3" i="48"/>
  <c r="J24" i="12"/>
  <c r="B3" i="33" s="1"/>
  <c r="J17" i="12"/>
  <c r="B3" i="26" s="1"/>
  <c r="J13" i="12"/>
  <c r="B3" i="22" s="1"/>
  <c r="B3" i="45"/>
  <c r="J19" i="12"/>
  <c r="B3" i="28" s="1"/>
  <c r="J9" i="12"/>
  <c r="B3" i="18" s="1"/>
  <c r="X46" i="12"/>
  <c r="X23" i="12"/>
  <c r="A6" i="32" s="1"/>
  <c r="X20" i="12"/>
  <c r="A6" i="29" s="1"/>
  <c r="A6" i="51"/>
  <c r="X22" i="12"/>
  <c r="A6" i="31" s="1"/>
  <c r="X18" i="12"/>
  <c r="A6" i="27" s="1"/>
  <c r="X12" i="12"/>
  <c r="A6" i="21" s="1"/>
  <c r="A6" i="43"/>
  <c r="X25" i="12"/>
  <c r="A6" i="34" s="1"/>
  <c r="X13" i="12"/>
  <c r="A6" i="22" s="1"/>
  <c r="X21" i="12"/>
  <c r="A6" i="30" s="1"/>
  <c r="X43" i="12"/>
  <c r="A6" i="54" s="1"/>
  <c r="X16" i="12"/>
  <c r="A6" i="25" s="1"/>
  <c r="X9" i="12"/>
  <c r="A6" i="18" s="1"/>
  <c r="AJ46" i="12"/>
  <c r="AJ17" i="12"/>
  <c r="E8" i="26" s="1"/>
  <c r="AJ43" i="12"/>
  <c r="E8" i="54" s="1"/>
  <c r="E8" i="52"/>
  <c r="AJ23" i="12"/>
  <c r="E8" i="32" s="1"/>
  <c r="AJ20" i="12"/>
  <c r="E8" i="29" s="1"/>
  <c r="E8" i="47"/>
  <c r="E8" i="44"/>
  <c r="E8" i="45"/>
  <c r="AJ26" i="12"/>
  <c r="E8" i="35" s="1"/>
  <c r="AJ19" i="12"/>
  <c r="E8" i="28" s="1"/>
  <c r="AJ12" i="12"/>
  <c r="E8" i="21" s="1"/>
  <c r="AJ15" i="12"/>
  <c r="E8" i="24" s="1"/>
  <c r="AJ13" i="12"/>
  <c r="E8" i="22" s="1"/>
  <c r="AJ6" i="12"/>
  <c r="AJ22" i="12"/>
  <c r="E8" i="31" s="1"/>
  <c r="AJ18" i="12"/>
  <c r="E8" i="27" s="1"/>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B3" i="43"/>
  <c r="C9" i="45"/>
  <c r="B5" i="50"/>
  <c r="AD11" i="12"/>
  <c r="D7" i="20" s="1"/>
  <c r="S13" i="12"/>
  <c r="A5" i="22" s="1"/>
  <c r="A5" i="48"/>
  <c r="F46" i="12"/>
  <c r="C2" i="46"/>
  <c r="C2" i="43"/>
  <c r="C2" i="40"/>
  <c r="F43" i="12"/>
  <c r="C2" i="54" s="1"/>
  <c r="C2" i="52"/>
  <c r="C2" i="49"/>
  <c r="C2" i="44"/>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50"/>
  <c r="K43" i="12"/>
  <c r="C3" i="54" s="1"/>
  <c r="C3" i="48"/>
  <c r="K24" i="12"/>
  <c r="C3" i="33" s="1"/>
  <c r="K17" i="12"/>
  <c r="C3" i="26" s="1"/>
  <c r="K14" i="12"/>
  <c r="C3" i="23" s="1"/>
  <c r="K7" i="12"/>
  <c r="C3" i="15" s="1"/>
  <c r="C3" i="43"/>
  <c r="AK46" i="12"/>
  <c r="A9" i="39"/>
  <c r="AK23" i="12"/>
  <c r="A9" i="32" s="1"/>
  <c r="AK16" i="12"/>
  <c r="A9" i="25" s="1"/>
  <c r="AK43" i="12"/>
  <c r="A9" i="54" s="1"/>
  <c r="AK20" i="12"/>
  <c r="A9" i="29" s="1"/>
  <c r="AK26" i="12"/>
  <c r="A9" i="35" s="1"/>
  <c r="A9" i="47"/>
  <c r="A9" i="44"/>
  <c r="A9" i="38"/>
  <c r="A9" i="51"/>
  <c r="A9" i="45"/>
  <c r="AK15" i="12"/>
  <c r="AK13" i="12"/>
  <c r="A9" i="22" s="1"/>
  <c r="AK6" i="1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3" i="43"/>
  <c r="E3" i="44"/>
  <c r="B8" i="47"/>
  <c r="D6" i="48"/>
  <c r="R46" i="12"/>
  <c r="R16" i="12"/>
  <c r="E4" i="25" s="1"/>
  <c r="R22" i="12"/>
  <c r="E4" i="31" s="1"/>
  <c r="R19" i="12"/>
  <c r="E4" i="28" s="1"/>
  <c r="E4" i="43"/>
  <c r="R23" i="12"/>
  <c r="E4" i="32" s="1"/>
  <c r="R9" i="12"/>
  <c r="E4" i="18" s="1"/>
  <c r="R10" i="12"/>
  <c r="E4" i="19" s="1"/>
  <c r="E4" i="42"/>
  <c r="R26" i="12"/>
  <c r="E4" i="35" s="1"/>
  <c r="E4" i="44"/>
  <c r="R21" i="12"/>
  <c r="E4" i="30" s="1"/>
  <c r="R13" i="12"/>
  <c r="E4" i="22" s="1"/>
  <c r="E46" i="12"/>
  <c r="B2" i="43"/>
  <c r="E20" i="12"/>
  <c r="B2" i="29" s="1"/>
  <c r="E25" i="12"/>
  <c r="B2" i="34" s="1"/>
  <c r="B2" i="46"/>
  <c r="E43" i="12"/>
  <c r="B2" i="54" s="1"/>
  <c r="B2" i="53"/>
  <c r="B2" i="47"/>
  <c r="B2" i="44"/>
  <c r="B2" i="41"/>
  <c r="E22" i="12"/>
  <c r="B2" i="31" s="1"/>
  <c r="E10" i="12"/>
  <c r="B2" i="19" s="1"/>
  <c r="E18" i="12"/>
  <c r="B2" i="27" s="1"/>
  <c r="E15" i="12"/>
  <c r="B2" i="24" s="1"/>
  <c r="E11" i="12"/>
  <c r="B2" i="20" s="1"/>
  <c r="A5" i="47"/>
  <c r="AF46" i="12"/>
  <c r="AF22" i="12"/>
  <c r="A8" i="31" s="1"/>
  <c r="AF19" i="12"/>
  <c r="A8" i="28" s="1"/>
  <c r="AF25" i="12"/>
  <c r="A8" i="34" s="1"/>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AL14" i="12"/>
  <c r="B9" i="23" s="1"/>
  <c r="B9" i="50"/>
  <c r="AL13" i="12"/>
  <c r="B9" i="22" s="1"/>
  <c r="AL6" i="12"/>
  <c r="AL22" i="12"/>
  <c r="B9" i="31" s="1"/>
  <c r="AL18" i="12"/>
  <c r="B9" i="27" s="1"/>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6" i="42"/>
  <c r="C2" i="45"/>
  <c r="B9" i="46"/>
  <c r="A6" i="52"/>
  <c r="E4" i="53"/>
  <c r="R43" i="12"/>
  <c r="E4" i="54" s="1"/>
  <c r="M46" i="12"/>
  <c r="M43" i="12"/>
  <c r="E3" i="54" s="1"/>
  <c r="E3" i="47"/>
  <c r="E3" i="40"/>
  <c r="M24" i="12"/>
  <c r="E3" i="33" s="1"/>
  <c r="M17" i="12"/>
  <c r="E3" i="26" s="1"/>
  <c r="M18" i="12"/>
  <c r="E3" i="27" s="1"/>
  <c r="M21" i="12"/>
  <c r="E3" i="30" s="1"/>
  <c r="E3" i="42"/>
  <c r="E3" i="48"/>
  <c r="E3" i="38"/>
  <c r="M7" i="12"/>
  <c r="E3" i="15" s="1"/>
  <c r="M20" i="12"/>
  <c r="E3" i="29" s="1"/>
  <c r="M14" i="12"/>
  <c r="M16" i="12"/>
  <c r="E3" i="25" s="1"/>
  <c r="M8" i="12"/>
  <c r="E3" i="17" s="1"/>
  <c r="M22" i="12"/>
  <c r="E3" i="31" s="1"/>
  <c r="Y43" i="12"/>
  <c r="D6" i="54" s="1"/>
  <c r="Y24" i="12"/>
  <c r="D6" i="33" s="1"/>
  <c r="Y17" i="12"/>
  <c r="D6" i="26" s="1"/>
  <c r="D6" i="50"/>
  <c r="Y14" i="12"/>
  <c r="D6" i="23" s="1"/>
  <c r="Y18" i="12"/>
  <c r="D6" i="27" s="1"/>
  <c r="D6" i="43"/>
  <c r="Y21" i="12"/>
  <c r="D6" i="30" s="1"/>
  <c r="Y7" i="12"/>
  <c r="D6" i="15" s="1"/>
  <c r="Y8" i="12"/>
  <c r="D6" i="17" s="1"/>
  <c r="Y23" i="12"/>
  <c r="D6" i="32" s="1"/>
  <c r="Y19" i="12"/>
  <c r="D6" i="28" s="1"/>
  <c r="AM43" i="12"/>
  <c r="C9" i="54" s="1"/>
  <c r="C9" i="47"/>
  <c r="C9" i="40"/>
  <c r="AM24" i="12"/>
  <c r="AM17" i="12"/>
  <c r="C9" i="26" s="1"/>
  <c r="C9" i="44"/>
  <c r="C9" i="38"/>
  <c r="AM14" i="12"/>
  <c r="C9" i="23" s="1"/>
  <c r="AM22" i="12"/>
  <c r="C9" i="31" s="1"/>
  <c r="AM18" i="12"/>
  <c r="C9" i="27" s="1"/>
  <c r="AM7" i="12"/>
  <c r="C9" i="15" s="1"/>
  <c r="AM25" i="12"/>
  <c r="C9" i="34" s="1"/>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D7" i="49"/>
  <c r="N46" i="12"/>
  <c r="N21" i="12"/>
  <c r="A4" i="30" s="1"/>
  <c r="A4" i="53"/>
  <c r="A4" i="42"/>
  <c r="N24" i="12"/>
  <c r="A4" i="33" s="1"/>
  <c r="N15" i="12"/>
  <c r="A4" i="24" s="1"/>
  <c r="A4" i="48"/>
  <c r="A4" i="39"/>
  <c r="N7" i="12"/>
  <c r="A4" i="15" s="1"/>
  <c r="N20" i="12"/>
  <c r="A4" i="29" s="1"/>
  <c r="N14" i="12"/>
  <c r="A4" i="23" s="1"/>
  <c r="N8" i="12"/>
  <c r="A4" i="17" s="1"/>
  <c r="A4" i="49"/>
  <c r="A4" i="50"/>
  <c r="N11" i="12"/>
  <c r="A4" i="20" s="1"/>
  <c r="Z46" i="12"/>
  <c r="Z18" i="12"/>
  <c r="E6" i="27" s="1"/>
  <c r="Z21" i="12"/>
  <c r="E6" i="30" s="1"/>
  <c r="Z15" i="12"/>
  <c r="E6" i="24" s="1"/>
  <c r="E6" i="42"/>
  <c r="E6" i="45"/>
  <c r="E6" i="50"/>
  <c r="Z7" i="12"/>
  <c r="E6" i="15" s="1"/>
  <c r="E6" i="47"/>
  <c r="Z24" i="12"/>
  <c r="E6" i="33" s="1"/>
  <c r="Z17" i="12"/>
  <c r="E6" i="26" s="1"/>
  <c r="Z8" i="12"/>
  <c r="E6" i="17" s="1"/>
  <c r="Z14" i="12"/>
  <c r="E6" i="23" s="1"/>
  <c r="Z11" i="12"/>
  <c r="E6" i="20" s="1"/>
  <c r="AN46" i="12"/>
  <c r="D9" i="47"/>
  <c r="AN18" i="12"/>
  <c r="D9" i="27" s="1"/>
  <c r="AN15" i="12"/>
  <c r="D9" i="24" s="1"/>
  <c r="D9" i="49"/>
  <c r="AN7" i="12"/>
  <c r="D9" i="15" s="1"/>
  <c r="AN25" i="12"/>
  <c r="D9" i="34" s="1"/>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D4" i="41"/>
  <c r="C4" i="43"/>
  <c r="E4" i="45"/>
  <c r="B3" i="46"/>
  <c r="D2" i="47"/>
  <c r="A2" i="48"/>
  <c r="B9" i="48"/>
  <c r="D7" i="50"/>
  <c r="D6" i="53"/>
  <c r="O46" i="12"/>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39"/>
  <c r="AA17" i="12"/>
  <c r="A7" i="26" s="1"/>
  <c r="AA8" i="12"/>
  <c r="A7" i="17" s="1"/>
  <c r="A7" i="44"/>
  <c r="AA14" i="12"/>
  <c r="A7" i="23" s="1"/>
  <c r="AA20" i="12"/>
  <c r="A7" i="29" s="1"/>
  <c r="AA9" i="12"/>
  <c r="A7" i="18" s="1"/>
  <c r="A7" i="49"/>
  <c r="AA26" i="12"/>
  <c r="A7" i="35" s="1"/>
  <c r="AO25" i="12"/>
  <c r="E9" i="34" s="1"/>
  <c r="AO18" i="12"/>
  <c r="E9" i="27" s="1"/>
  <c r="AO15" i="12"/>
  <c r="E9" i="24" s="1"/>
  <c r="AO21" i="12"/>
  <c r="E9" i="30" s="1"/>
  <c r="E9" i="42"/>
  <c r="E9" i="45"/>
  <c r="AO8" i="12"/>
  <c r="E9" i="17" s="1"/>
  <c r="E9" i="43"/>
  <c r="E9" i="40"/>
  <c r="AO9" i="12"/>
  <c r="E9" i="18" s="1"/>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A5" i="45"/>
  <c r="C9" i="48"/>
  <c r="B8" i="50"/>
  <c r="C8" i="51"/>
  <c r="E6" i="52"/>
  <c r="Z43" i="12"/>
  <c r="E6" i="54" s="1"/>
  <c r="S43" i="12"/>
  <c r="A5" i="54" s="1"/>
  <c r="P46" i="12"/>
  <c r="P16" i="12"/>
  <c r="C4" i="25" s="1"/>
  <c r="P8" i="12"/>
  <c r="C4" i="49"/>
  <c r="P23" i="12"/>
  <c r="C4" i="32" s="1"/>
  <c r="P19" i="12"/>
  <c r="C4" i="28" s="1"/>
  <c r="P9" i="12"/>
  <c r="C4" i="18" s="1"/>
  <c r="P25" i="12"/>
  <c r="C4" i="34" s="1"/>
  <c r="P12" i="12"/>
  <c r="C4" i="21" s="1"/>
  <c r="B7" i="42"/>
  <c r="AB24" i="12"/>
  <c r="B7" i="39"/>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D3" i="39"/>
  <c r="B9" i="39"/>
  <c r="E7" i="42"/>
  <c r="E6" i="43"/>
  <c r="B5" i="44"/>
  <c r="B5" i="45"/>
  <c r="A4" i="46"/>
  <c r="C2" i="48"/>
  <c r="D8" i="50"/>
  <c r="E7" i="53"/>
  <c r="AA43" i="12"/>
  <c r="A7" i="54" s="1"/>
  <c r="A5" i="53"/>
  <c r="Q46" i="12"/>
  <c r="D4" i="49"/>
  <c r="D4" i="42"/>
  <c r="Q26" i="12"/>
  <c r="D4" i="35" s="1"/>
  <c r="D4" i="51"/>
  <c r="Q16" i="12"/>
  <c r="D4" i="25" s="1"/>
  <c r="D4" i="45"/>
  <c r="Q23" i="12"/>
  <c r="D4" i="32" s="1"/>
  <c r="Q9" i="12"/>
  <c r="D4" i="18" s="1"/>
  <c r="D4" i="46"/>
  <c r="Q10" i="12"/>
  <c r="D4" i="19" s="1"/>
  <c r="AC46" i="12"/>
  <c r="AC26" i="12"/>
  <c r="C7" i="35" s="1"/>
  <c r="AC19" i="12"/>
  <c r="C7" i="28" s="1"/>
  <c r="C7" i="45"/>
  <c r="C7" i="39"/>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E3" i="39"/>
  <c r="B2" i="42"/>
  <c r="A7" i="43"/>
  <c r="D5" i="44"/>
  <c r="C5" i="45"/>
  <c r="B4" i="47"/>
  <c r="D3" i="48"/>
  <c r="C2" i="50"/>
  <c r="E8" i="50"/>
  <c r="E8" i="51"/>
  <c r="C7" i="52"/>
  <c r="AB46" i="12"/>
  <c r="AO46" i="12"/>
  <c r="AO30" i="7"/>
  <c r="E19" i="41" s="1"/>
  <c r="AB41" i="7"/>
  <c r="AB43" i="7"/>
  <c r="AM30" i="7"/>
  <c r="G98" i="1"/>
  <c r="J15" i="10" l="1"/>
  <c r="H9" i="8"/>
  <c r="L19"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40" i="8" s="1"/>
  <c r="BW13" i="1"/>
  <c r="BV13" i="1"/>
  <c r="BW11" i="1"/>
  <c r="BV11" i="1"/>
  <c r="BW9" i="1"/>
  <c r="BV9" i="1"/>
  <c r="BW7" i="1"/>
  <c r="BV7" i="1"/>
  <c r="BW5" i="1"/>
  <c r="BV5" i="1"/>
  <c r="BW4" i="1"/>
  <c r="BV4" i="1"/>
  <c r="Z16" i="1"/>
  <c r="B40" i="1" s="1"/>
  <c r="B36" i="8" s="1"/>
  <c r="AT16" i="1"/>
  <c r="B60" i="1" s="1"/>
  <c r="B13" i="8" s="1"/>
  <c r="BH16" i="1"/>
  <c r="B74" i="1" s="1"/>
  <c r="B38" i="8" s="1"/>
  <c r="T16" i="1"/>
  <c r="B34" i="1" s="1"/>
  <c r="B22" i="8" s="1"/>
  <c r="AF16" i="1"/>
  <c r="B46" i="1" s="1"/>
  <c r="B17" i="8" s="1"/>
  <c r="V16" i="1"/>
  <c r="B36" i="1" s="1"/>
  <c r="B28" i="8" s="1"/>
  <c r="BL16" i="1"/>
  <c r="B78" i="1" s="1"/>
  <c r="B5" i="8" s="1"/>
  <c r="BB16" i="1"/>
  <c r="B68" i="1" s="1"/>
  <c r="B39" i="8" s="1"/>
  <c r="AN16" i="1"/>
  <c r="B54" i="1" s="1"/>
  <c r="B33" i="8" s="1"/>
  <c r="B56" i="1"/>
  <c r="B12" i="8" s="1"/>
  <c r="BX16" i="1"/>
  <c r="B90" i="1" s="1"/>
  <c r="B15" i="8" s="1"/>
  <c r="AX16" i="1"/>
  <c r="B64" i="1" s="1"/>
  <c r="B29" i="8" s="1"/>
  <c r="AD16" i="1"/>
  <c r="B44" i="1" s="1"/>
  <c r="B27" i="8" s="1"/>
  <c r="BR16" i="1"/>
  <c r="B84" i="1" s="1"/>
  <c r="B25" i="8" s="1"/>
  <c r="AR16" i="1"/>
  <c r="B58" i="1" s="1"/>
  <c r="B35" i="8" s="1"/>
  <c r="BP16" i="1"/>
  <c r="B82" i="1" s="1"/>
  <c r="B6" i="8" s="1"/>
  <c r="BZ16" i="1"/>
  <c r="B92" i="1" s="1"/>
  <c r="B23" i="8" s="1"/>
  <c r="X16" i="1"/>
  <c r="B38" i="1" s="1"/>
  <c r="B19" i="8" s="1"/>
  <c r="AL16" i="1"/>
  <c r="B52" i="1" s="1"/>
  <c r="B41" i="8" s="1"/>
  <c r="P16" i="1"/>
  <c r="B30" i="1" s="1"/>
  <c r="B18" i="8" s="1"/>
  <c r="BT16" i="1"/>
  <c r="B86" i="1" s="1"/>
  <c r="B32" i="8" s="1"/>
  <c r="AB16" i="1"/>
  <c r="B42" i="1" s="1"/>
  <c r="B42" i="8" s="1"/>
  <c r="BJ16" i="1"/>
  <c r="B76" i="1" s="1"/>
  <c r="B11" i="8" s="1"/>
  <c r="AV16" i="1"/>
  <c r="B62" i="1" s="1"/>
  <c r="B30" i="8" s="1"/>
  <c r="BF16" i="1"/>
  <c r="B72" i="1" s="1"/>
  <c r="B24" i="8" s="1"/>
  <c r="AH16" i="1"/>
  <c r="B48" i="1" s="1"/>
  <c r="B16" i="8" s="1"/>
  <c r="N16" i="1"/>
  <c r="AZ16" i="1"/>
  <c r="B66" i="1" s="1"/>
  <c r="B21" i="8" s="1"/>
  <c r="R16" i="1"/>
  <c r="B32" i="1" s="1"/>
  <c r="B26" i="8" s="1"/>
  <c r="AJ16" i="1"/>
  <c r="B50" i="1" s="1"/>
  <c r="B10" i="8" s="1"/>
  <c r="BN16" i="1"/>
  <c r="B80" i="1" s="1"/>
  <c r="B20" i="8" s="1"/>
  <c r="BD16" i="1"/>
  <c r="B70" i="1" s="1"/>
  <c r="B7" i="8" s="1"/>
  <c r="L16" i="1"/>
  <c r="B26" i="1" s="1"/>
  <c r="B34" i="8" s="1"/>
  <c r="J16" i="1"/>
  <c r="B24" i="1" s="1"/>
  <c r="B8" i="8" s="1"/>
  <c r="H16" i="1"/>
  <c r="B22" i="1" s="1"/>
  <c r="B14" i="8" s="1"/>
  <c r="F16" i="1"/>
  <c r="B20" i="1" s="1"/>
  <c r="B9" i="8" s="1"/>
  <c r="D16" i="1"/>
  <c r="B18" i="1" s="1"/>
  <c r="B31"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13" i="10"/>
  <c r="B19" i="10"/>
  <c r="B10" i="10"/>
  <c r="B34" i="10"/>
  <c r="B15" i="10"/>
  <c r="B42" i="10"/>
  <c r="B41" i="10"/>
  <c r="B9" i="10"/>
  <c r="B6" i="10"/>
  <c r="B20" i="10"/>
  <c r="B38" i="10"/>
  <c r="B16" i="10"/>
  <c r="B23" i="10"/>
  <c r="B17" i="10"/>
  <c r="B26" i="10"/>
  <c r="B36" i="10"/>
  <c r="B25" i="10"/>
  <c r="B28" i="10"/>
  <c r="B18" i="10"/>
  <c r="B8" i="10"/>
  <c r="B21" i="10"/>
  <c r="B30" i="10"/>
  <c r="B40" i="10"/>
  <c r="B33" i="10"/>
  <c r="B12" i="10"/>
  <c r="B35" i="10"/>
  <c r="B37" i="10"/>
  <c r="B7" i="10"/>
  <c r="B24" i="10"/>
  <c r="B32" i="10"/>
  <c r="B39" i="10"/>
  <c r="B29" i="10"/>
  <c r="B14" i="10"/>
  <c r="B11" i="10"/>
  <c r="B22" i="10"/>
  <c r="B31"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34" i="8" l="1"/>
  <c r="G36" i="10"/>
  <c r="L101" i="1"/>
  <c r="BW96" i="1"/>
  <c r="I111" i="1"/>
  <c r="I96" i="1" s="1"/>
  <c r="CC23" i="1"/>
  <c r="E8" i="9"/>
  <c r="CC27" i="1"/>
  <c r="E10" i="9"/>
  <c r="A38" i="1"/>
  <c r="A15" i="9"/>
  <c r="A14" i="8"/>
  <c r="F4" i="12"/>
  <c r="F48" i="12"/>
  <c r="CB27" i="1"/>
  <c r="F10" i="9"/>
  <c r="CB23" i="1"/>
  <c r="F8" i="9"/>
  <c r="CC89" i="1"/>
  <c r="E41" i="9"/>
  <c r="E40" i="8" l="1"/>
  <c r="G39" i="10"/>
  <c r="F34" i="8"/>
  <c r="H36" i="10"/>
  <c r="G23" i="10"/>
  <c r="E14" i="8"/>
  <c r="H101" i="1"/>
  <c r="BV101" i="1"/>
  <c r="A40" i="1"/>
  <c r="A16" i="9"/>
  <c r="A15" i="8"/>
  <c r="F40" i="8" l="1"/>
  <c r="H39" i="10"/>
  <c r="H23" i="10"/>
  <c r="F14" i="8"/>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1" i="8" s="1"/>
  <c r="D95" i="1"/>
  <c r="E19" i="10" s="1"/>
  <c r="C19" i="10" s="1"/>
  <c r="D19" i="10" s="1"/>
  <c r="F99" i="1"/>
  <c r="I9"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9" i="10" s="1"/>
  <c r="B4" i="9"/>
  <c r="E15" i="10" l="1"/>
  <c r="C15" i="10" s="1"/>
  <c r="D15" i="10" s="1"/>
  <c r="C9" i="8"/>
  <c r="L9" i="8" s="1"/>
  <c r="H31" i="8"/>
  <c r="C31" i="8"/>
  <c r="L31"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30"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5" i="8" l="1"/>
  <c r="G32" i="10"/>
  <c r="E35" i="8"/>
  <c r="AR101" i="1"/>
  <c r="H30" i="10" s="1"/>
  <c r="BR101" i="1"/>
  <c r="D4" i="12"/>
  <c r="BM111" i="1"/>
  <c r="Y111" i="1"/>
  <c r="Y96" i="1" s="1"/>
  <c r="G12" i="10" s="1"/>
  <c r="AG111" i="1"/>
  <c r="AK111" i="1"/>
  <c r="S111" i="1"/>
  <c r="S96" i="1" s="1"/>
  <c r="CB91" i="1"/>
  <c r="CB39" i="1"/>
  <c r="AW111" i="1"/>
  <c r="BU111" i="1"/>
  <c r="BU96" i="1" s="1"/>
  <c r="G17" i="10" s="1"/>
  <c r="AF4" i="12"/>
  <c r="AF48" i="12"/>
  <c r="S4" i="12"/>
  <c r="S48" i="12"/>
  <c r="Q111" i="1"/>
  <c r="Q96" i="1"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B35" i="1"/>
  <c r="F14" i="9" s="1"/>
  <c r="CB25" i="1"/>
  <c r="F9" i="9"/>
  <c r="L4" i="12"/>
  <c r="L48" i="12"/>
  <c r="AJ4" i="12"/>
  <c r="AJ48" i="12"/>
  <c r="AG4" i="12"/>
  <c r="AG48" i="12"/>
  <c r="K111" i="1"/>
  <c r="AM111" i="1"/>
  <c r="AM96" i="1" s="1"/>
  <c r="B37" i="1"/>
  <c r="F15" i="9" s="1"/>
  <c r="BG111" i="1"/>
  <c r="BG96" i="1" s="1"/>
  <c r="AD4" i="12"/>
  <c r="AD48" i="12"/>
  <c r="AN4" i="12"/>
  <c r="AN48" i="12"/>
  <c r="AO111" i="1"/>
  <c r="AO96" i="1" s="1"/>
  <c r="G34" i="10" s="1"/>
  <c r="U111" i="1"/>
  <c r="U96" i="1" s="1"/>
  <c r="B55" i="1"/>
  <c r="F24" i="9" s="1"/>
  <c r="B87" i="1"/>
  <c r="F40" i="9" s="1"/>
  <c r="CC37" i="1"/>
  <c r="E15" i="9"/>
  <c r="AL4" i="12"/>
  <c r="AL48" i="12"/>
  <c r="AN4" i="7"/>
  <c r="AN48" i="7"/>
  <c r="BK111" i="1"/>
  <c r="AE111" i="1"/>
  <c r="AE96" i="1" s="1"/>
  <c r="W111" i="1"/>
  <c r="W96" i="1" s="1"/>
  <c r="T4" i="12"/>
  <c r="T48" i="12"/>
  <c r="M4" i="12"/>
  <c r="M48" i="12"/>
  <c r="AC4" i="12"/>
  <c r="AC48" i="12"/>
  <c r="BE111" i="1"/>
  <c r="AL4" i="7"/>
  <c r="AL48" i="7"/>
  <c r="Q4" i="12"/>
  <c r="Q48" i="12"/>
  <c r="AI4" i="12"/>
  <c r="AI48" i="12"/>
  <c r="AQ111" i="1"/>
  <c r="AQ96" i="1" s="1"/>
  <c r="BI111" i="1"/>
  <c r="BI96" i="1"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G40" i="10" s="1"/>
  <c r="O111" i="1"/>
  <c r="O96" i="1"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G19" i="10"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G15" i="10" l="1"/>
  <c r="E9" i="8"/>
  <c r="E24" i="8"/>
  <c r="G33" i="10"/>
  <c r="E41" i="8"/>
  <c r="G38" i="10"/>
  <c r="E6" i="8"/>
  <c r="G7" i="10"/>
  <c r="E37" i="8"/>
  <c r="G27" i="10"/>
  <c r="E13" i="8"/>
  <c r="G11" i="10"/>
  <c r="G18" i="10"/>
  <c r="E22" i="8"/>
  <c r="G35" i="10"/>
  <c r="E23" i="8"/>
  <c r="E28" i="8"/>
  <c r="G26" i="10"/>
  <c r="F25" i="8"/>
  <c r="H32" i="10"/>
  <c r="E26" i="8"/>
  <c r="G21" i="10"/>
  <c r="E27" i="8"/>
  <c r="G29" i="10"/>
  <c r="E39" i="8"/>
  <c r="G41" i="10"/>
  <c r="E15" i="8"/>
  <c r="G13" i="10"/>
  <c r="E12" i="8"/>
  <c r="G5" i="10"/>
  <c r="E42" i="8"/>
  <c r="G42" i="10"/>
  <c r="E38" i="8"/>
  <c r="G37" i="10"/>
  <c r="G20" i="10"/>
  <c r="E18" i="8"/>
  <c r="E29" i="8"/>
  <c r="G31" i="10"/>
  <c r="E32" i="8"/>
  <c r="F35" i="8"/>
  <c r="E36" i="8"/>
  <c r="E33" i="8"/>
  <c r="E19" i="8"/>
  <c r="E31" i="8"/>
  <c r="AB101" i="1"/>
  <c r="BH101" i="1"/>
  <c r="X101" i="1"/>
  <c r="H12" i="10" s="1"/>
  <c r="AD101" i="1"/>
  <c r="P101" i="1"/>
  <c r="BF101" i="1"/>
  <c r="BP101" i="1"/>
  <c r="AT101" i="1"/>
  <c r="AL101" i="1"/>
  <c r="Z101" i="1"/>
  <c r="H40" i="10" s="1"/>
  <c r="BT101" i="1"/>
  <c r="H17" i="10" s="1"/>
  <c r="BZ101" i="1"/>
  <c r="T101" i="1"/>
  <c r="AP101" i="1"/>
  <c r="BB101" i="1"/>
  <c r="AN101" i="1"/>
  <c r="H34" i="10" s="1"/>
  <c r="R101" i="1"/>
  <c r="AX101" i="1"/>
  <c r="BX101" i="1"/>
  <c r="V101" i="1"/>
  <c r="N101" i="1"/>
  <c r="BO96" i="1"/>
  <c r="G16" i="10" s="1"/>
  <c r="BE96" i="1"/>
  <c r="G14" i="10" s="1"/>
  <c r="AI96" i="1"/>
  <c r="G22" i="10" s="1"/>
  <c r="K96" i="1"/>
  <c r="G9" i="10" s="1"/>
  <c r="AW96" i="1"/>
  <c r="G28" i="10" s="1"/>
  <c r="AK96" i="1"/>
  <c r="AG96" i="1"/>
  <c r="BK96" i="1"/>
  <c r="G10" i="10" s="1"/>
  <c r="BA96" i="1"/>
  <c r="BM96" i="1"/>
  <c r="G6" i="10"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H19" i="10" s="1"/>
  <c r="D49" i="8"/>
  <c r="AR47" i="7"/>
  <c r="L48" i="8"/>
  <c r="G8" i="10" l="1"/>
  <c r="E10" i="8"/>
  <c r="H35" i="10"/>
  <c r="F23" i="8"/>
  <c r="F39" i="8"/>
  <c r="H41" i="10"/>
  <c r="F12" i="8"/>
  <c r="H5" i="10"/>
  <c r="F37" i="8"/>
  <c r="H27" i="10"/>
  <c r="F41" i="8"/>
  <c r="H38" i="10"/>
  <c r="H15" i="10"/>
  <c r="F9" i="8"/>
  <c r="F28" i="8"/>
  <c r="H26" i="10"/>
  <c r="F13" i="8"/>
  <c r="H11" i="10"/>
  <c r="F42" i="8"/>
  <c r="H42" i="10"/>
  <c r="F15" i="8"/>
  <c r="H13" i="10"/>
  <c r="F6" i="8"/>
  <c r="H7" i="10"/>
  <c r="E17" i="8"/>
  <c r="G25" i="10"/>
  <c r="F38" i="8"/>
  <c r="H37" i="10"/>
  <c r="E21" i="8"/>
  <c r="G24" i="10"/>
  <c r="F24" i="8"/>
  <c r="H33" i="10"/>
  <c r="F27" i="8"/>
  <c r="H29" i="10"/>
  <c r="H18" i="10"/>
  <c r="F22" i="8"/>
  <c r="F29" i="8"/>
  <c r="H31" i="10"/>
  <c r="F26" i="8"/>
  <c r="H21" i="10"/>
  <c r="H20" i="10"/>
  <c r="F18" i="8"/>
  <c r="F32" i="8"/>
  <c r="E7" i="8"/>
  <c r="E11" i="8"/>
  <c r="E30" i="8"/>
  <c r="E16" i="8"/>
  <c r="E5" i="8"/>
  <c r="E8" i="8"/>
  <c r="F36" i="8"/>
  <c r="F33" i="8"/>
  <c r="E20" i="8"/>
  <c r="F19" i="8"/>
  <c r="F31" i="8"/>
  <c r="AV101" i="1"/>
  <c r="H28" i="10" s="1"/>
  <c r="AF101" i="1"/>
  <c r="AJ101" i="1"/>
  <c r="BL101" i="1"/>
  <c r="H6" i="10" s="1"/>
  <c r="J101" i="1"/>
  <c r="H9" i="10" s="1"/>
  <c r="BD101" i="1"/>
  <c r="H14" i="10" s="1"/>
  <c r="AH101" i="1"/>
  <c r="H22" i="10" s="1"/>
  <c r="AZ101" i="1"/>
  <c r="BN101" i="1"/>
  <c r="H16" i="10" s="1"/>
  <c r="BJ101" i="1"/>
  <c r="H10" i="10" s="1"/>
  <c r="A21" i="8"/>
  <c r="A22" i="9"/>
  <c r="CC96" i="1"/>
  <c r="CC101" i="1" s="1"/>
  <c r="E49" i="8"/>
  <c r="AR47" i="12"/>
  <c r="H8" i="10" l="1"/>
  <c r="F10" i="8"/>
  <c r="F17" i="8"/>
  <c r="H25" i="10"/>
  <c r="F21" i="8"/>
  <c r="H24" i="10"/>
  <c r="F7" i="8"/>
  <c r="F11" i="8"/>
  <c r="F30" i="8"/>
  <c r="F16" i="8"/>
  <c r="F5" i="8"/>
  <c r="F8" i="8"/>
  <c r="F20"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<sst xmlns="http://schemas.openxmlformats.org/spreadsheetml/2006/main" count="454" uniqueCount="258">
  <si>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</si>
  <si>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</si>
  <si>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</si>
  <si>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</si>
  <si>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</si>
  <si>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</si>
  <si>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</si>
  <si>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</si>
  <si>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</si>
  <si>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</si>
  <si>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</si>
  <si>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</si>
  <si>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</si>
  <si>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</si>
  <si>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</si>
  <si>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</si>
  <si>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</si>
  <si>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</si>
  <si>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</si>
  <si>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</si>
  <si>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</si>
  <si>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</si>
  <si>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</si>
  <si>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</si>
  <si>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</si>
  <si>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</si>
  <si>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</si>
  <si>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</si>
  <si>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</si>
  <si>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</si>
  <si>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</si>
  <si>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</si>
  <si>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</si>
  <si>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</si>
  <si>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</si>
  <si>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</si>
  <si>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</si>
  <si>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</si>
  <si>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</si>
  <si>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</si>
  <si>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</si>
  <si>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</si>
  <si>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</si>
  <si>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</si>
  <si>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</si>
  <si>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</si>
  <si>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</si>
  <si>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</si>
  <si>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</si>
  <si>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</si>
  <si>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</si>
  <si>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</si>
  <si>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</si>
  <si>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</si>
  <si>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</si>
  <si>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</si>
  <si>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</si>
  <si>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</si>
  <si>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</si>
  <si>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</si>
  <si>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</si>
  <si>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</si>
  <si>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</si>
  <si>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</si>
  <si>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</si>
  <si>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</si>
  <si>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</si>
  <si>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</si>
  <si>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</si>
  <si>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</si>
  <si>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</si>
  <si>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</si>
  <si>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</si>
  <si>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</si>
  <si>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</si>
  <si>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</si>
  <si>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</si>
  <si>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</si>
  <si>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</si>
  <si>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</si>
  <si>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</si>
  <si>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</si>
  <si>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</si>
  <si>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</si>
  <si>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</si>
  <si>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</si>
  <si>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</si>
  <si>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</si>
  <si>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</si>
  <si>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</si>
  <si>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</si>
  <si>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</si>
  <si>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</si>
  <si>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</si>
  <si>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</si>
  <si>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</si>
  <si>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</si>
  <si>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</si>
  <si>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</si>
  <si>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</si>
  <si>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</si>
  <si>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</si>
  <si>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</si>
  <si>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</si>
  <si>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</si>
  <si>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</si>
  <si>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</si>
  <si>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</si>
  <si>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</si>
  <si>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</si>
  <si>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</si>
  <si>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</si>
  <si>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</si>
  <si>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</si>
  <si>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</si>
  <si>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</si>
  <si>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</si>
  <si>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</si>
  <si>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</si>
  <si>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</si>
  <si>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</si>
  <si>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</si>
  <si>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</si>
  <si>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</si>
  <si>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</si>
  <si>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</si>
  <si>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</si>
  <si>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</si>
  <si>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</si>
  <si>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</si>
  <si>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</si>
  <si>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</si>
  <si>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</si>
  <si>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</si>
  <si>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</si>
  <si>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</si>
  <si>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</si>
  <si>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</si>
  <si>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</si>
  <si>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</si>
  <si>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</si>
  <si>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</si>
  <si>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</si>
  <si>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</si>
  <si>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</si>
  <si>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</si>
  <si>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</si>
  <si>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</si>
  <si>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</si>
  <si>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</si>
  <si>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</si>
  <si>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</si>
  <si>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</si>
  <si>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</si>
  <si>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</si>
  <si>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</si>
  <si>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</si>
  <si>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</si>
  <si>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</si>
  <si>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</si>
  <si>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</si>
  <si>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</si>
  <si>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</si>
  <si>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</si>
  <si>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</si>
  <si>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</si>
  <si>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</si>
  <si>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</si>
  <si>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</si>
  <si>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</si>
  <si>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</si>
  <si>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</si>
  <si>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</si>
  <si>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</si>
  <si>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</si>
  <si>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</si>
  <si>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</si>
  <si>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</si>
  <si>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</si>
  <si>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</si>
  <si>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</si>
  <si>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</si>
  <si>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</si>
  <si>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</si>
  <si>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</si>
  <si>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</si>
  <si>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</si>
  <si>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</si>
  <si>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</si>
  <si>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</si>
  <si>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</si>
  <si>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</si>
  <si>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</si>
  <si>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</si>
  <si>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</si>
  <si>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</si>
  <si>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</si>
  <si>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</si>
  <si>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</si>
  <si>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</si>
  <si>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</si>
  <si>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</si>
  <si>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</si>
  <si>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</si>
  <si>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</si>
  <si>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</si>
  <si>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</si>
  <si>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</si>
  <si>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</si>
  <si>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</si>
  <si>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</si>
  <si>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</si>
  <si>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</si>
  <si>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</si>
  <si>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</si>
  <si>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</si>
  <si>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</si>
  <si>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</si>
  <si>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</si>
  <si>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</si>
  <si>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</si>
  <si>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</si>
  <si>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</si>
  <si>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</si>
  <si>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</si>
  <si>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</si>
  <si>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</si>
  <si>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</si>
  <si>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</si>
  <si>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</si>
  <si>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</si>
  <si>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</si>
  <si>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</si>
  <si>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</si>
  <si>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</si>
  <si>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</si>
  <si>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</si>
  <si>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</si>
  <si>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</si>
  <si>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</si>
  <si>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</si>
  <si>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</si>
  <si>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</si>
  <si>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</si>
  <si>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</si>
  <si>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</si>
  <si>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</si>
  <si>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</si>
  <si>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</si>
  <si>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</si>
  <si>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</si>
  <si>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</si>
  <si>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</si>
  <si>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</si>
  <si>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</si>
  <si>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</si>
  <si>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Blijf gelijk</t>
  </si>
  <si>
    <t>Verhoogd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</si>
</sst>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8" tint="0.39997558519241921"/>
        <bgColor indexed="64"/>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5">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2" fillId="0" borderId="25" xfId="1" applyBorder="1"/>
    <xf numFmtId="0" fontId="2" fillId="0" borderId="25" xfId="1" applyBorder="1" applyAlignment="1">
      <alignment horizontal="center" vertical="center"/>
    </xf>
    <xf numFmtId="0" fontId="16" fillId="35" borderId="3" xfId="1" applyFont="1" applyFill="1" applyBorder="1" applyProtection="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zoomScale="70" zoomScaleNormal="70" workbookViewId="0">
      <selection activeCell="O10" sqref="O10"/>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46124</v>
      </c>
      <c r="C4" s="120">
        <v>0</v>
      </c>
      <c r="D4" s="117" t="s">
        <v>4</v>
      </c>
      <c r="E4" s="118" t="s">
        <v>5</v>
      </c>
      <c r="F4" s="118" t="s">
        <v>6</v>
      </c>
      <c r="H4" s="142" t="s">
        <v>7</v>
      </c>
    </row>
    <row r="6" spans="1:17" s="122" customFormat="1" ht="21" customHeight="1">
      <c r="A6" s="121">
        <f>'Rooster '!A18</f>
        <v>1</v>
      </c>
      <c r="B6" s="301" t="str">
        <f>'Rooster '!B18</f>
        <v>Alex Rust</v>
      </c>
      <c r="C6" s="302"/>
      <c r="D6" s="303">
        <f>'Rooster '!D95</f>
        <v>28</v>
      </c>
      <c r="E6" s="304">
        <f>'Rooster '!C19</f>
        <v>0.35199999999999998</v>
      </c>
      <c r="F6" s="303">
        <f>'Rooster '!B19</f>
        <v>18</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37</v>
      </c>
      <c r="E7" s="308">
        <f>'Rooster '!C21</f>
        <v>0.44400000000000001</v>
      </c>
      <c r="F7" s="307">
        <f>'Rooster '!B21</f>
        <v>23</v>
      </c>
      <c r="G7" s="53">
        <f>'Rooster '!F124</f>
        <v>27</v>
      </c>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37</v>
      </c>
      <c r="E8" s="304">
        <f>'Rooster '!C23</f>
        <v>0.36499999999999999</v>
      </c>
      <c r="F8" s="303">
        <f>'Rooster '!B23</f>
        <v>19</v>
      </c>
      <c r="G8" s="53">
        <f>'Rooster '!H124</f>
        <v>19</v>
      </c>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34</v>
      </c>
      <c r="E9" s="308">
        <f>'Rooster '!C25</f>
        <v>0.61399999999999999</v>
      </c>
      <c r="F9" s="307">
        <f>'Rooster '!B25</f>
        <v>31</v>
      </c>
      <c r="G9" s="358"/>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34</v>
      </c>
      <c r="E10" s="304">
        <f>'Rooster '!C27</f>
        <v>0.54700000000000004</v>
      </c>
      <c r="F10" s="303">
        <f>'Rooster '!B27</f>
        <v>27</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25</v>
      </c>
      <c r="E11" s="308">
        <f>'Rooster '!C29</f>
        <v>0.73699999999999999</v>
      </c>
      <c r="F11" s="307">
        <f>'Rooster '!B29</f>
        <v>37</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34</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30</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31</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31</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31</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35</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33</v>
      </c>
      <c r="E18" s="304">
        <f>'Rooster '!C43</f>
        <v>0.21299999999999999</v>
      </c>
      <c r="F18" s="303">
        <f>'Rooster '!B43</f>
        <v>13</v>
      </c>
      <c r="G18" s="53" t="s">
        <v>256</v>
      </c>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32</v>
      </c>
      <c r="E19" s="308">
        <f>'Rooster '!C45</f>
        <v>0.29799999999999999</v>
      </c>
      <c r="F19" s="307">
        <f>'Rooster '!B45</f>
        <v>15</v>
      </c>
      <c r="G19" s="53" t="s">
        <v>256</v>
      </c>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36</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36</v>
      </c>
      <c r="E21" s="308">
        <f>'Rooster '!C49</f>
        <v>0.33300000000000002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31</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30</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33</v>
      </c>
      <c r="E24" s="304">
        <f>'Rooster '!C55</f>
        <v>0.23899999999999999</v>
      </c>
      <c r="F24" s="303">
        <f>'Rooster '!B55</f>
        <v>14</v>
      </c>
      <c r="G24" s="53" t="s">
        <v>256</v>
      </c>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26</v>
      </c>
      <c r="E25" s="308">
        <f>'Rooster '!C57</f>
        <v>0.46400000000000002</v>
      </c>
      <c r="F25" s="307">
        <f>'Rooster '!B57</f>
        <v>23</v>
      </c>
      <c r="G25" s="358"/>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28</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32</v>
      </c>
      <c r="E27" s="308">
        <f>'Rooster '!C61</f>
        <v>0.20399999999999999</v>
      </c>
      <c r="F27" s="307">
        <f>'Rooster '!B61</f>
        <v>12</v>
      </c>
      <c r="G27" s="53" t="s">
        <v>257</v>
      </c>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30</v>
      </c>
      <c r="E28" s="304">
        <f>'Rooster '!C63</f>
        <v>0.86899999999999999</v>
      </c>
      <c r="F28" s="303">
        <f>'Rooster '!B63</f>
        <v>43</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34</v>
      </c>
      <c r="E29" s="308">
        <f>'Rooster '!C65</f>
        <v>0.25</v>
      </c>
      <c r="F29" s="307">
        <f>'Rooster '!B65</f>
        <v>15</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34</v>
      </c>
      <c r="E30" s="304">
        <f>'Rooster '!C67</f>
        <v>0.32600000000000001</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33</v>
      </c>
      <c r="E31" s="308">
        <f>'Rooster '!C69</f>
        <v>0.152</v>
      </c>
      <c r="F31" s="307">
        <f>'Rooster '!B69</f>
        <v>10</v>
      </c>
      <c r="G31" s="358"/>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37</v>
      </c>
      <c r="E32" s="304">
        <f>'Rooster '!C71</f>
        <v>0.95499999999999996</v>
      </c>
      <c r="F32" s="303">
        <f>'Rooster '!B71</f>
        <v>47</v>
      </c>
      <c r="G32" s="53">
        <f>'Rooster '!BD124</f>
        <v>47</v>
      </c>
      <c r="H32" s="122"/>
      <c r="I32" s="115"/>
      <c r="J32" s="114"/>
      <c r="L32" s="114"/>
      <c r="N32" s="114"/>
      <c r="O32" s="114"/>
      <c r="P32" s="114"/>
      <c r="Q32" s="114"/>
    </row>
    <row r="33" spans="1:17" s="122" customFormat="1" ht="21" customHeight="1">
      <c r="A33" s="121">
        <f>'Rooster '!A72</f>
        <v>28</v>
      </c>
      <c r="B33" s="305" t="str">
        <f>'Rooster '!B72</f>
        <v>Peet Mannetje</v>
      </c>
      <c r="C33" s="306"/>
      <c r="D33" s="307">
        <f>'Rooster '!BF95</f>
        <v>36</v>
      </c>
      <c r="E33" s="308">
        <f>'Rooster '!C73</f>
        <v>0.28699999999999998</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30</v>
      </c>
      <c r="E34" s="304">
        <f>'Rooster '!C75</f>
        <v>0.24099999999999999</v>
      </c>
      <c r="F34" s="303">
        <f>'Rooster '!B75</f>
        <v>14</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34</v>
      </c>
      <c r="E35" s="308">
        <f>'Rooster '!C77</f>
        <v>0.33</v>
      </c>
      <c r="F35" s="307">
        <f>'Rooster '!B77</f>
        <v>17</v>
      </c>
      <c r="G35" s="53" t="s">
        <v>256</v>
      </c>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35</v>
      </c>
      <c r="E36" s="304">
        <f>'Rooster '!C79</f>
        <v>0.55000000000000004</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31</v>
      </c>
      <c r="E37" s="308">
        <f>'Rooster '!C81</f>
        <v>0.90500000000000003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33</v>
      </c>
      <c r="E38" s="304">
        <f>'Rooster '!C83</f>
        <v>0.38600000000000001</v>
      </c>
      <c r="F38" s="303">
        <f>'Rooster '!B83</f>
        <v>20</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35</v>
      </c>
      <c r="E39" s="308">
        <f>'Rooster '!C85</f>
        <v>0.26</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27</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31</v>
      </c>
      <c r="E41" s="308">
        <f>'Rooster '!C89</f>
        <v>0.16</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33</v>
      </c>
      <c r="E42" s="304">
        <f>'Rooster '!C91</f>
        <v>0.26900000000000002</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37</v>
      </c>
      <c r="E43" s="308">
        <f>'Rooster '!C93</f>
        <v>0.41699999999999998</v>
      </c>
      <c r="F43" s="307">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249</v>
      </c>
    </row>
    <row r="66" spans="2:3" ht="17.5">
      <c r="B66" s="130"/>
      <c r="C66" s="339" t="s">
        <v>250</v>
      </c>
    </row>
    <row r="67" spans="2:3" ht="17.5">
      <c r="B67" s="130" t="s">
        <v>251</v>
      </c>
    </row>
    <row r="68" spans="2:3" ht="17.5">
      <c r="B68" s="130"/>
      <c r="C68" s="339" t="s">
        <v>252</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3</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
      </c>
      <c r="D4" s="67" t="str">
        <f>NogTeSpelen!Q9</f>
        <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
      </c>
      <c r="D9" s="81" t="str">
        <f>NogTeSpelen!AN9</f>
        <v/>
      </c>
      <c r="E9" s="82" t="str">
        <f>NogTeSpelen!AO9</f>
        <v/>
      </c>
    </row>
    <row r="11" spans="1:41" s="72" customFormat="1" ht="25" customHeight="1" thickBot="1">
      <c r="A11" s="74" t="str">
        <f>A1</f>
        <v>Arthur</v>
      </c>
      <c r="B11" s="92">
        <f>Gespeeld!AQ9</f>
        <v>34</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harold</v>
      </c>
      <c r="D14" s="69" t="str">
        <f>Gespeeld!Q9</f>
        <v>jaap</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piet</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thijs</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3</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
      </c>
      <c r="B3" s="67" t="str">
        <f>NogTeSpelen!J10</f>
        <v/>
      </c>
      <c r="C3" s="67" t="str">
        <f>NogTeSpelen!K10</f>
        <v/>
      </c>
      <c r="D3" s="67" t="str">
        <f>NogTeSpelen!L10</f>
        <v>ed</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34</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chris</v>
      </c>
      <c r="B13" s="69" t="str">
        <f>Gespeeld!J10</f>
        <v>cock</v>
      </c>
      <c r="C13" s="69" t="str">
        <f>Gespeeld!K10</f>
        <v>cor</v>
      </c>
      <c r="D13" s="69" t="str">
        <f>Gespeeld!L10</f>
        <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mars os</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ronald</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12</v>
      </c>
      <c r="C1" s="70" t="s">
        <v>217</v>
      </c>
      <c r="D1" s="70"/>
      <c r="E1" s="70"/>
    </row>
    <row r="2" spans="1:41" s="68" customFormat="1" ht="25" customHeight="1">
      <c r="A2" s="75" t="str">
        <f>NogTeSpelen!D11</f>
        <v/>
      </c>
      <c r="B2" s="76" t="str">
        <f>NogTeSpelen!E11</f>
        <v/>
      </c>
      <c r="C2" s="76" t="str">
        <f>NogTeSpelen!F11</f>
        <v/>
      </c>
      <c r="D2" s="76" t="str">
        <f>NogTeSpelen!G11</f>
        <v/>
      </c>
      <c r="E2" s="77" t="str">
        <f>NogTeSpelen!H11</f>
        <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
      </c>
      <c r="B4" s="67" t="str">
        <f>NogTeSpelen!O11</f>
        <v/>
      </c>
      <c r="C4" s="67" t="str">
        <f>NogTeSpelen!P11</f>
        <v/>
      </c>
      <c r="D4" s="67" t="str">
        <f>NogTeSpelen!Q11</f>
        <v>jaap</v>
      </c>
      <c r="E4" s="79" t="str">
        <f>NogTeSpelen!R11</f>
        <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
      </c>
    </row>
    <row r="7" spans="1:41" ht="25" customHeight="1">
      <c r="A7" s="78" t="str">
        <f>NogTeSpelen!AA11</f>
        <v/>
      </c>
      <c r="B7" s="67" t="str">
        <f>NogTeSpelen!AB11</f>
        <v/>
      </c>
      <c r="C7" s="67" t="str">
        <f>NogTeSpelen!AC11</f>
        <v/>
      </c>
      <c r="D7" s="67" t="str">
        <f>NogTeSpelen!AD11</f>
        <v/>
      </c>
      <c r="E7" s="79" t="str">
        <f>NogTeSpelen!AE11</f>
        <v/>
      </c>
    </row>
    <row r="8" spans="1:41" ht="25" customHeight="1">
      <c r="A8" s="78" t="str">
        <f>NogTeSpelen!AF11</f>
        <v>piet</v>
      </c>
      <c r="B8" s="67" t="str">
        <f>NogTeSpelen!AG11</f>
        <v>pleun</v>
      </c>
      <c r="C8" s="67" t="str">
        <f>NogTeSpelen!AH11</f>
        <v/>
      </c>
      <c r="D8" s="67" t="str">
        <f>NogTeSpelen!AI11</f>
        <v>richard</v>
      </c>
      <c r="E8" s="79" t="str">
        <f>NogTeSpelen!AJ11</f>
        <v/>
      </c>
    </row>
    <row r="9" spans="1:41" ht="25" customHeight="1" thickBot="1">
      <c r="A9" s="80" t="str">
        <f>NogTeSpelen!AK11</f>
        <v/>
      </c>
      <c r="B9" s="81" t="str">
        <f>NogTeSpelen!AL11</f>
        <v>theo</v>
      </c>
      <c r="C9" s="81" t="str">
        <f>NogTeSpelen!AM11</f>
        <v/>
      </c>
      <c r="D9" s="81" t="str">
        <f>NogTeSpelen!AN11</f>
        <v/>
      </c>
      <c r="E9" s="82" t="str">
        <f>NogTeSpelen!AO11</f>
        <v/>
      </c>
    </row>
    <row r="11" spans="1:41" s="72" customFormat="1" ht="25" customHeight="1" thickBot="1">
      <c r="A11" s="74" t="str">
        <f>A1</f>
        <v>Chris</v>
      </c>
      <c r="B11" s="92">
        <f>Gespeeld!AQ11</f>
        <v>25</v>
      </c>
      <c r="C11" s="73" t="s">
        <v>218</v>
      </c>
      <c r="D11" s="73"/>
      <c r="E11" s="73"/>
      <c r="AO11" s="66"/>
    </row>
    <row r="12" spans="1:41" ht="25" customHeight="1">
      <c r="A12" s="83" t="str">
        <f>Gespeeld!D11</f>
        <v>alex r</v>
      </c>
      <c r="B12" s="84" t="str">
        <f>Gespeeld!E11</f>
        <v>alex s</v>
      </c>
      <c r="C12" s="84" t="str">
        <f>Gespeeld!F11</f>
        <v>appie</v>
      </c>
      <c r="D12" s="84" t="str">
        <f>Gespeeld!G11</f>
        <v>arthur</v>
      </c>
      <c r="E12" s="85" t="str">
        <f>Gespeeld!H11</f>
        <v>berry</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ger d</v>
      </c>
      <c r="B14" s="69" t="str">
        <f>Gespeeld!O11</f>
        <v>ger v</v>
      </c>
      <c r="C14" s="69" t="str">
        <f>Gespeeld!P11</f>
        <v>harold</v>
      </c>
      <c r="D14" s="69" t="str">
        <f>Gespeeld!Q11</f>
        <v/>
      </c>
      <c r="E14" s="87" t="str">
        <f>Gespeeld!R11</f>
        <v>joop</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mo</v>
      </c>
    </row>
    <row r="17" spans="1:5" ht="25" customHeight="1">
      <c r="A17" s="86" t="str">
        <f>Gespeeld!AA11</f>
        <v>paul</v>
      </c>
      <c r="B17" s="69" t="str">
        <f>Gespeeld!AB11</f>
        <v>peet g</v>
      </c>
      <c r="C17" s="69" t="str">
        <f>Gespeeld!AC11</f>
        <v>peet h</v>
      </c>
      <c r="D17" s="69" t="str">
        <f>Gespeeld!AD11</f>
        <v>peet k</v>
      </c>
      <c r="E17" s="87" t="str">
        <f>Gespeeld!AE11</f>
        <v>peet m</v>
      </c>
    </row>
    <row r="18" spans="1:5" ht="25" customHeight="1">
      <c r="A18" s="86" t="str">
        <f>Gespeeld!AF11</f>
        <v/>
      </c>
      <c r="B18" s="69" t="str">
        <f>Gespeeld!AG11</f>
        <v/>
      </c>
      <c r="C18" s="69" t="str">
        <f>Gespeeld!AH11</f>
        <v>rene</v>
      </c>
      <c r="D18" s="69" t="str">
        <f>Gespeeld!AI11</f>
        <v/>
      </c>
      <c r="E18" s="87" t="str">
        <f>Gespeeld!AJ11</f>
        <v>ronald</v>
      </c>
    </row>
    <row r="19" spans="1:5" ht="25" customHeight="1" thickBot="1">
      <c r="A19" s="88" t="str">
        <f>Gespeeld!AK11</f>
        <v>ted</v>
      </c>
      <c r="B19" s="89" t="str">
        <f>Gespeeld!AL11</f>
        <v/>
      </c>
      <c r="C19" s="89" t="str">
        <f>Gespeeld!AM11</f>
        <v>thijs</v>
      </c>
      <c r="D19" s="89" t="str">
        <f>Gespeeld!AN11</f>
        <v>wim</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3</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34</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7</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
      </c>
      <c r="E6" s="79" t="str">
        <f>NogTeSpelen!Z13</f>
        <v>mo</v>
      </c>
    </row>
    <row r="7" spans="1:41" ht="25" customHeight="1">
      <c r="A7" s="78" t="str">
        <f>NogTeSpelen!AA13</f>
        <v/>
      </c>
      <c r="B7" s="67" t="str">
        <f>NogTeSpelen!AB13</f>
        <v/>
      </c>
      <c r="C7" s="67" t="str">
        <f>NogTeSpelen!AC13</f>
        <v/>
      </c>
      <c r="D7" s="67" t="str">
        <f>NogTeSpelen!AD13</f>
        <v/>
      </c>
      <c r="E7" s="79" t="str">
        <f>NogTeSpelen!AE13</f>
        <v/>
      </c>
    </row>
    <row r="8" spans="1:41" ht="25" customHeight="1">
      <c r="A8" s="78" t="str">
        <f>NogTeSpelen!AF13</f>
        <v>piet</v>
      </c>
      <c r="B8" s="67" t="str">
        <f>NogTeSpelen!AG13</f>
        <v>pleun</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30</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micha</v>
      </c>
      <c r="E16" s="87" t="str">
        <f>Gespeeld!Z13</f>
        <v/>
      </c>
    </row>
    <row r="17" spans="1:5" ht="25" customHeight="1">
      <c r="A17" s="86" t="str">
        <f>Gespeeld!AA13</f>
        <v>paul</v>
      </c>
      <c r="B17" s="69" t="str">
        <f>Gespeeld!AB13</f>
        <v>peet g</v>
      </c>
      <c r="C17" s="69" t="str">
        <f>Gespeeld!AC13</f>
        <v>peet h</v>
      </c>
      <c r="D17" s="69" t="str">
        <f>Gespeeld!AD13</f>
        <v>peet k</v>
      </c>
      <c r="E17" s="87" t="str">
        <f>Gespeeld!AE13</f>
        <v>peet m</v>
      </c>
    </row>
    <row r="18" spans="1:5" ht="25" customHeight="1">
      <c r="A18" s="86" t="str">
        <f>Gespeeld!AF13</f>
        <v/>
      </c>
      <c r="B18" s="69" t="str">
        <f>Gespeeld!AG13</f>
        <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6</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31</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jaap</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40"/>
      <c r="C16" s="340"/>
      <c r="D16" s="69" t="str">
        <f>Gespeeld!Y14</f>
        <v>micha</v>
      </c>
      <c r="E16" s="87" t="str">
        <f>Gespeeld!Z14</f>
        <v>mo</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6</v>
      </c>
      <c r="C1" s="70" t="s">
        <v>217</v>
      </c>
      <c r="D1" s="70"/>
      <c r="E1" s="70"/>
    </row>
    <row r="2" spans="1:41" s="68" customFormat="1" ht="25" customHeight="1">
      <c r="A2" s="75" t="str">
        <f>NogTeSpelen!D15</f>
        <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
      </c>
      <c r="B4" s="67" t="str">
        <f>NogTeSpelen!O15</f>
        <v/>
      </c>
      <c r="C4" s="67" t="str">
        <f>NogTeSpelen!P15</f>
        <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
      </c>
      <c r="B7" s="67" t="str">
        <f>NogTeSpelen!AB15</f>
        <v/>
      </c>
      <c r="C7" s="67" t="str">
        <f>NogTeSpelen!AC15</f>
        <v>peet h</v>
      </c>
      <c r="D7" s="67" t="str">
        <f>NogTeSpelen!AD15</f>
        <v/>
      </c>
      <c r="E7" s="79" t="str">
        <f>NogTeSpelen!AE15</f>
        <v/>
      </c>
    </row>
    <row r="8" spans="1:41" ht="25" customHeight="1">
      <c r="A8" s="78" t="str">
        <f>NogTeSpelen!AF15</f>
        <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31</v>
      </c>
      <c r="C11" s="73" t="s">
        <v>218</v>
      </c>
      <c r="D11" s="73"/>
      <c r="E11" s="73"/>
      <c r="AO11" s="66"/>
    </row>
    <row r="12" spans="1:41" ht="25" customHeight="1">
      <c r="A12" s="83" t="str">
        <f>Gespeeld!D15</f>
        <v>alex r</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ger d</v>
      </c>
      <c r="B14" s="69" t="str">
        <f>Gespeeld!O15</f>
        <v>ger v</v>
      </c>
      <c r="C14" s="69" t="str">
        <f>Gespeeld!P15</f>
        <v>harold</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paul</v>
      </c>
      <c r="B17" s="69" t="str">
        <f>Gespeeld!AB15</f>
        <v>peet g</v>
      </c>
      <c r="C17" s="69" t="str">
        <f>Gespeeld!AC15</f>
        <v/>
      </c>
      <c r="D17" s="69" t="str">
        <f>Gespeeld!AD15</f>
        <v>peet k</v>
      </c>
      <c r="E17" s="87" t="str">
        <f>Gespeeld!AE15</f>
        <v>peet m</v>
      </c>
    </row>
    <row r="18" spans="1:5" ht="25" customHeight="1">
      <c r="A18" s="86" t="str">
        <f>Gespeeld!AF15</f>
        <v>piet</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6</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
      </c>
      <c r="B3" s="67" t="str">
        <f>NogTeSpelen!J16</f>
        <v/>
      </c>
      <c r="C3" s="67" t="str">
        <f>NogTeSpelen!K16</f>
        <v/>
      </c>
      <c r="D3" s="67" t="str">
        <f>NogTeSpelen!L16</f>
        <v/>
      </c>
      <c r="E3" s="79" t="str">
        <f>NogTeSpelen!M16</f>
        <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31</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chris</v>
      </c>
      <c r="B13" s="69" t="str">
        <f>Gespeeld!J16</f>
        <v>cock</v>
      </c>
      <c r="C13" s="69" t="str">
        <f>Gespeeld!K16</f>
        <v>cor</v>
      </c>
      <c r="D13" s="69" t="str">
        <f>Gespeeld!L16</f>
        <v>ed</v>
      </c>
      <c r="E13" s="87" t="str">
        <f>Gespeeld!M16</f>
        <v>frans</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peet g</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2</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35</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mars ma</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4</v>
      </c>
      <c r="C1" s="70" t="s">
        <v>217</v>
      </c>
      <c r="D1" s="70"/>
      <c r="E1" s="70"/>
    </row>
    <row r="2" spans="1:41" s="68" customFormat="1" ht="25" customHeight="1">
      <c r="A2" s="75" t="str">
        <f>NogTeSpelen!D18</f>
        <v/>
      </c>
      <c r="B2" s="76" t="str">
        <f>NogTeSpelen!E18</f>
        <v/>
      </c>
      <c r="C2" s="76" t="str">
        <f>NogTeSpelen!F18</f>
        <v/>
      </c>
      <c r="D2" s="76" t="str">
        <f>NogTeSpelen!G18</f>
        <v/>
      </c>
      <c r="E2" s="77" t="str">
        <f>NogTeSpelen!H18</f>
        <v/>
      </c>
      <c r="AO2" s="66"/>
    </row>
    <row r="3" spans="1:41" ht="25" customHeight="1">
      <c r="A3" s="78" t="str">
        <f>NogTeSpelen!I18</f>
        <v/>
      </c>
      <c r="B3" s="67" t="str">
        <f>NogTeSpelen!J18</f>
        <v/>
      </c>
      <c r="C3" s="67" t="str">
        <f>NogTeSpelen!K18</f>
        <v>cor</v>
      </c>
      <c r="D3" s="67" t="str">
        <f>NogTeSpelen!L18</f>
        <v/>
      </c>
      <c r="E3" s="79" t="str">
        <f>NogTeSpelen!M18</f>
        <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33</v>
      </c>
      <c r="C11" s="73" t="s">
        <v>218</v>
      </c>
      <c r="D11" s="73"/>
      <c r="E11" s="73"/>
      <c r="AO11" s="66"/>
    </row>
    <row r="12" spans="1:41" ht="25" customHeight="1">
      <c r="A12" s="83" t="str">
        <f>Gespeeld!D18</f>
        <v>alex r</v>
      </c>
      <c r="B12" s="84" t="str">
        <f>Gespeeld!E18</f>
        <v>alex s</v>
      </c>
      <c r="C12" s="84" t="str">
        <f>Gespeeld!F18</f>
        <v>appie</v>
      </c>
      <c r="D12" s="84" t="str">
        <f>Gespeeld!G18</f>
        <v>arthur</v>
      </c>
      <c r="E12" s="85" t="str">
        <f>Gespeeld!H18</f>
        <v>berry</v>
      </c>
    </row>
    <row r="13" spans="1:41" ht="25" customHeight="1">
      <c r="A13" s="86" t="str">
        <f>Gespeeld!I18</f>
        <v>chris</v>
      </c>
      <c r="B13" s="69" t="str">
        <f>Gespeeld!J18</f>
        <v>cock</v>
      </c>
      <c r="C13" s="69" t="str">
        <f>Gespeeld!K18</f>
        <v/>
      </c>
      <c r="D13" s="69" t="str">
        <f>Gespeeld!L18</f>
        <v>ed</v>
      </c>
      <c r="E13" s="87" t="str">
        <f>Gespeeld!M18</f>
        <v>frans</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richard</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B7" sqref="B7"/>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247</v>
      </c>
    </row>
    <row r="2" spans="1:30" ht="18.5">
      <c r="A2" s="119">
        <f>'Deelnemers-moyenne-aantal'!B4</f>
        <v>46124</v>
      </c>
      <c r="B2" s="116" t="s">
        <v>41</v>
      </c>
      <c r="D2" s="138"/>
      <c r="E2" s="166"/>
      <c r="F2" s="138"/>
      <c r="G2" s="138"/>
      <c r="H2" s="138"/>
      <c r="I2" s="170" t="s">
        <v>240</v>
      </c>
      <c r="J2" s="366"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67"/>
      <c r="L3" s="115" t="s">
        <v>46</v>
      </c>
      <c r="M3" s="138"/>
      <c r="N3" s="138"/>
      <c r="P3" s="171" t="s">
        <v>248</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8"/>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'!B78</f>
        <v>Rene den Os</v>
      </c>
      <c r="C5" s="149">
        <f>'Rooster '!BL95</f>
        <v>35</v>
      </c>
      <c r="D5" s="150">
        <f>'Rooster '!BL97</f>
        <v>835</v>
      </c>
      <c r="E5" s="150">
        <f>'Rooster '!BM96</f>
        <v>881</v>
      </c>
      <c r="F5" s="151">
        <f>'Rooster '!$BL$101</f>
        <v>0.94778660612939836</v>
      </c>
      <c r="G5" s="150">
        <f>'Rooster '!BM100</f>
        <v>1503</v>
      </c>
      <c r="H5" s="347">
        <f>'Rooster '!$BM$98</f>
        <v>0.55555555555555558</v>
      </c>
      <c r="I5" s="152">
        <f>'Rooster '!$BL$99</f>
        <v>0.9</v>
      </c>
      <c r="J5" s="343">
        <f>'Rooster '!$BM$102</f>
        <v>74</v>
      </c>
      <c r="K5" s="138"/>
      <c r="L5" s="151">
        <f t="shared" ref="L5:L42" si="0">C5/($D$50-1)</f>
        <v>0.94594594594594594</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'!B82</f>
        <v>Ronald de Vreede</v>
      </c>
      <c r="C6" s="149">
        <f>'Rooster '!BP95</f>
        <v>33</v>
      </c>
      <c r="D6" s="150">
        <f>'Rooster '!BP97</f>
        <v>501</v>
      </c>
      <c r="E6" s="150">
        <f>'Rooster '!BQ96</f>
        <v>564</v>
      </c>
      <c r="F6" s="151">
        <f>'Rooster '!$BP$101</f>
        <v>0.88829787234042556</v>
      </c>
      <c r="G6" s="150">
        <f>'Rooster '!BQ100</f>
        <v>1296</v>
      </c>
      <c r="H6" s="347">
        <f>'Rooster '!$BQ$98</f>
        <v>0.38657407407407407</v>
      </c>
      <c r="I6" s="152">
        <f>'Rooster '!$BP$99</f>
        <v>0.72</v>
      </c>
      <c r="J6" s="342">
        <f>'Rooster '!$BQ$102</f>
        <v>69</v>
      </c>
      <c r="K6" s="138"/>
      <c r="L6" s="151">
        <f t="shared" si="0"/>
        <v>0.89189189189189189</v>
      </c>
      <c r="M6" s="138"/>
      <c r="N6" s="138"/>
      <c r="O6" s="138"/>
      <c r="P6" s="149"/>
      <c r="Q6" s="150"/>
      <c r="R6" s="150"/>
      <c r="S6" s="151"/>
      <c r="T6" s="150"/>
      <c r="U6" s="347"/>
      <c r="V6" s="152"/>
      <c r="W6" s="343"/>
      <c r="X6" s="138"/>
      <c r="Y6" s="151"/>
      <c r="Z6" s="138"/>
      <c r="AA6" s="138"/>
      <c r="AB6" s="138"/>
      <c r="AC6" s="138"/>
      <c r="AD6" s="138"/>
    </row>
    <row r="7" spans="1:30" ht="18.5">
      <c r="A7" s="162">
        <f>'Rooster '!A22</f>
        <v>3</v>
      </c>
      <c r="B7" s="361" t="str">
        <f>'Rooster '!B70</f>
        <v>Peet Kosterman</v>
      </c>
      <c r="C7" s="153">
        <f>'Rooster '!BD95</f>
        <v>37</v>
      </c>
      <c r="D7" s="150">
        <f>'Rooster '!BD97</f>
        <v>1538</v>
      </c>
      <c r="E7" s="150">
        <f>'Rooster '!BE96</f>
        <v>1707</v>
      </c>
      <c r="F7" s="151">
        <f>'Rooster '!$BD$101</f>
        <v>0.90099589923843004</v>
      </c>
      <c r="G7" s="150">
        <f>'Rooster '!BE100</f>
        <v>1627</v>
      </c>
      <c r="H7" s="348">
        <f>'Rooster '!$BE$98</f>
        <v>0.94529809465273507</v>
      </c>
      <c r="I7" s="152">
        <f>'Rooster '!$BD$99</f>
        <v>1.46875</v>
      </c>
      <c r="J7" s="344">
        <f>'Rooster '!$BE$102</f>
        <v>61</v>
      </c>
      <c r="K7" s="138"/>
      <c r="L7" s="151">
        <f t="shared" si="0"/>
        <v>1</v>
      </c>
      <c r="M7" s="138"/>
      <c r="N7" s="138"/>
      <c r="O7" s="138"/>
      <c r="P7" s="153"/>
      <c r="Q7" s="150"/>
      <c r="R7" s="150"/>
      <c r="S7" s="151"/>
      <c r="T7" s="150"/>
      <c r="U7" s="348"/>
      <c r="V7" s="152"/>
      <c r="W7" s="344"/>
      <c r="X7" s="138"/>
      <c r="Y7" s="151"/>
      <c r="Z7" s="138"/>
      <c r="AA7" s="138"/>
      <c r="AB7" s="138"/>
      <c r="AC7" s="138"/>
      <c r="AD7" s="138"/>
    </row>
    <row r="8" spans="1:30" ht="18.5">
      <c r="A8" s="162">
        <f>'Rooster '!A24</f>
        <v>4</v>
      </c>
      <c r="B8" s="200" t="str">
        <f>'Rooster '!B24</f>
        <v>Arthur Brouwer</v>
      </c>
      <c r="C8" s="153">
        <f>'Rooster '!J95</f>
        <v>34</v>
      </c>
      <c r="D8" s="150">
        <f>'Rooster '!J97</f>
        <v>913</v>
      </c>
      <c r="E8" s="150">
        <f>'Rooster '!K96</f>
        <v>1022</v>
      </c>
      <c r="F8" s="151">
        <f>'Rooster '!$J$101</f>
        <v>0.89334637964774954</v>
      </c>
      <c r="G8" s="150">
        <f>'Rooster '!K100</f>
        <v>1498</v>
      </c>
      <c r="H8" s="348">
        <f>'Rooster '!$K$98</f>
        <v>0.60947930574098796</v>
      </c>
      <c r="I8" s="152">
        <f>'Rooster '!$J$99</f>
        <v>1.1481481481481481</v>
      </c>
      <c r="J8" s="344">
        <f>'Rooster '!$K$102</f>
        <v>61</v>
      </c>
      <c r="K8" s="138"/>
      <c r="L8" s="151">
        <f t="shared" si="0"/>
        <v>0.91891891891891897</v>
      </c>
      <c r="M8" s="138"/>
      <c r="N8" s="138"/>
      <c r="O8" s="138"/>
      <c r="P8" s="153"/>
      <c r="Q8" s="150"/>
      <c r="R8" s="150"/>
      <c r="S8" s="151"/>
      <c r="T8" s="150"/>
      <c r="U8" s="348"/>
      <c r="V8" s="152"/>
      <c r="W8" s="344"/>
      <c r="X8" s="138"/>
      <c r="Y8" s="151"/>
      <c r="Z8" s="138"/>
      <c r="AA8" s="138"/>
      <c r="AB8" s="138"/>
      <c r="AC8" s="138"/>
      <c r="AD8" s="138"/>
    </row>
    <row r="9" spans="1:30" ht="18.5">
      <c r="A9" s="162">
        <f>'Rooster '!A26</f>
        <v>5</v>
      </c>
      <c r="B9" s="362" t="str">
        <f>'Rooster '!B20</f>
        <v>Alex Stolk</v>
      </c>
      <c r="C9" s="153">
        <f>'Rooster '!F95</f>
        <v>37</v>
      </c>
      <c r="D9" s="150">
        <f>'Rooster '!F97</f>
        <v>736</v>
      </c>
      <c r="E9" s="150">
        <f>'Rooster '!G96</f>
        <v>835</v>
      </c>
      <c r="F9" s="151">
        <f>'Rooster '!$F$101</f>
        <v>0.88143712574850297</v>
      </c>
      <c r="G9" s="150">
        <f>'Rooster '!G100</f>
        <v>1604</v>
      </c>
      <c r="H9" s="348">
        <f>'Rooster '!$G$98</f>
        <v>0.45885286783042395</v>
      </c>
      <c r="I9" s="152">
        <f>'Rooster '!$F$99</f>
        <v>0.88461538461538458</v>
      </c>
      <c r="J9" s="344">
        <f>'Rooster '!$G$102</f>
        <v>61</v>
      </c>
      <c r="K9" s="138"/>
      <c r="L9" s="151">
        <f t="shared" si="0"/>
        <v>1</v>
      </c>
      <c r="M9" s="138"/>
      <c r="N9" s="138"/>
      <c r="O9" s="138"/>
      <c r="P9" s="153"/>
      <c r="Q9" s="150"/>
      <c r="R9" s="150"/>
      <c r="S9" s="151"/>
      <c r="T9" s="150"/>
      <c r="U9" s="348"/>
      <c r="V9" s="152"/>
      <c r="W9" s="344"/>
      <c r="X9" s="138"/>
      <c r="Y9" s="151"/>
      <c r="Z9" s="138"/>
      <c r="AA9" s="138"/>
      <c r="AB9" s="138"/>
      <c r="AC9" s="138"/>
      <c r="AD9" s="138"/>
    </row>
    <row r="10" spans="1:30" ht="18.5">
      <c r="A10" s="162">
        <f>'Rooster '!A28</f>
        <v>6</v>
      </c>
      <c r="B10" s="202" t="str">
        <f>'Rooster '!B50</f>
        <v>Marcel Boot</v>
      </c>
      <c r="C10" s="153">
        <f>'Rooster '!AJ95</f>
        <v>31</v>
      </c>
      <c r="D10" s="150">
        <f>'Rooster '!AJ97</f>
        <v>1122</v>
      </c>
      <c r="E10" s="150">
        <f>'Rooster '!AK96</f>
        <v>1223</v>
      </c>
      <c r="F10" s="151">
        <f>'Rooster '!$AJ$101</f>
        <v>0.9174161896974653</v>
      </c>
      <c r="G10" s="150">
        <f>'Rooster '!AK100</f>
        <v>1342</v>
      </c>
      <c r="H10" s="348">
        <f>'Rooster '!$AK$98</f>
        <v>0.83606557377049184</v>
      </c>
      <c r="I10" s="152">
        <f>'Rooster '!$AJ$99</f>
        <v>1.1388888888888888</v>
      </c>
      <c r="J10" s="344">
        <f>'Rooster '!$AK$102</f>
        <v>60</v>
      </c>
      <c r="K10" s="138"/>
      <c r="L10" s="151">
        <f t="shared" si="0"/>
        <v>0.83783783783783783</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202" t="str">
        <f>'Rooster '!B76</f>
        <v>Pleun vd Vliet</v>
      </c>
      <c r="C11" s="153">
        <f>'Rooster '!BJ95</f>
        <v>34</v>
      </c>
      <c r="D11" s="150">
        <f>'Rooster '!BJ97</f>
        <v>501</v>
      </c>
      <c r="E11" s="150">
        <f>'Rooster '!BK96</f>
        <v>570</v>
      </c>
      <c r="F11" s="151">
        <f>'Rooster '!$BJ$101</f>
        <v>0.87894736842105259</v>
      </c>
      <c r="G11" s="150">
        <f>'Rooster '!BK100</f>
        <v>1500</v>
      </c>
      <c r="H11" s="348">
        <f>'Rooster '!$BK$98</f>
        <v>0.33400000000000002</v>
      </c>
      <c r="I11" s="152">
        <f>'Rooster '!$BJ$99</f>
        <v>0.61538461538461542</v>
      </c>
      <c r="J11" s="344">
        <f>'Rooster '!$BK$102</f>
        <v>60</v>
      </c>
      <c r="K11" s="138"/>
      <c r="L11" s="151">
        <f t="shared" si="0"/>
        <v>0.91891891891891897</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204" t="str">
        <f>'Rooster '!B56</f>
        <v>Marcel den Os</v>
      </c>
      <c r="C12" s="153">
        <f>'Rooster '!AP95</f>
        <v>26</v>
      </c>
      <c r="D12" s="150">
        <f>'Rooster '!AP97</f>
        <v>525</v>
      </c>
      <c r="E12" s="150">
        <f>'Rooster '!AQ96</f>
        <v>574</v>
      </c>
      <c r="F12" s="151">
        <f>'Rooster '!$AP$101</f>
        <v>0.91463414634146345</v>
      </c>
      <c r="G12" s="150">
        <f>'Rooster '!AQ100</f>
        <v>1132</v>
      </c>
      <c r="H12" s="348">
        <f>'Rooster '!$AQ$98</f>
        <v>0.46378091872791521</v>
      </c>
      <c r="I12" s="152">
        <f>'Rooster '!$AP$99</f>
        <v>0.7931034482758621</v>
      </c>
      <c r="J12" s="344">
        <f>'Rooster '!$AQ$102</f>
        <v>56</v>
      </c>
      <c r="K12" s="138"/>
      <c r="L12" s="151">
        <f t="shared" si="0"/>
        <v>0.70270270270270274</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2" t="str">
        <f>'Rooster '!B60</f>
        <v xml:space="preserve">Micha v Wingeren </v>
      </c>
      <c r="C13" s="153">
        <f>'Rooster '!AT95</f>
        <v>32</v>
      </c>
      <c r="D13" s="150">
        <f>'Rooster '!AT97</f>
        <v>273</v>
      </c>
      <c r="E13" s="150">
        <f>'Rooster '!AU96</f>
        <v>320</v>
      </c>
      <c r="F13" s="151">
        <f>'Rooster '!$AT$101</f>
        <v>0.85312500000000002</v>
      </c>
      <c r="G13" s="150">
        <f>'Rooster '!AU100</f>
        <v>1337</v>
      </c>
      <c r="H13" s="348">
        <f>'Rooster '!$AU$98</f>
        <v>0.20418848167539266</v>
      </c>
      <c r="I13" s="152">
        <f>'Rooster '!$AT$99</f>
        <v>0.66666666666666663</v>
      </c>
      <c r="J13" s="344">
        <f>'Rooster '!$AU$102</f>
        <v>56</v>
      </c>
      <c r="K13" s="138"/>
      <c r="L13" s="151">
        <f t="shared" si="0"/>
        <v>0.86486486486486491</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365" t="str">
        <f>'Rooster '!B22</f>
        <v>Appie Smink</v>
      </c>
      <c r="C14" s="153">
        <f>'Rooster '!H95</f>
        <v>37</v>
      </c>
      <c r="D14" s="150">
        <f>'Rooster '!H97</f>
        <v>567</v>
      </c>
      <c r="E14" s="150">
        <f>'Rooster '!I96</f>
        <v>679</v>
      </c>
      <c r="F14" s="151">
        <f>'Rooster '!$H$101</f>
        <v>0.83505154639175261</v>
      </c>
      <c r="G14" s="150">
        <f>'Rooster '!I100</f>
        <v>1574</v>
      </c>
      <c r="H14" s="348">
        <f>'Rooster '!$I$98</f>
        <v>0.36022871664548922</v>
      </c>
      <c r="I14" s="152">
        <f>'Rooster '!$H$99</f>
        <v>0.55882352941176472</v>
      </c>
      <c r="J14" s="344">
        <f>'Rooster '!$I$102</f>
        <v>56</v>
      </c>
      <c r="K14" s="138"/>
      <c r="L14" s="151">
        <f t="shared" si="0"/>
        <v>1</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202" t="str">
        <f>'Rooster '!B90</f>
        <v>Wim Berkien</v>
      </c>
      <c r="C15" s="153">
        <f>'Rooster '!BX95</f>
        <v>33</v>
      </c>
      <c r="D15" s="150">
        <f>'Rooster '!BX97</f>
        <v>426</v>
      </c>
      <c r="E15" s="150">
        <f>'Rooster '!BY96</f>
        <v>495</v>
      </c>
      <c r="F15" s="151">
        <f>'Rooster '!$BX$101</f>
        <v>0.8606060606060606</v>
      </c>
      <c r="G15" s="150">
        <f>'Rooster '!BY100</f>
        <v>1425</v>
      </c>
      <c r="H15" s="348">
        <f>'Rooster '!$BY$98</f>
        <v>0.29894736842105263</v>
      </c>
      <c r="I15" s="152">
        <f>'Rooster '!$BX$99</f>
        <v>0.57692307692307687</v>
      </c>
      <c r="J15" s="344">
        <f>'Rooster '!$BY$102</f>
        <v>55</v>
      </c>
      <c r="K15" s="138"/>
      <c r="L15" s="151">
        <f t="shared" si="0"/>
        <v>0.89189189189189189</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203" t="str">
        <f>'Rooster '!B48</f>
        <v>Jos v Esschoten</v>
      </c>
      <c r="C16" s="153">
        <f>'Rooster '!AH95</f>
        <v>36</v>
      </c>
      <c r="D16" s="150">
        <f>'Rooster '!AH97</f>
        <v>538</v>
      </c>
      <c r="E16" s="150">
        <f>'Rooster '!AI96</f>
        <v>628</v>
      </c>
      <c r="F16" s="151">
        <f>'Rooster '!$AH$101</f>
        <v>0.85668789808917201</v>
      </c>
      <c r="G16" s="150">
        <f>'Rooster '!AI100</f>
        <v>1627</v>
      </c>
      <c r="H16" s="348">
        <f>'Rooster '!$AI$98</f>
        <v>0.3306699446834665</v>
      </c>
      <c r="I16" s="152">
        <f>'Rooster '!$AH$99</f>
        <v>0.60869565217391308</v>
      </c>
      <c r="J16" s="344">
        <f>'Rooster '!$AI$102</f>
        <v>55</v>
      </c>
      <c r="K16" s="138"/>
      <c r="L16" s="151">
        <f t="shared" si="0"/>
        <v>0.97297297297297303</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2" t="str">
        <f>'Rooster '!B46</f>
        <v xml:space="preserve">Joop Vermeulen </v>
      </c>
      <c r="C17" s="153">
        <f>'Rooster '!AF95</f>
        <v>36</v>
      </c>
      <c r="D17" s="150">
        <f>'Rooster '!AF97</f>
        <v>470</v>
      </c>
      <c r="E17" s="150">
        <f>'Rooster '!AG96</f>
        <v>568</v>
      </c>
      <c r="F17" s="151">
        <f>'Rooster '!$AF$101</f>
        <v>0.82746478873239437</v>
      </c>
      <c r="G17" s="150">
        <f>'Rooster '!AG100</f>
        <v>1463</v>
      </c>
      <c r="H17" s="348">
        <f>'Rooster '!$AG$98</f>
        <v>0.3212576896787423</v>
      </c>
      <c r="I17" s="152">
        <f>'Rooster '!$AF$99</f>
        <v>0.55555555555555558</v>
      </c>
      <c r="J17" s="344">
        <f>'Rooster '!$AG$102</f>
        <v>54</v>
      </c>
      <c r="K17" s="138"/>
      <c r="L17" s="151">
        <f t="shared" si="0"/>
        <v>0.97297297297297303</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199" t="str">
        <f>'Rooster '!B30</f>
        <v>Cock Smink</v>
      </c>
      <c r="C18" s="153">
        <f>'Rooster '!P95</f>
        <v>34</v>
      </c>
      <c r="D18" s="150">
        <f>'Rooster '!P97</f>
        <v>889</v>
      </c>
      <c r="E18" s="150">
        <f>'Rooster '!Q96</f>
        <v>1002</v>
      </c>
      <c r="F18" s="151">
        <f>'Rooster '!$P$101</f>
        <v>0.88722554890219563</v>
      </c>
      <c r="G18" s="150">
        <f>'Rooster '!Q100</f>
        <v>1522</v>
      </c>
      <c r="H18" s="348">
        <f>'Rooster '!$Q$98</f>
        <v>0.58409986859395535</v>
      </c>
      <c r="I18" s="152">
        <f>'Rooster '!$P$99</f>
        <v>1.35</v>
      </c>
      <c r="J18" s="344">
        <f>'Rooster '!$Q$102</f>
        <v>53</v>
      </c>
      <c r="K18" s="138"/>
      <c r="L18" s="151">
        <f t="shared" si="0"/>
        <v>0.91891891891891897</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199" t="str">
        <f>'Rooster '!B38</f>
        <v>Ger Dekker</v>
      </c>
      <c r="C19" s="154">
        <f>'Rooster '!X95</f>
        <v>31</v>
      </c>
      <c r="D19" s="155">
        <f>'Rooster '!X97</f>
        <v>499</v>
      </c>
      <c r="E19" s="155">
        <f>'Rooster '!Y96</f>
        <v>589</v>
      </c>
      <c r="F19" s="156">
        <f>'Rooster '!$X$101</f>
        <v>0.84719864176570459</v>
      </c>
      <c r="G19" s="155">
        <f>'Rooster '!Y100</f>
        <v>1349</v>
      </c>
      <c r="H19" s="349">
        <f>'Rooster '!$Y$98</f>
        <v>0.36990363232023721</v>
      </c>
      <c r="I19" s="152">
        <f>'Rooster '!$X$99</f>
        <v>0.65517241379310343</v>
      </c>
      <c r="J19" s="345">
        <f>'Rooster '!$Y$102</f>
        <v>52</v>
      </c>
      <c r="K19" s="157"/>
      <c r="L19" s="156">
        <f t="shared" si="0"/>
        <v>0.83783783783783783</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205" t="str">
        <f>'Rooster '!B80</f>
        <v>Richard Venema</v>
      </c>
      <c r="C20" s="154">
        <f>'Rooster '!BN95</f>
        <v>31</v>
      </c>
      <c r="D20" s="155">
        <f>'Rooster '!BN97</f>
        <v>1256</v>
      </c>
      <c r="E20" s="155">
        <f>'Rooster '!BO96</f>
        <v>1411</v>
      </c>
      <c r="F20" s="156">
        <f>'Rooster '!$BN$101</f>
        <v>0.89014883061658401</v>
      </c>
      <c r="G20" s="155">
        <f>'Rooster '!BO100</f>
        <v>1338</v>
      </c>
      <c r="H20" s="349">
        <f>'Rooster '!$BO$98</f>
        <v>0.93871449925261585</v>
      </c>
      <c r="I20" s="152">
        <f>'Rooster '!$BN$99</f>
        <v>1.3636363636363635</v>
      </c>
      <c r="J20" s="345">
        <f>'Rooster '!$BO$102</f>
        <v>51</v>
      </c>
      <c r="K20" s="157"/>
      <c r="L20" s="156">
        <f t="shared" si="0"/>
        <v>0.83783783783783783</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4" t="str">
        <f>'Rooster '!B66</f>
        <v>Peet Graafland</v>
      </c>
      <c r="C21" s="154">
        <f>'Rooster '!AZ95</f>
        <v>34</v>
      </c>
      <c r="D21" s="155">
        <f>'Rooster '!AZ97</f>
        <v>491</v>
      </c>
      <c r="E21" s="155">
        <f>'Rooster '!BA96</f>
        <v>562</v>
      </c>
      <c r="F21" s="156">
        <f>'Rooster '!$AZ$101</f>
        <v>0.87366548042704628</v>
      </c>
      <c r="G21" s="155">
        <f>'Rooster '!BA100</f>
        <v>1491</v>
      </c>
      <c r="H21" s="349">
        <f>'Rooster '!$BA$98</f>
        <v>0.32930918846411805</v>
      </c>
      <c r="I21" s="152">
        <f>'Rooster '!$AZ$99</f>
        <v>0.58620689655172409</v>
      </c>
      <c r="J21" s="345">
        <f>'Rooster '!BA102</f>
        <v>51</v>
      </c>
      <c r="K21" s="157"/>
      <c r="L21" s="156">
        <f t="shared" si="0"/>
        <v>0.91891891891891897</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199" t="str">
        <f>'Rooster '!B34</f>
        <v xml:space="preserve">Ed Visser </v>
      </c>
      <c r="C22" s="154">
        <f>'Rooster '!T95</f>
        <v>31</v>
      </c>
      <c r="D22" s="155">
        <f>'Rooster '!T97</f>
        <v>604</v>
      </c>
      <c r="E22" s="155">
        <f>'Rooster '!U96</f>
        <v>719</v>
      </c>
      <c r="F22" s="156">
        <f>'Rooster '!$T$101</f>
        <v>0.84005563282336582</v>
      </c>
      <c r="G22" s="155">
        <f>'Rooster '!U100</f>
        <v>1248</v>
      </c>
      <c r="H22" s="349">
        <f>'Rooster '!$U$98</f>
        <v>0.48397435897435898</v>
      </c>
      <c r="I22" s="152">
        <f>'Rooster '!$T$99</f>
        <v>0.94736842105263153</v>
      </c>
      <c r="J22" s="345">
        <f>'Rooster '!$U$102</f>
        <v>50</v>
      </c>
      <c r="K22" s="157"/>
      <c r="L22" s="156">
        <f t="shared" si="0"/>
        <v>0.83783783783783783</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361" t="str">
        <f>'Rooster '!B92</f>
        <v>Wout v Luik</v>
      </c>
      <c r="C23" s="158">
        <f>'Rooster '!BZ95</f>
        <v>37</v>
      </c>
      <c r="D23" s="155">
        <f>'Rooster '!BZ97</f>
        <v>631</v>
      </c>
      <c r="E23" s="155">
        <f>'Rooster '!CA96</f>
        <v>785</v>
      </c>
      <c r="F23" s="156">
        <f>'Rooster '!$BZ$101</f>
        <v>0.80382165605095546</v>
      </c>
      <c r="G23" s="155">
        <f>'Rooster '!CA100</f>
        <v>1535</v>
      </c>
      <c r="H23" s="349">
        <f>'Rooster '!$CA$98</f>
        <v>0.41107491856677525</v>
      </c>
      <c r="I23" s="152">
        <f>'Rooster '!$BZ$99</f>
        <v>0.78260869565217395</v>
      </c>
      <c r="J23" s="346">
        <f>'Rooster '!$CA$102</f>
        <v>49</v>
      </c>
      <c r="K23" s="157"/>
      <c r="L23" s="156">
        <f t="shared" si="0"/>
        <v>1</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'!B72</f>
        <v>Peet Mannetje</v>
      </c>
      <c r="C24" s="154">
        <f>'Rooster '!BF95</f>
        <v>36</v>
      </c>
      <c r="D24" s="155">
        <f>'Rooster '!BF97</f>
        <v>437</v>
      </c>
      <c r="E24" s="155">
        <f>'Rooster '!BG96</f>
        <v>532</v>
      </c>
      <c r="F24" s="156">
        <f>'Rooster '!$BF$101</f>
        <v>0.8214285714285714</v>
      </c>
      <c r="G24" s="155">
        <f>'Rooster '!BG100</f>
        <v>1546</v>
      </c>
      <c r="H24" s="349">
        <f>'Rooster '!$BG$98</f>
        <v>0.28266494178525226</v>
      </c>
      <c r="I24" s="152">
        <f>'Rooster '!$BF$99</f>
        <v>1.25</v>
      </c>
      <c r="J24" s="345">
        <f>'Rooster '!$BG$102</f>
        <v>48</v>
      </c>
      <c r="K24" s="157"/>
      <c r="L24" s="156">
        <f t="shared" si="0"/>
        <v>0.97297297297297303</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3" t="str">
        <f>'Rooster '!B84</f>
        <v>Ted Boomkens</v>
      </c>
      <c r="C25" s="154">
        <f>'Rooster '!BR95</f>
        <v>35</v>
      </c>
      <c r="D25" s="155">
        <f>'Rooster '!BR97</f>
        <v>430</v>
      </c>
      <c r="E25" s="155">
        <f>'Rooster '!BS96</f>
        <v>517</v>
      </c>
      <c r="F25" s="156">
        <f>'Rooster '!$BR$101</f>
        <v>0.83172147001934238</v>
      </c>
      <c r="G25" s="155">
        <f>'Rooster '!BS100</f>
        <v>1641</v>
      </c>
      <c r="H25" s="349">
        <f>'Rooster '!$BS$98</f>
        <v>0.26203534430225472</v>
      </c>
      <c r="I25" s="152">
        <f>'Rooster '!$BR$99</f>
        <v>0.48275862068965519</v>
      </c>
      <c r="J25" s="345">
        <f>'Rooster '!$BS$102</f>
        <v>47</v>
      </c>
      <c r="K25" s="157"/>
      <c r="L25" s="156">
        <f t="shared" si="0"/>
        <v>0.94594594594594594</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199" t="str">
        <f>'Rooster '!B32</f>
        <v>Cor v Nieuwen.</v>
      </c>
      <c r="C26" s="154">
        <f>'Rooster '!R95</f>
        <v>30</v>
      </c>
      <c r="D26" s="155">
        <f>'Rooster '!R97</f>
        <v>511</v>
      </c>
      <c r="E26" s="155">
        <f>'Rooster '!S96</f>
        <v>562</v>
      </c>
      <c r="F26" s="156">
        <f>'Rooster '!$R$101</f>
        <v>0.90925266903914592</v>
      </c>
      <c r="G26" s="155">
        <f>'Rooster '!S100</f>
        <v>1463</v>
      </c>
      <c r="H26" s="349">
        <f>'Rooster '!$S$98</f>
        <v>0.34928229665071769</v>
      </c>
      <c r="I26" s="152">
        <f>'Rooster '!$R$99</f>
        <v>0.625</v>
      </c>
      <c r="J26" s="345">
        <f>'Rooster '!$S$102</f>
        <v>46</v>
      </c>
      <c r="K26" s="157"/>
      <c r="L26" s="156">
        <f t="shared" si="0"/>
        <v>0.81081081081081086</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199" t="str">
        <f>'Rooster '!B44</f>
        <v>Jaap vd Sluis</v>
      </c>
      <c r="C27" s="154">
        <f>'Rooster '!AD95</f>
        <v>32</v>
      </c>
      <c r="D27" s="155">
        <f>'Rooster '!AD97</f>
        <v>439</v>
      </c>
      <c r="E27" s="155">
        <f>'Rooster '!AE96</f>
        <v>496</v>
      </c>
      <c r="F27" s="156">
        <f>'Rooster '!$AD$101</f>
        <v>0.88508064516129037</v>
      </c>
      <c r="G27" s="155">
        <f>'Rooster '!AE100</f>
        <v>1471</v>
      </c>
      <c r="H27" s="349">
        <f>'Rooster '!$AE$98</f>
        <v>0.29843643779741674</v>
      </c>
      <c r="I27" s="152">
        <f>'Rooster '!$AD$99</f>
        <v>0.55555555555555558</v>
      </c>
      <c r="J27" s="345">
        <f>'Rooster '!$AE$102</f>
        <v>46</v>
      </c>
      <c r="K27" s="157"/>
      <c r="L27" s="156">
        <f t="shared" si="0"/>
        <v>0.86486486486486491</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199" t="str">
        <f>'Rooster '!B36</f>
        <v>Frans Kool</v>
      </c>
      <c r="C28" s="154">
        <f>'Rooster '!V95</f>
        <v>31</v>
      </c>
      <c r="D28" s="155">
        <f>'Rooster '!V97</f>
        <v>734</v>
      </c>
      <c r="E28" s="155">
        <f>'Rooster '!W96</f>
        <v>869</v>
      </c>
      <c r="F28" s="156">
        <f>'Rooster '!$V$101</f>
        <v>0.84464902186421176</v>
      </c>
      <c r="G28" s="155">
        <f>'Rooster '!W100</f>
        <v>1292</v>
      </c>
      <c r="H28" s="349">
        <f>'Rooster '!$W$98</f>
        <v>0.56811145510835914</v>
      </c>
      <c r="I28" s="152">
        <f>'Rooster '!$V$99</f>
        <v>0.96153846153846156</v>
      </c>
      <c r="J28" s="345">
        <f>'Rooster '!$W$102</f>
        <v>46</v>
      </c>
      <c r="K28" s="157"/>
      <c r="L28" s="156">
        <f t="shared" si="0"/>
        <v>0.83783783783783783</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202" t="str">
        <f>'Rooster '!B64</f>
        <v>Paul Staak</v>
      </c>
      <c r="C29" s="154">
        <f>'Rooster '!AX95</f>
        <v>34</v>
      </c>
      <c r="D29" s="155">
        <f>'Rooster '!AX97</f>
        <v>363</v>
      </c>
      <c r="E29" s="155">
        <f>'Rooster '!AY96</f>
        <v>462</v>
      </c>
      <c r="F29" s="156">
        <f>'Rooster '!$AX$101</f>
        <v>0.7857142857142857</v>
      </c>
      <c r="G29" s="155">
        <f>'Rooster '!AY100</f>
        <v>1475</v>
      </c>
      <c r="H29" s="349">
        <f>'Rooster '!$AY$98</f>
        <v>0.24610169491525424</v>
      </c>
      <c r="I29" s="152">
        <f>'Rooster '!$AX$99</f>
        <v>0.44117647058823528</v>
      </c>
      <c r="J29" s="345">
        <f>'Rooster '!$AY$102</f>
        <v>46</v>
      </c>
      <c r="K29" s="157"/>
      <c r="L29" s="156">
        <f t="shared" si="0"/>
        <v>0.91891891891891897</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202" t="str">
        <f>'Rooster '!B62</f>
        <v>Mo Smink</v>
      </c>
      <c r="C30" s="154">
        <f>'Rooster '!AV95</f>
        <v>30</v>
      </c>
      <c r="D30" s="155">
        <f>'Rooster '!AV97</f>
        <v>1153</v>
      </c>
      <c r="E30" s="155">
        <f>'Rooster '!AW96</f>
        <v>1306</v>
      </c>
      <c r="F30" s="156">
        <f>'Rooster '!$AV$101</f>
        <v>0.88284839203675347</v>
      </c>
      <c r="G30" s="155">
        <f>'Rooster '!AW100</f>
        <v>1336</v>
      </c>
      <c r="H30" s="349">
        <f>'Rooster '!$AW$98</f>
        <v>0.8630239520958084</v>
      </c>
      <c r="I30" s="152">
        <f>'Rooster '!$AV$99</f>
        <v>1.3225806451612903</v>
      </c>
      <c r="J30" s="345">
        <f>'Rooster '!$AW$102</f>
        <v>44</v>
      </c>
      <c r="K30" s="157"/>
      <c r="L30" s="156">
        <f t="shared" si="0"/>
        <v>0.81081081081081086</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198" t="str">
        <f>'Rooster '!B18</f>
        <v>Alex Rust</v>
      </c>
      <c r="C31" s="154">
        <f>'Rooster '!D95</f>
        <v>28</v>
      </c>
      <c r="D31" s="155">
        <f>'Rooster '!D97</f>
        <v>405</v>
      </c>
      <c r="E31" s="155">
        <f>'Rooster '!E96</f>
        <v>480</v>
      </c>
      <c r="F31" s="156">
        <f>'Rooster '!$D$101</f>
        <v>0.84375</v>
      </c>
      <c r="G31" s="155">
        <f>'Rooster '!E100</f>
        <v>1172</v>
      </c>
      <c r="H31" s="349">
        <f>'Rooster '!$E$98</f>
        <v>0.34556313993174059</v>
      </c>
      <c r="I31" s="152">
        <f>'Rooster '!$D$99</f>
        <v>0.62962962962962965</v>
      </c>
      <c r="J31" s="345">
        <f>'Rooster '!$E$102</f>
        <v>44</v>
      </c>
      <c r="K31" s="157"/>
      <c r="L31" s="156">
        <f t="shared" si="0"/>
        <v>0.7567567567567568</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202" t="str">
        <f>'Rooster '!B86</f>
        <v>Theo vd Weide</v>
      </c>
      <c r="C32" s="154">
        <f>'Rooster '!BT95</f>
        <v>27</v>
      </c>
      <c r="D32" s="155">
        <f>'Rooster '!BT97</f>
        <v>214</v>
      </c>
      <c r="E32" s="155">
        <f>'Rooster '!BU96</f>
        <v>270</v>
      </c>
      <c r="F32" s="156">
        <f>'Rooster '!$BT$101</f>
        <v>0.79259259259259263</v>
      </c>
      <c r="G32" s="155">
        <f>'Rooster '!BU100</f>
        <v>1062</v>
      </c>
      <c r="H32" s="349">
        <f>'Rooster '!$BU$98</f>
        <v>0.20150659133709981</v>
      </c>
      <c r="I32" s="152">
        <f>'Rooster '!$BT$99</f>
        <v>0.47619047619047616</v>
      </c>
      <c r="J32" s="345">
        <f>'Rooster '!$BU$102</f>
        <v>44</v>
      </c>
      <c r="K32" s="157"/>
      <c r="L32" s="156">
        <f t="shared" si="0"/>
        <v>0.72972972972972971</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2" t="str">
        <f>'Rooster '!B54</f>
        <v>Marcel Mast</v>
      </c>
      <c r="C33" s="154">
        <f>'Rooster '!AN95</f>
        <v>33</v>
      </c>
      <c r="D33" s="155">
        <f>'Rooster '!AN97</f>
        <v>357</v>
      </c>
      <c r="E33" s="155">
        <f>'Rooster '!AO96</f>
        <v>454</v>
      </c>
      <c r="F33" s="156">
        <f>'Rooster '!$AN$101</f>
        <v>0.78634361233480177</v>
      </c>
      <c r="G33" s="155">
        <f>'Rooster '!AO100</f>
        <v>1489</v>
      </c>
      <c r="H33" s="349">
        <f>'Rooster '!$AO$98</f>
        <v>0.23975822699798521</v>
      </c>
      <c r="I33" s="152">
        <f>'Rooster '!$AN$99</f>
        <v>0.66666666666666663</v>
      </c>
      <c r="J33" s="345">
        <f>'Rooster '!$AO$102</f>
        <v>44</v>
      </c>
      <c r="K33" s="157"/>
      <c r="L33" s="156">
        <f t="shared" si="0"/>
        <v>0.89189189189189189</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201" t="str">
        <f>'Rooster '!B26</f>
        <v>Berry Grouwstra</v>
      </c>
      <c r="C34" s="154">
        <f>'Rooster '!L95</f>
        <v>34</v>
      </c>
      <c r="D34" s="155">
        <f>'Rooster '!L97</f>
        <v>799</v>
      </c>
      <c r="E34" s="155">
        <f>'Rooster '!M96</f>
        <v>982</v>
      </c>
      <c r="F34" s="156">
        <f>'Rooster '!$L$101</f>
        <v>0.81364562118126271</v>
      </c>
      <c r="G34" s="155">
        <f>'Rooster '!M100</f>
        <v>1504</v>
      </c>
      <c r="H34" s="349">
        <f>'Rooster '!$M$98</f>
        <v>0.53125</v>
      </c>
      <c r="I34" s="152">
        <f>'Rooster '!$L$99</f>
        <v>1.0689655172413792</v>
      </c>
      <c r="J34" s="345">
        <f>'Rooster '!$M$102</f>
        <v>42</v>
      </c>
      <c r="K34" s="157"/>
      <c r="L34" s="156">
        <f t="shared" si="0"/>
        <v>0.91891891891891897</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2" t="str">
        <f>'Rooster '!B58</f>
        <v>Marco Hessing</v>
      </c>
      <c r="C35" s="154">
        <f>'Rooster '!AR95</f>
        <v>28</v>
      </c>
      <c r="D35" s="155">
        <f>'Rooster '!AR97</f>
        <v>293</v>
      </c>
      <c r="E35" s="155">
        <f>'Rooster '!AS96</f>
        <v>348</v>
      </c>
      <c r="F35" s="156">
        <f>'Rooster '!$AR$101</f>
        <v>0.84195402298850575</v>
      </c>
      <c r="G35" s="155">
        <f>'Rooster '!AS100</f>
        <v>1306</v>
      </c>
      <c r="H35" s="349">
        <f>'Rooster '!$AS$98</f>
        <v>0.22434915773353753</v>
      </c>
      <c r="I35" s="152">
        <f>'Rooster '!$AR$99</f>
        <v>0.48</v>
      </c>
      <c r="J35" s="345">
        <f>'Rooster '!$AS$102</f>
        <v>40</v>
      </c>
      <c r="K35" s="157"/>
      <c r="L35" s="156">
        <f t="shared" si="0"/>
        <v>0.7567567567567568</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198" t="str">
        <f>'Rooster '!B40</f>
        <v xml:space="preserve">Ger v Velzen </v>
      </c>
      <c r="C36" s="154">
        <f>'Rooster '!Z95</f>
        <v>35</v>
      </c>
      <c r="D36" s="155">
        <f>'Rooster '!Z97</f>
        <v>396</v>
      </c>
      <c r="E36" s="155">
        <f>'Rooster '!AA96</f>
        <v>506</v>
      </c>
      <c r="F36" s="156">
        <f>'Rooster '!$Z$101</f>
        <v>0.78260869565217395</v>
      </c>
      <c r="G36" s="155">
        <f>'Rooster '!AA100</f>
        <v>1627</v>
      </c>
      <c r="H36" s="349">
        <f>'Rooster '!$AA$98</f>
        <v>0.24339274738783037</v>
      </c>
      <c r="I36" s="152">
        <f>'Rooster '!$Z$99</f>
        <v>0.42424242424242425</v>
      </c>
      <c r="J36" s="345">
        <f>'Rooster '!$AA$102</f>
        <v>38</v>
      </c>
      <c r="K36" s="157"/>
      <c r="L36" s="156">
        <f t="shared" si="0"/>
        <v>0.94594594594594594</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199" t="str">
        <f>'Rooster '!B28</f>
        <v>Chris Wensveen</v>
      </c>
      <c r="C37" s="154">
        <f>'Rooster '!N95</f>
        <v>25</v>
      </c>
      <c r="D37" s="155">
        <f>'Rooster '!N97</f>
        <v>784</v>
      </c>
      <c r="E37" s="155">
        <f>'Rooster '!O96</f>
        <v>957</v>
      </c>
      <c r="F37" s="156">
        <f>'Rooster '!$N$101</f>
        <v>0.81922675026123304</v>
      </c>
      <c r="G37" s="155">
        <f>'Rooster '!O100</f>
        <v>1064</v>
      </c>
      <c r="H37" s="349">
        <f>'Rooster '!$O$98</f>
        <v>0.73684210526315785</v>
      </c>
      <c r="I37" s="152">
        <f>'Rooster '!$N$99</f>
        <v>1.5161290322580645</v>
      </c>
      <c r="J37" s="345">
        <f>'Rooster '!$O$102</f>
        <v>37</v>
      </c>
      <c r="K37" s="157"/>
      <c r="L37" s="156">
        <f t="shared" si="0"/>
        <v>0.67567567567567566</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'!B74</f>
        <v xml:space="preserve">Piet v/d Hoeven </v>
      </c>
      <c r="C38" s="154">
        <f>'Rooster '!BH95</f>
        <v>30</v>
      </c>
      <c r="D38" s="155">
        <f>'Rooster '!BH97</f>
        <v>323</v>
      </c>
      <c r="E38" s="155">
        <f>'Rooster '!BI96</f>
        <v>412</v>
      </c>
      <c r="F38" s="156">
        <f>'Rooster '!$BH$101</f>
        <v>0.78398058252427183</v>
      </c>
      <c r="G38" s="155">
        <f>'Rooster '!BI100</f>
        <v>1360</v>
      </c>
      <c r="H38" s="349">
        <f>'Rooster '!$BI$98</f>
        <v>0.23749999999999999</v>
      </c>
      <c r="I38" s="152">
        <f>'Rooster '!$BH$99</f>
        <v>0.5</v>
      </c>
      <c r="J38" s="345">
        <f>'Rooster '!$BI$102</f>
        <v>36</v>
      </c>
      <c r="K38" s="157"/>
      <c r="L38" s="156">
        <f t="shared" si="0"/>
        <v>0.81081081081081086</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202" t="str">
        <f>'Rooster '!B68</f>
        <v xml:space="preserve">Peet Hagman </v>
      </c>
      <c r="C39" s="154">
        <f>'Rooster '!BB95</f>
        <v>33</v>
      </c>
      <c r="D39" s="155">
        <f>'Rooster '!BB97</f>
        <v>214</v>
      </c>
      <c r="E39" s="155">
        <f>'Rooster '!BC96</f>
        <v>330</v>
      </c>
      <c r="F39" s="156">
        <f>'Rooster '!$BB$101</f>
        <v>0.64848484848484844</v>
      </c>
      <c r="G39" s="155">
        <f>'Rooster '!BC100</f>
        <v>1413</v>
      </c>
      <c r="H39" s="349">
        <f>'Rooster '!$BC$98</f>
        <v>0.15145081387119605</v>
      </c>
      <c r="I39" s="152">
        <f>'Rooster '!$BB$99</f>
        <v>0.37037037037037035</v>
      </c>
      <c r="J39" s="345">
        <f>'Rooster '!$BC$102</f>
        <v>35</v>
      </c>
      <c r="K39" s="157"/>
      <c r="L39" s="156">
        <f t="shared" si="0"/>
        <v>0.89189189189189189</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205" t="str">
        <f>'Rooster '!B88</f>
        <v>Thijs van Oosten</v>
      </c>
      <c r="C40" s="154">
        <f>'Rooster '!BV95</f>
        <v>31</v>
      </c>
      <c r="D40" s="155">
        <f>'Rooster '!BV97</f>
        <v>219</v>
      </c>
      <c r="E40" s="155">
        <f>'Rooster '!BW96</f>
        <v>310</v>
      </c>
      <c r="F40" s="156">
        <f>'Rooster '!$BV$101</f>
        <v>0.70645161290322578</v>
      </c>
      <c r="G40" s="155">
        <f>'Rooster '!BW100</f>
        <v>1328</v>
      </c>
      <c r="H40" s="349">
        <f>'Rooster '!$BW$98</f>
        <v>0.16490963855421686</v>
      </c>
      <c r="I40" s="152">
        <f>'Rooster '!$BV$99</f>
        <v>0.35714285714285715</v>
      </c>
      <c r="J40" s="345">
        <f>'Rooster '!$BW$102</f>
        <v>34</v>
      </c>
      <c r="K40" s="157"/>
      <c r="L40" s="156">
        <f t="shared" si="0"/>
        <v>0.83783783783783783</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2" t="str">
        <f>'Rooster '!B52</f>
        <v>Marcel Burg</v>
      </c>
      <c r="C41" s="154">
        <f>'Rooster '!AL95</f>
        <v>30</v>
      </c>
      <c r="D41" s="155">
        <f>'Rooster '!AL97</f>
        <v>328</v>
      </c>
      <c r="E41" s="155">
        <f>'Rooster '!AM96</f>
        <v>428</v>
      </c>
      <c r="F41" s="156">
        <f>'Rooster '!$AL$101</f>
        <v>0.76635514018691586</v>
      </c>
      <c r="G41" s="155">
        <f>'Rooster '!AM100</f>
        <v>1317</v>
      </c>
      <c r="H41" s="349">
        <f>'Rooster '!$AM$98</f>
        <v>0.24905087319665908</v>
      </c>
      <c r="I41" s="152">
        <f>'Rooster '!$AL$99</f>
        <v>0.60869565217391308</v>
      </c>
      <c r="J41" s="345">
        <f>'Rooster '!$AM$102</f>
        <v>33</v>
      </c>
      <c r="K41" s="157"/>
      <c r="L41" s="156">
        <f t="shared" si="0"/>
        <v>0.81081081081081086</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8" t="str">
        <f>'Rooster '!B42</f>
        <v xml:space="preserve">Harold Bloem </v>
      </c>
      <c r="C42" s="154">
        <f>'Rooster '!AB95</f>
        <v>33</v>
      </c>
      <c r="D42" s="155">
        <f>'Rooster '!AB97</f>
        <v>318</v>
      </c>
      <c r="E42" s="155">
        <f>'Rooster '!AC96</f>
        <v>421</v>
      </c>
      <c r="F42" s="156">
        <f>'Rooster '!$AB$101</f>
        <v>0.75534441805225649</v>
      </c>
      <c r="G42" s="155">
        <f>'Rooster '!AC100</f>
        <v>1479</v>
      </c>
      <c r="H42" s="349">
        <f>'Rooster '!$AC$98</f>
        <v>0.21501014198782961</v>
      </c>
      <c r="I42" s="152">
        <f>'Rooster '!$AB$99</f>
        <v>0.4642857142857143</v>
      </c>
      <c r="J42" s="345">
        <f>'Rooster '!$AC$102</f>
        <v>32</v>
      </c>
      <c r="K42" s="157"/>
      <c r="L42" s="156">
        <f t="shared" si="0"/>
        <v>0.89189189189189189</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617</v>
      </c>
      <c r="E47" s="148"/>
      <c r="F47" s="145" t="s">
        <v>170</v>
      </c>
      <c r="G47" s="145"/>
      <c r="H47" s="145"/>
      <c r="I47" s="147">
        <f>SUM(D5:D42)</f>
        <v>22032</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53756</v>
      </c>
      <c r="K48" s="145"/>
      <c r="L48" s="350">
        <f>D47/D48</f>
        <v>0.87766714082503561</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86</v>
      </c>
      <c r="E49" s="148" t="str">
        <f>IF(D49-NogTeSpelen!AR45=0,"","Fout bij nog te spelen wedstrijden!")</f>
        <v/>
      </c>
      <c r="F49" s="145" t="s">
        <v>237</v>
      </c>
      <c r="G49" s="145"/>
      <c r="H49" s="145"/>
      <c r="I49" s="341">
        <f>I47/I48</f>
        <v>0.40985192350621324</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235</v>
      </c>
      <c r="G50" s="145"/>
      <c r="H50" s="145"/>
      <c r="I50" s="147">
        <f>SUM(J5:J42)</f>
        <v>1866</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5</v>
      </c>
      <c r="C1" s="70" t="s">
        <v>217</v>
      </c>
      <c r="D1" s="70"/>
      <c r="E1" s="70"/>
    </row>
    <row r="2" spans="1:41" s="68" customFormat="1" ht="25" customHeight="1">
      <c r="A2" s="75" t="str">
        <f>NogTeSpelen!D19</f>
        <v/>
      </c>
      <c r="B2" s="76" t="str">
        <f>NogTeSpelen!E19</f>
        <v/>
      </c>
      <c r="C2" s="76" t="str">
        <f>NogTeSpelen!F19</f>
        <v/>
      </c>
      <c r="D2" s="76" t="str">
        <f>NogTeSpelen!G19</f>
        <v/>
      </c>
      <c r="E2" s="77" t="str">
        <f>NogTeSpelen!H19</f>
        <v/>
      </c>
      <c r="AO2" s="66"/>
    </row>
    <row r="3" spans="1:41" ht="25" customHeight="1">
      <c r="A3" s="78" t="str">
        <f>NogTeSpelen!I19</f>
        <v>chris</v>
      </c>
      <c r="B3" s="67" t="str">
        <f>NogTeSpelen!J19</f>
        <v/>
      </c>
      <c r="C3" s="67" t="str">
        <f>NogTeSpelen!K19</f>
        <v/>
      </c>
      <c r="D3" s="67" t="str">
        <f>NogTeSpelen!L19</f>
        <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
      </c>
      <c r="D9" s="81" t="str">
        <f>NogTeSpelen!AN19</f>
        <v/>
      </c>
      <c r="E9" s="82" t="str">
        <f>NogTeSpelen!AO19</f>
        <v/>
      </c>
    </row>
    <row r="11" spans="1:41" s="72" customFormat="1" ht="25" customHeight="1" thickBot="1">
      <c r="A11" s="74" t="str">
        <f>A1</f>
        <v>Jaap</v>
      </c>
      <c r="B11" s="92">
        <f>Gespeeld!AQ19</f>
        <v>32</v>
      </c>
      <c r="C11" s="73" t="s">
        <v>218</v>
      </c>
      <c r="D11" s="73"/>
      <c r="E11" s="73"/>
      <c r="AO11" s="66"/>
    </row>
    <row r="12" spans="1:41" ht="25" customHeight="1">
      <c r="A12" s="83" t="str">
        <f>Gespeeld!D19</f>
        <v>alex r</v>
      </c>
      <c r="B12" s="84" t="str">
        <f>Gespeeld!E19</f>
        <v>alex s</v>
      </c>
      <c r="C12" s="84" t="str">
        <f>Gespeeld!F19</f>
        <v>appie</v>
      </c>
      <c r="D12" s="84" t="str">
        <f>Gespeeld!G19</f>
        <v>arthur</v>
      </c>
      <c r="E12" s="85" t="str">
        <f>Gespeeld!H19</f>
        <v>berry</v>
      </c>
    </row>
    <row r="13" spans="1:41" ht="25" customHeight="1">
      <c r="A13" s="86" t="str">
        <f>Gespeeld!I19</f>
        <v/>
      </c>
      <c r="B13" s="69" t="str">
        <f>Gespeeld!J19</f>
        <v>cock</v>
      </c>
      <c r="C13" s="69" t="str">
        <f>Gespeeld!K19</f>
        <v>cor</v>
      </c>
      <c r="D13" s="69" t="str">
        <f>Gespeeld!L19</f>
        <v>ed</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mars bu</v>
      </c>
      <c r="D15" s="69" t="str">
        <f>Gespeeld!V19</f>
        <v>mars ma</v>
      </c>
      <c r="E15" s="87" t="str">
        <f>Gespeeld!W19</f>
        <v/>
      </c>
    </row>
    <row r="16" spans="1:41" ht="25" customHeight="1">
      <c r="A16" s="86" t="str">
        <f>Gespeeld!X19</f>
        <v/>
      </c>
      <c r="B16" s="340"/>
      <c r="C16" s="340"/>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thijs</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1</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36</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chris</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marco</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1</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36</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mars os</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piet</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6</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31</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7</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
      </c>
      <c r="E4" s="79" t="str">
        <f>NogTeSpelen!R23</f>
        <v/>
      </c>
    </row>
    <row r="5" spans="1:41" s="68" customFormat="1" ht="25" customHeight="1">
      <c r="A5" s="78" t="str">
        <f>NogTeSpelen!S23</f>
        <v/>
      </c>
      <c r="B5" s="67" t="str">
        <f>NogTeSpelen!T23</f>
        <v/>
      </c>
      <c r="C5" s="101">
        <f>NogTeSpelen!U23</f>
        <v>0</v>
      </c>
      <c r="D5" s="67" t="str">
        <f>NogTeSpelen!V23</f>
        <v/>
      </c>
      <c r="E5" s="79" t="str">
        <f>NogTeSpelen!W23</f>
        <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peet h</v>
      </c>
      <c r="D7" s="67" t="str">
        <f>NogTeSpelen!AD23</f>
        <v/>
      </c>
      <c r="E7" s="79" t="str">
        <f>NogTeSpelen!AE23</f>
        <v/>
      </c>
    </row>
    <row r="8" spans="1:41" ht="25" customHeight="1">
      <c r="A8" s="78" t="str">
        <f>NogTeSpelen!AF23</f>
        <v/>
      </c>
      <c r="B8" s="67" t="str">
        <f>NogTeSpelen!AG23</f>
        <v/>
      </c>
      <c r="C8" s="67" t="str">
        <f>NogTeSpelen!AH23</f>
        <v/>
      </c>
      <c r="D8" s="67" t="str">
        <f>NogTeSpelen!AI23</f>
        <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30</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jaap</v>
      </c>
      <c r="E14" s="87" t="str">
        <f>Gespeeld!R23</f>
        <v>joop</v>
      </c>
    </row>
    <row r="15" spans="1:41" ht="25" customHeight="1">
      <c r="A15" s="86" t="str">
        <f>Gespeeld!S23</f>
        <v>jos</v>
      </c>
      <c r="B15" s="69" t="str">
        <f>Gespeeld!T23</f>
        <v>mars bo</v>
      </c>
      <c r="C15" s="102">
        <f>Gespeeld!U23</f>
        <v>0</v>
      </c>
      <c r="D15" s="69" t="str">
        <f>Gespeeld!V23</f>
        <v>mars ma</v>
      </c>
      <c r="E15" s="87" t="str">
        <f>Gespeeld!W23</f>
        <v>mars os</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
      </c>
      <c r="D17" s="69" t="str">
        <f>Gespeeld!AD23</f>
        <v>peet k</v>
      </c>
      <c r="E17" s="87" t="str">
        <f>Gespeeld!AE23</f>
        <v>peet m</v>
      </c>
    </row>
    <row r="18" spans="1:5" ht="25" customHeight="1">
      <c r="A18" s="86" t="str">
        <f>Gespeeld!AF23</f>
        <v>piet</v>
      </c>
      <c r="B18" s="69" t="str">
        <f>Gespeeld!AG23</f>
        <v>pleun</v>
      </c>
      <c r="C18" s="69" t="str">
        <f>Gespeeld!AH23</f>
        <v>rene</v>
      </c>
      <c r="D18" s="69" t="str">
        <f>Gespeeld!AI23</f>
        <v>richard</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4</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
      </c>
      <c r="B8" s="67" t="str">
        <f>NogTeSpelen!AG24</f>
        <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
      </c>
      <c r="E9" s="82" t="str">
        <f>NogTeSpelen!AO24</f>
        <v/>
      </c>
    </row>
    <row r="11" spans="1:41" s="72" customFormat="1" ht="25" customHeight="1" thickBot="1">
      <c r="A11" s="74" t="str">
        <f>A1</f>
        <v>Mars Ma</v>
      </c>
      <c r="B11" s="92">
        <f>Gespeeld!AQ24</f>
        <v>33</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ger v</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mo</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piet</v>
      </c>
      <c r="B18" s="69" t="str">
        <f>Gespeeld!AG24</f>
        <v>pleun</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11</v>
      </c>
      <c r="C1" s="70" t="s">
        <v>217</v>
      </c>
      <c r="D1" s="70"/>
      <c r="E1" s="70"/>
    </row>
    <row r="2" spans="1:41" s="68" customFormat="1" ht="25" customHeight="1">
      <c r="A2" s="75" t="str">
        <f>NogTeSpelen!D25</f>
        <v/>
      </c>
      <c r="B2" s="76" t="str">
        <f>NogTeSpelen!E25</f>
        <v/>
      </c>
      <c r="C2" s="76" t="str">
        <f>NogTeSpelen!F25</f>
        <v/>
      </c>
      <c r="D2" s="76" t="str">
        <f>NogTeSpelen!G25</f>
        <v>arthur</v>
      </c>
      <c r="E2" s="77" t="str">
        <f>NogTeSpelen!H25</f>
        <v/>
      </c>
      <c r="AO2" s="66"/>
    </row>
    <row r="3" spans="1:41" ht="25" customHeight="1">
      <c r="A3" s="78" t="str">
        <f>NogTeSpelen!I25</f>
        <v>chris</v>
      </c>
      <c r="B3" s="67" t="str">
        <f>NogTeSpelen!J25</f>
        <v/>
      </c>
      <c r="C3" s="67" t="str">
        <f>NogTeSpelen!K25</f>
        <v>cor</v>
      </c>
      <c r="D3" s="67" t="str">
        <f>NogTeSpelen!L25</f>
        <v/>
      </c>
      <c r="E3" s="79" t="str">
        <f>NogTeSpelen!M25</f>
        <v/>
      </c>
    </row>
    <row r="4" spans="1:41" ht="25" customHeight="1">
      <c r="A4" s="78" t="str">
        <f>NogTeSpelen!N25</f>
        <v>ger d</v>
      </c>
      <c r="B4" s="67" t="str">
        <f>NogTeSpelen!O25</f>
        <v>ger v</v>
      </c>
      <c r="C4" s="67" t="str">
        <f>NogTeSpelen!P25</f>
        <v/>
      </c>
      <c r="D4" s="67" t="str">
        <f>NogTeSpelen!Q25</f>
        <v>jaap</v>
      </c>
      <c r="E4" s="79" t="str">
        <f>NogTeSpelen!R25</f>
        <v/>
      </c>
    </row>
    <row r="5" spans="1:41" s="68" customFormat="1" ht="25" customHeight="1">
      <c r="A5" s="78" t="str">
        <f>NogTeSpelen!S25</f>
        <v/>
      </c>
      <c r="B5" s="67" t="str">
        <f>NogTeSpelen!T25</f>
        <v>mars bo</v>
      </c>
      <c r="C5" s="67" t="str">
        <f>NogTeSpelen!U25</f>
        <v/>
      </c>
      <c r="D5" s="67" t="str">
        <f>NogTeSpelen!V25</f>
        <v/>
      </c>
      <c r="E5" s="100">
        <f>NogTeSpelen!W25</f>
        <v>0</v>
      </c>
      <c r="Z5" s="66"/>
      <c r="AA5" s="66"/>
      <c r="AB5" s="66"/>
      <c r="AC5" s="66"/>
      <c r="AD5" s="66"/>
      <c r="AO5" s="66"/>
    </row>
    <row r="6" spans="1:41" ht="25" customHeight="1">
      <c r="A6" s="78" t="str">
        <f>NogTeSpelen!X25</f>
        <v>marco</v>
      </c>
      <c r="B6" s="101"/>
      <c r="C6" s="101"/>
      <c r="D6" s="67" t="str">
        <f>NogTeSpelen!Y25</f>
        <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
      </c>
      <c r="B8" s="67" t="str">
        <f>NogTeSpelen!AG25</f>
        <v>pleun</v>
      </c>
      <c r="C8" s="67" t="str">
        <f>NogTeSpelen!AH25</f>
        <v/>
      </c>
      <c r="D8" s="67" t="str">
        <f>NogTeSpelen!AI25</f>
        <v/>
      </c>
      <c r="E8" s="79" t="str">
        <f>NogTeSpelen!AJ25</f>
        <v>ronald</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26</v>
      </c>
      <c r="C11" s="73" t="s">
        <v>218</v>
      </c>
      <c r="D11" s="73"/>
      <c r="E11" s="73"/>
      <c r="AO11" s="66"/>
    </row>
    <row r="12" spans="1:41" ht="25" customHeight="1">
      <c r="A12" s="83" t="str">
        <f>Gespeeld!D25</f>
        <v>alex r</v>
      </c>
      <c r="B12" s="84" t="str">
        <f>Gespeeld!E25</f>
        <v>alex s</v>
      </c>
      <c r="C12" s="84" t="str">
        <f>Gespeeld!F25</f>
        <v>appie</v>
      </c>
      <c r="D12" s="84" t="str">
        <f>Gespeeld!G25</f>
        <v/>
      </c>
      <c r="E12" s="85" t="str">
        <f>Gespeeld!H25</f>
        <v>berry</v>
      </c>
    </row>
    <row r="13" spans="1:41" ht="25" customHeight="1">
      <c r="A13" s="86" t="str">
        <f>Gespeeld!I25</f>
        <v/>
      </c>
      <c r="B13" s="69" t="str">
        <f>Gespeeld!J25</f>
        <v>cock</v>
      </c>
      <c r="C13" s="69" t="str">
        <f>Gespeeld!K25</f>
        <v/>
      </c>
      <c r="D13" s="69" t="str">
        <f>Gespeeld!L25</f>
        <v>ed</v>
      </c>
      <c r="E13" s="87" t="str">
        <f>Gespeeld!M25</f>
        <v>frans</v>
      </c>
    </row>
    <row r="14" spans="1:41" ht="25" customHeight="1">
      <c r="A14" s="86" t="str">
        <f>Gespeeld!N25</f>
        <v/>
      </c>
      <c r="B14" s="69" t="str">
        <f>Gespeeld!O25</f>
        <v/>
      </c>
      <c r="C14" s="69" t="str">
        <f>Gespeeld!P25</f>
        <v>harold</v>
      </c>
      <c r="D14" s="69" t="str">
        <f>Gespeeld!Q25</f>
        <v/>
      </c>
      <c r="E14" s="87" t="str">
        <f>Gespeeld!R25</f>
        <v>joop</v>
      </c>
    </row>
    <row r="15" spans="1:41" ht="25" customHeight="1">
      <c r="A15" s="86" t="str">
        <f>Gespeeld!S25</f>
        <v>jos</v>
      </c>
      <c r="B15" s="69" t="str">
        <f>Gespeeld!T25</f>
        <v/>
      </c>
      <c r="C15" s="69" t="str">
        <f>Gespeeld!U25</f>
        <v>mars bu</v>
      </c>
      <c r="D15" s="69" t="str">
        <f>Gespeeld!V25</f>
        <v>mars ma</v>
      </c>
      <c r="E15" s="99">
        <f>Gespeeld!W25</f>
        <v>0</v>
      </c>
    </row>
    <row r="16" spans="1:41" ht="25" customHeight="1">
      <c r="A16" s="86" t="str">
        <f>Gespeeld!X25</f>
        <v/>
      </c>
      <c r="B16" s="102"/>
      <c r="C16" s="102"/>
      <c r="D16" s="69" t="str">
        <f>Gespeeld!Y25</f>
        <v>micha</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piet</v>
      </c>
      <c r="B18" s="69" t="str">
        <f>Gespeeld!AG25</f>
        <v/>
      </c>
      <c r="C18" s="69" t="str">
        <f>Gespeeld!AH25</f>
        <v>rene</v>
      </c>
      <c r="D18" s="69" t="str">
        <f>Gespeeld!AI25</f>
        <v>richard</v>
      </c>
      <c r="E18" s="87" t="str">
        <f>Gespeeld!AJ25</f>
        <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9</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
      </c>
    </row>
    <row r="8" spans="1:41" ht="25" customHeight="1">
      <c r="A8" s="78" t="str">
        <f>NogTeSpelen!AF26</f>
        <v>piet</v>
      </c>
      <c r="B8" s="67" t="str">
        <f>NogTeSpelen!AG26</f>
        <v/>
      </c>
      <c r="C8" s="67" t="str">
        <f>NogTeSpelen!AH26</f>
        <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28</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joop</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peet m</v>
      </c>
    </row>
    <row r="18" spans="1:5" ht="25" customHeight="1">
      <c r="A18" s="86" t="str">
        <f>Gespeeld!AF26</f>
        <v/>
      </c>
      <c r="B18" s="69" t="str">
        <f>Gespeeld!AG26</f>
        <v>pleun</v>
      </c>
      <c r="C18" s="69" t="str">
        <f>Gespeeld!AH26</f>
        <v>rene</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5</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
      </c>
      <c r="D7" s="67" t="str">
        <f>NogTeSpelen!AD27</f>
        <v/>
      </c>
      <c r="E7" s="79" t="str">
        <f>NogTeSpelen!AE27</f>
        <v/>
      </c>
    </row>
    <row r="8" spans="1:41" ht="25" customHeight="1">
      <c r="A8" s="78" t="str">
        <f>NogTeSpelen!AF27</f>
        <v/>
      </c>
      <c r="B8" s="67" t="str">
        <f>NogTeSpelen!AG27</f>
        <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32</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cor</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peet h</v>
      </c>
      <c r="D17" s="69" t="str">
        <f>Gespeeld!AD27</f>
        <v>peet k</v>
      </c>
      <c r="E17" s="87" t="str">
        <f>Gespeeld!AE27</f>
        <v>peet m</v>
      </c>
    </row>
    <row r="18" spans="1:5" ht="25" customHeight="1">
      <c r="A18" s="86" t="str">
        <f>Gespeeld!AF27</f>
        <v>piet</v>
      </c>
      <c r="B18" s="69" t="str">
        <f>Gespeeld!AG27</f>
        <v>pleun</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7</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
      </c>
      <c r="B3" s="67" t="str">
        <f>NogTeSpelen!J28</f>
        <v/>
      </c>
      <c r="C3" s="67" t="str">
        <f>NogTeSpelen!K28</f>
        <v>cor</v>
      </c>
      <c r="D3" s="67" t="str">
        <f>NogTeSpelen!L28</f>
        <v/>
      </c>
      <c r="E3" s="79" t="str">
        <f>NogTeSpelen!M28</f>
        <v/>
      </c>
    </row>
    <row r="4" spans="1:41" ht="25" customHeight="1">
      <c r="A4" s="78" t="str">
        <f>NogTeSpelen!N28</f>
        <v>ger d</v>
      </c>
      <c r="B4" s="67" t="str">
        <f>NogTeSpelen!O28</f>
        <v/>
      </c>
      <c r="C4" s="67" t="str">
        <f>NogTeSpelen!P28</f>
        <v>harold</v>
      </c>
      <c r="D4" s="67" t="str">
        <f>NogTeSpelen!Q28</f>
        <v/>
      </c>
      <c r="E4" s="79" t="str">
        <f>NogTeSpelen!R28</f>
        <v/>
      </c>
    </row>
    <row r="5" spans="1:41" s="68" customFormat="1" ht="25" customHeight="1">
      <c r="A5" s="78" t="str">
        <f>NogTeSpelen!S28</f>
        <v/>
      </c>
      <c r="B5" s="67" t="str">
        <f>NogTeSpelen!T28</f>
        <v/>
      </c>
      <c r="C5" s="67" t="str">
        <f>NogTeSpelen!U28</f>
        <v/>
      </c>
      <c r="D5" s="67" t="str">
        <f>NogTeSpelen!V28</f>
        <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
      </c>
    </row>
    <row r="8" spans="1:41" ht="25" customHeight="1">
      <c r="A8" s="78" t="str">
        <f>NogTeSpelen!AF28</f>
        <v>piet</v>
      </c>
      <c r="B8" s="67" t="str">
        <f>NogTeSpelen!AG28</f>
        <v/>
      </c>
      <c r="C8" s="67" t="str">
        <f>NogTeSpelen!AH28</f>
        <v/>
      </c>
      <c r="D8" s="67" t="str">
        <f>NogTeSpelen!AI28</f>
        <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30</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chris</v>
      </c>
      <c r="B13" s="69" t="str">
        <f>Gespeeld!J28</f>
        <v>cock</v>
      </c>
      <c r="C13" s="69" t="str">
        <f>Gespeeld!K28</f>
        <v/>
      </c>
      <c r="D13" s="69" t="str">
        <f>Gespeeld!L28</f>
        <v>ed</v>
      </c>
      <c r="E13" s="87" t="str">
        <f>Gespeeld!M28</f>
        <v>frans</v>
      </c>
    </row>
    <row r="14" spans="1:41" ht="25" customHeight="1">
      <c r="A14" s="86" t="str">
        <f>Gespeeld!N28</f>
        <v/>
      </c>
      <c r="B14" s="69" t="str">
        <f>Gespeeld!O28</f>
        <v>ger v</v>
      </c>
      <c r="C14" s="69" t="str">
        <f>Gespeeld!P28</f>
        <v/>
      </c>
      <c r="D14" s="69" t="str">
        <f>Gespeeld!Q28</f>
        <v>jaap</v>
      </c>
      <c r="E14" s="87" t="str">
        <f>Gespeeld!R28</f>
        <v>joop</v>
      </c>
    </row>
    <row r="15" spans="1:41" ht="25" customHeight="1">
      <c r="A15" s="86" t="str">
        <f>Gespeeld!S28</f>
        <v>jos</v>
      </c>
      <c r="B15" s="69" t="str">
        <f>Gespeeld!T28</f>
        <v>mars bo</v>
      </c>
      <c r="C15" s="69" t="str">
        <f>Gespeeld!U28</f>
        <v>mars bu</v>
      </c>
      <c r="D15" s="69" t="str">
        <f>Gespeeld!V28</f>
        <v>mars ma</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peet m</v>
      </c>
    </row>
    <row r="18" spans="1:5" ht="25" customHeight="1">
      <c r="A18" s="86" t="str">
        <f>Gespeeld!AF28</f>
        <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zoomScaleNormal="100" workbookViewId="0">
      <selection activeCell="L21" sqref="L21"/>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253</v>
      </c>
      <c r="P1" s="8"/>
      <c r="Q1" s="9"/>
      <c r="S1" s="2"/>
    </row>
    <row r="2" spans="1:23" ht="18.5">
      <c r="A2" s="6">
        <f>'Deelnemers-moyenne-aantal'!B4</f>
        <v>46124</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254</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C42" si="0">IF(K5=0,0,K5/E5)</f>
        <v>2.1538461538461537</v>
      </c>
      <c r="D5" s="65">
        <f t="shared" ref="D5:D42" si="1">C5*$D$4</f>
        <v>79.692307692307693</v>
      </c>
      <c r="E5" s="12">
        <f>'Rooster '!AP95</f>
        <v>26</v>
      </c>
      <c r="F5" s="13">
        <f>'Rooster '!AP97</f>
        <v>525</v>
      </c>
      <c r="G5" s="14">
        <f>'Rooster '!AQ96</f>
        <v>574</v>
      </c>
      <c r="H5" s="15">
        <f>'Rooster '!$AP$101</f>
        <v>0.91463414634146345</v>
      </c>
      <c r="I5" s="14">
        <f>'Rooster '!AQ100</f>
        <v>1132</v>
      </c>
      <c r="J5" s="59">
        <f>'Rooster '!$AQ$98</f>
        <v>0.46378091872791521</v>
      </c>
      <c r="K5" s="16">
        <f>'Rooster '!$AQ$102</f>
        <v>56</v>
      </c>
      <c r="O5" s="352"/>
      <c r="P5" s="65"/>
      <c r="Q5" s="12"/>
      <c r="R5" s="13"/>
      <c r="S5" s="14"/>
      <c r="T5" s="15"/>
      <c r="U5" s="14"/>
      <c r="V5" s="59"/>
      <c r="W5" s="16"/>
    </row>
    <row r="6" spans="1:23" ht="18.5">
      <c r="A6" s="27">
        <f t="shared" ref="A6:A42" si="2">A5+1</f>
        <v>2</v>
      </c>
      <c r="B6" s="54" t="str">
        <f>'Rooster '!B78</f>
        <v>Rene den Os</v>
      </c>
      <c r="C6" s="352">
        <f t="shared" si="0"/>
        <v>2.1142857142857143</v>
      </c>
      <c r="D6" s="65">
        <f t="shared" si="1"/>
        <v>78.228571428571428</v>
      </c>
      <c r="E6" s="12">
        <f>'Rooster '!BL95</f>
        <v>35</v>
      </c>
      <c r="F6" s="13">
        <f>'Rooster '!BL97</f>
        <v>835</v>
      </c>
      <c r="G6" s="14">
        <f>'Rooster '!BM96</f>
        <v>881</v>
      </c>
      <c r="H6" s="15">
        <f>'Rooster '!$BL$101</f>
        <v>0.94778660612939836</v>
      </c>
      <c r="I6" s="14">
        <f>'Rooster '!BM100</f>
        <v>1503</v>
      </c>
      <c r="J6" s="59">
        <f>'Rooster '!$BM$98</f>
        <v>0.55555555555555558</v>
      </c>
      <c r="K6" s="14">
        <f>'Rooster '!$BM$102</f>
        <v>74</v>
      </c>
      <c r="O6" s="352"/>
      <c r="P6" s="65"/>
      <c r="Q6" s="12"/>
      <c r="R6" s="13"/>
      <c r="S6" s="14"/>
      <c r="T6" s="15"/>
      <c r="U6" s="14"/>
      <c r="V6" s="59"/>
      <c r="W6" s="14"/>
    </row>
    <row r="7" spans="1:23" ht="18.5">
      <c r="A7" s="24">
        <f t="shared" si="2"/>
        <v>3</v>
      </c>
      <c r="B7" s="54" t="str">
        <f>'Rooster '!B82</f>
        <v>Ronald de Vreede</v>
      </c>
      <c r="C7" s="353">
        <f t="shared" si="0"/>
        <v>2.0909090909090908</v>
      </c>
      <c r="D7" s="65">
        <f t="shared" si="1"/>
        <v>77.36363636363636</v>
      </c>
      <c r="E7" s="18">
        <f>'Rooster '!BP95</f>
        <v>33</v>
      </c>
      <c r="F7" s="13">
        <f>'Rooster '!BP97</f>
        <v>501</v>
      </c>
      <c r="G7" s="19">
        <f>'Rooster '!BQ96</f>
        <v>564</v>
      </c>
      <c r="H7" s="15">
        <f>'Rooster '!$BP$101</f>
        <v>0.88829787234042556</v>
      </c>
      <c r="I7" s="19">
        <f>'Rooster '!BQ100</f>
        <v>1296</v>
      </c>
      <c r="J7" s="59">
        <f>'Rooster '!$BQ$98</f>
        <v>0.38657407407407407</v>
      </c>
      <c r="K7" s="19">
        <f>'Rooster '!$BQ$102</f>
        <v>69</v>
      </c>
      <c r="O7" s="353"/>
      <c r="P7" s="65"/>
      <c r="Q7" s="18"/>
      <c r="R7" s="13"/>
      <c r="S7" s="19"/>
      <c r="T7" s="15"/>
      <c r="U7" s="19"/>
      <c r="V7" s="59"/>
      <c r="W7" s="19"/>
    </row>
    <row r="8" spans="1:23" ht="18.5">
      <c r="A8" s="24">
        <f t="shared" si="2"/>
        <v>4</v>
      </c>
      <c r="B8" s="54" t="str">
        <f>'Rooster '!B50</f>
        <v>Marcel Boot</v>
      </c>
      <c r="C8" s="353">
        <f t="shared" si="0"/>
        <v>1.935483870967742</v>
      </c>
      <c r="D8" s="65">
        <f t="shared" si="1"/>
        <v>71.612903225806448</v>
      </c>
      <c r="E8" s="18">
        <f>'Rooster '!AJ95</f>
        <v>31</v>
      </c>
      <c r="F8" s="13">
        <f>'Rooster '!AJ97</f>
        <v>1122</v>
      </c>
      <c r="G8" s="19">
        <f>'Rooster '!AK96</f>
        <v>1223</v>
      </c>
      <c r="H8" s="15">
        <f>'Rooster '!$AJ$101</f>
        <v>0.9174161896974653</v>
      </c>
      <c r="I8" s="19">
        <f>'Rooster '!AK100</f>
        <v>1342</v>
      </c>
      <c r="J8" s="59">
        <f>'Rooster '!$AK$98</f>
        <v>0.83606557377049184</v>
      </c>
      <c r="K8" s="19">
        <f>'Rooster '!$AK$102</f>
        <v>60</v>
      </c>
      <c r="O8" s="353"/>
      <c r="P8" s="65"/>
      <c r="Q8" s="18"/>
      <c r="R8" s="13"/>
      <c r="S8" s="19"/>
      <c r="T8" s="15"/>
      <c r="U8" s="19"/>
      <c r="V8" s="59"/>
      <c r="W8" s="19"/>
    </row>
    <row r="9" spans="1:23" ht="18.5">
      <c r="A9" s="24">
        <f t="shared" si="2"/>
        <v>5</v>
      </c>
      <c r="B9" s="20" t="str">
        <f>'Rooster '!B24</f>
        <v>Arthur Brouwer</v>
      </c>
      <c r="C9" s="353">
        <f t="shared" si="0"/>
        <v>1.7941176470588236</v>
      </c>
      <c r="D9" s="65">
        <f t="shared" si="1"/>
        <v>66.382352941176478</v>
      </c>
      <c r="E9" s="18">
        <f>'Rooster '!J95</f>
        <v>34</v>
      </c>
      <c r="F9" s="13">
        <f>'Rooster '!J97</f>
        <v>913</v>
      </c>
      <c r="G9" s="19">
        <f>'Rooster '!K96</f>
        <v>1022</v>
      </c>
      <c r="H9" s="15">
        <f>'Rooster '!$J$101</f>
        <v>0.89334637964774954</v>
      </c>
      <c r="I9" s="19">
        <f>'Rooster '!K100</f>
        <v>1498</v>
      </c>
      <c r="J9" s="59">
        <f>'Rooster '!$K$98</f>
        <v>0.60947930574098796</v>
      </c>
      <c r="K9" s="19">
        <f>'Rooster '!$K$102</f>
        <v>61</v>
      </c>
      <c r="O9" s="353"/>
      <c r="P9" s="65"/>
      <c r="Q9" s="18"/>
      <c r="R9" s="13"/>
      <c r="S9" s="19"/>
      <c r="T9" s="15"/>
      <c r="U9" s="19"/>
      <c r="V9" s="59"/>
      <c r="W9" s="19"/>
    </row>
    <row r="10" spans="1:23" ht="18.5">
      <c r="A10" s="24">
        <f t="shared" si="2"/>
        <v>6</v>
      </c>
      <c r="B10" s="54" t="str">
        <f>'Rooster '!B76</f>
        <v>Pleun vd Vliet</v>
      </c>
      <c r="C10" s="353">
        <f t="shared" si="0"/>
        <v>1.7647058823529411</v>
      </c>
      <c r="D10" s="65">
        <f t="shared" si="1"/>
        <v>65.294117647058826</v>
      </c>
      <c r="E10" s="18">
        <f>'Rooster '!BJ95</f>
        <v>34</v>
      </c>
      <c r="F10" s="13">
        <f>'Rooster '!BJ97</f>
        <v>501</v>
      </c>
      <c r="G10" s="19">
        <f>'Rooster '!BK96</f>
        <v>570</v>
      </c>
      <c r="H10" s="15">
        <f>'Rooster '!$BJ$101</f>
        <v>0.87894736842105259</v>
      </c>
      <c r="I10" s="19">
        <f>'Rooster '!BK100</f>
        <v>1500</v>
      </c>
      <c r="J10" s="59">
        <f>'Rooster '!$BK$98</f>
        <v>0.33400000000000002</v>
      </c>
      <c r="K10" s="19">
        <f>'Rooster '!$BK$102</f>
        <v>60</v>
      </c>
      <c r="O10" s="353"/>
      <c r="P10" s="65"/>
      <c r="Q10" s="18"/>
      <c r="R10" s="13"/>
      <c r="S10" s="19"/>
      <c r="T10" s="15"/>
      <c r="U10" s="19"/>
      <c r="V10" s="59"/>
      <c r="W10" s="19"/>
    </row>
    <row r="11" spans="1:23" ht="18.5">
      <c r="A11" s="24">
        <f t="shared" si="2"/>
        <v>7</v>
      </c>
      <c r="B11" s="54" t="str">
        <f>'Rooster '!B60</f>
        <v xml:space="preserve">Micha v Wingeren </v>
      </c>
      <c r="C11" s="353">
        <f t="shared" si="0"/>
        <v>1.75</v>
      </c>
      <c r="D11" s="65">
        <f t="shared" si="1"/>
        <v>64.75</v>
      </c>
      <c r="E11" s="18">
        <f>'Rooster '!AT95</f>
        <v>32</v>
      </c>
      <c r="F11" s="13">
        <f>'Rooster '!AT97</f>
        <v>273</v>
      </c>
      <c r="G11" s="19">
        <f>'Rooster '!AU96</f>
        <v>320</v>
      </c>
      <c r="H11" s="15">
        <f>'Rooster '!$AT$101</f>
        <v>0.85312500000000002</v>
      </c>
      <c r="I11" s="19">
        <f>'Rooster '!AU100</f>
        <v>1337</v>
      </c>
      <c r="J11" s="59">
        <f>'Rooster '!$AU$98</f>
        <v>0.20418848167539266</v>
      </c>
      <c r="K11" s="19">
        <f>'Rooster '!$AU$102</f>
        <v>56</v>
      </c>
      <c r="O11" s="353"/>
      <c r="P11" s="65"/>
      <c r="Q11" s="18"/>
      <c r="R11" s="13"/>
      <c r="S11" s="19"/>
      <c r="T11" s="15"/>
      <c r="U11" s="19"/>
      <c r="V11" s="59"/>
      <c r="W11" s="19"/>
    </row>
    <row r="12" spans="1:23" ht="18.5">
      <c r="A12" s="24">
        <f t="shared" si="2"/>
        <v>8</v>
      </c>
      <c r="B12" s="17" t="str">
        <f>'Rooster '!B38</f>
        <v>Ger Dekker</v>
      </c>
      <c r="C12" s="353">
        <f t="shared" si="0"/>
        <v>1.6774193548387097</v>
      </c>
      <c r="D12" s="65">
        <f t="shared" si="1"/>
        <v>62.064516129032263</v>
      </c>
      <c r="E12" s="18">
        <f>'Rooster '!X95</f>
        <v>31</v>
      </c>
      <c r="F12" s="13">
        <f>'Rooster '!X97</f>
        <v>499</v>
      </c>
      <c r="G12" s="19">
        <f>'Rooster '!Y96</f>
        <v>589</v>
      </c>
      <c r="H12" s="15">
        <f>'Rooster '!$X$101</f>
        <v>0.84719864176570459</v>
      </c>
      <c r="I12" s="19">
        <f>'Rooster '!Y100</f>
        <v>1349</v>
      </c>
      <c r="J12" s="59">
        <f>'Rooster '!$Y$98</f>
        <v>0.36990363232023721</v>
      </c>
      <c r="K12" s="19">
        <f>'Rooster '!$Y$102</f>
        <v>52</v>
      </c>
      <c r="O12" s="353"/>
      <c r="P12" s="65"/>
      <c r="Q12" s="18"/>
      <c r="R12" s="13"/>
      <c r="S12" s="19"/>
      <c r="T12" s="15"/>
      <c r="U12" s="19"/>
      <c r="V12" s="59"/>
      <c r="W12" s="19"/>
    </row>
    <row r="13" spans="1:23" ht="18.5">
      <c r="A13" s="24">
        <f t="shared" si="2"/>
        <v>9</v>
      </c>
      <c r="B13" s="54" t="str">
        <f>'Rooster '!B90</f>
        <v>Wim Berkien</v>
      </c>
      <c r="C13" s="353">
        <f t="shared" si="0"/>
        <v>1.6666666666666667</v>
      </c>
      <c r="D13" s="65">
        <f t="shared" si="1"/>
        <v>61.666666666666671</v>
      </c>
      <c r="E13" s="18">
        <f>'Rooster '!BX95</f>
        <v>33</v>
      </c>
      <c r="F13" s="13">
        <f>'Rooster '!BX97</f>
        <v>426</v>
      </c>
      <c r="G13" s="19">
        <f>'Rooster '!BY96</f>
        <v>495</v>
      </c>
      <c r="H13" s="15">
        <f>'Rooster '!$BX$101</f>
        <v>0.8606060606060606</v>
      </c>
      <c r="I13" s="19">
        <f>'Rooster '!BY100</f>
        <v>1425</v>
      </c>
      <c r="J13" s="59">
        <f>'Rooster '!$BY$98</f>
        <v>0.29894736842105263</v>
      </c>
      <c r="K13" s="19">
        <f>'Rooster '!$BY$102</f>
        <v>55</v>
      </c>
      <c r="O13" s="353"/>
      <c r="P13" s="65"/>
      <c r="Q13" s="18"/>
      <c r="R13" s="13"/>
      <c r="S13" s="19"/>
      <c r="T13" s="15"/>
      <c r="U13" s="19"/>
      <c r="V13" s="59"/>
      <c r="W13" s="19"/>
    </row>
    <row r="14" spans="1:23" ht="18.5">
      <c r="A14" s="24">
        <f t="shared" si="2"/>
        <v>10</v>
      </c>
      <c r="B14" s="54" t="str">
        <f>'Rooster '!B70</f>
        <v>Peet Kosterman</v>
      </c>
      <c r="C14" s="353">
        <f t="shared" si="0"/>
        <v>1.6486486486486487</v>
      </c>
      <c r="D14" s="65">
        <f t="shared" si="1"/>
        <v>61</v>
      </c>
      <c r="E14" s="18">
        <f>'Rooster '!BD95</f>
        <v>37</v>
      </c>
      <c r="F14" s="13">
        <f>'Rooster '!BD97</f>
        <v>1538</v>
      </c>
      <c r="G14" s="19">
        <f>'Rooster '!BE96</f>
        <v>1707</v>
      </c>
      <c r="H14" s="15">
        <f>'Rooster '!$BD$101</f>
        <v>0.90099589923843004</v>
      </c>
      <c r="I14" s="19">
        <f>'Rooster '!BE100</f>
        <v>1627</v>
      </c>
      <c r="J14" s="59">
        <f>'Rooster '!$BE$98</f>
        <v>0.94529809465273507</v>
      </c>
      <c r="K14" s="19">
        <f>'Rooster '!$BE$102</f>
        <v>61</v>
      </c>
      <c r="O14" s="353"/>
      <c r="P14" s="65"/>
      <c r="Q14" s="18"/>
      <c r="R14" s="13"/>
      <c r="S14" s="19"/>
      <c r="T14" s="15"/>
      <c r="U14" s="19"/>
      <c r="V14" s="59"/>
      <c r="W14" s="19"/>
    </row>
    <row r="15" spans="1:23" ht="18.5">
      <c r="A15" s="24">
        <f t="shared" si="2"/>
        <v>11</v>
      </c>
      <c r="B15" s="17" t="str">
        <f>'Rooster '!B20</f>
        <v>Alex Stolk</v>
      </c>
      <c r="C15" s="353">
        <f t="shared" si="0"/>
        <v>1.6486486486486487</v>
      </c>
      <c r="D15" s="65">
        <f t="shared" si="1"/>
        <v>61</v>
      </c>
      <c r="E15" s="18">
        <f>'Rooster '!F95</f>
        <v>37</v>
      </c>
      <c r="F15" s="13">
        <f>'Rooster '!F97</f>
        <v>736</v>
      </c>
      <c r="G15" s="19">
        <f>'Rooster '!G96</f>
        <v>835</v>
      </c>
      <c r="H15" s="15">
        <f>'Rooster '!$F$101</f>
        <v>0.88143712574850297</v>
      </c>
      <c r="I15" s="19">
        <f>'Rooster '!G100</f>
        <v>1604</v>
      </c>
      <c r="J15" s="59">
        <f>'Rooster '!$G$98</f>
        <v>0.45885286783042395</v>
      </c>
      <c r="K15" s="19">
        <f>'Rooster '!$G$102</f>
        <v>61</v>
      </c>
      <c r="O15" s="353"/>
      <c r="P15" s="65"/>
      <c r="Q15" s="18"/>
      <c r="R15" s="13"/>
      <c r="S15" s="19"/>
      <c r="T15" s="15"/>
      <c r="U15" s="19"/>
      <c r="V15" s="59"/>
      <c r="W15" s="19"/>
    </row>
    <row r="16" spans="1:23" ht="18.5">
      <c r="A16" s="24">
        <f t="shared" si="2"/>
        <v>12</v>
      </c>
      <c r="B16" s="64" t="str">
        <f>'Rooster '!B80</f>
        <v>Richard Venema</v>
      </c>
      <c r="C16" s="353">
        <f t="shared" si="0"/>
        <v>1.6451612903225807</v>
      </c>
      <c r="D16" s="65">
        <f t="shared" si="1"/>
        <v>60.870967741935488</v>
      </c>
      <c r="E16" s="18">
        <f>'Rooster '!BN95</f>
        <v>31</v>
      </c>
      <c r="F16" s="13">
        <f>'Rooster '!BN97</f>
        <v>1256</v>
      </c>
      <c r="G16" s="19">
        <f>'Rooster '!BO96</f>
        <v>1411</v>
      </c>
      <c r="H16" s="15">
        <f>'Rooster '!$BN$101</f>
        <v>0.89014883061658401</v>
      </c>
      <c r="I16" s="19">
        <f>'Rooster '!BO100</f>
        <v>1338</v>
      </c>
      <c r="J16" s="59">
        <f>'Rooster '!$BO$98</f>
        <v>0.93871449925261585</v>
      </c>
      <c r="K16" s="19">
        <f>'Rooster '!$BO$102</f>
        <v>51</v>
      </c>
      <c r="O16" s="353"/>
      <c r="P16" s="65"/>
      <c r="Q16" s="18"/>
      <c r="R16" s="13"/>
      <c r="S16" s="19"/>
      <c r="T16" s="15"/>
      <c r="U16" s="19"/>
      <c r="V16" s="59"/>
      <c r="W16" s="19"/>
    </row>
    <row r="17" spans="1:23" ht="18.5">
      <c r="A17" s="24">
        <f t="shared" si="2"/>
        <v>13</v>
      </c>
      <c r="B17" s="54" t="str">
        <f>'Rooster '!B86</f>
        <v>Theo vd Weide</v>
      </c>
      <c r="C17" s="353">
        <f t="shared" si="0"/>
        <v>1.6296296296296295</v>
      </c>
      <c r="D17" s="65">
        <f t="shared" si="1"/>
        <v>60.296296296296291</v>
      </c>
      <c r="E17" s="18">
        <f>'Rooster '!BT95</f>
        <v>27</v>
      </c>
      <c r="F17" s="13">
        <f>'Rooster '!BT97</f>
        <v>214</v>
      </c>
      <c r="G17" s="19">
        <f>'Rooster '!BU96</f>
        <v>270</v>
      </c>
      <c r="H17" s="15">
        <f>'Rooster '!$BT$101</f>
        <v>0.79259259259259263</v>
      </c>
      <c r="I17" s="19">
        <f>'Rooster '!BU100</f>
        <v>1062</v>
      </c>
      <c r="J17" s="59">
        <f>'Rooster '!$BU$98</f>
        <v>0.20150659133709981</v>
      </c>
      <c r="K17" s="19">
        <f>'Rooster '!$BU$102</f>
        <v>44</v>
      </c>
      <c r="O17" s="353"/>
      <c r="P17" s="65"/>
      <c r="Q17" s="18"/>
      <c r="R17" s="13"/>
      <c r="S17" s="19"/>
      <c r="T17" s="15"/>
      <c r="U17" s="19"/>
      <c r="V17" s="59"/>
      <c r="W17" s="19"/>
    </row>
    <row r="18" spans="1:23" ht="18.5">
      <c r="A18" s="24">
        <f t="shared" si="2"/>
        <v>14</v>
      </c>
      <c r="B18" s="17" t="str">
        <f>'Rooster '!B34</f>
        <v xml:space="preserve">Ed Visser </v>
      </c>
      <c r="C18" s="353">
        <f t="shared" si="0"/>
        <v>1.6129032258064515</v>
      </c>
      <c r="D18" s="65">
        <f t="shared" si="1"/>
        <v>59.677419354838705</v>
      </c>
      <c r="E18" s="18">
        <f>'Rooster '!T95</f>
        <v>31</v>
      </c>
      <c r="F18" s="13">
        <f>'Rooster '!T97</f>
        <v>604</v>
      </c>
      <c r="G18" s="19">
        <f>'Rooster '!U96</f>
        <v>719</v>
      </c>
      <c r="H18" s="15">
        <f>'Rooster '!$T$101</f>
        <v>0.84005563282336582</v>
      </c>
      <c r="I18" s="19">
        <f>'Rooster '!U100</f>
        <v>1248</v>
      </c>
      <c r="J18" s="59">
        <f>'Rooster '!$U$98</f>
        <v>0.48397435897435898</v>
      </c>
      <c r="K18" s="19">
        <f>'Rooster '!$U$102</f>
        <v>50</v>
      </c>
      <c r="O18" s="353"/>
      <c r="P18" s="65"/>
      <c r="Q18" s="18"/>
      <c r="R18" s="13"/>
      <c r="S18" s="19"/>
      <c r="T18" s="15"/>
      <c r="U18" s="19"/>
      <c r="V18" s="59"/>
      <c r="W18" s="19"/>
    </row>
    <row r="19" spans="1:23" ht="18.5">
      <c r="A19" s="28">
        <f t="shared" si="2"/>
        <v>15</v>
      </c>
      <c r="B19" s="11" t="str">
        <f>'Rooster '!B18</f>
        <v>Alex Rust</v>
      </c>
      <c r="C19" s="354">
        <f t="shared" si="0"/>
        <v>1.5714285714285714</v>
      </c>
      <c r="D19" s="65">
        <f t="shared" si="1"/>
        <v>58.142857142857139</v>
      </c>
      <c r="E19" s="55">
        <f>'Rooster '!D95</f>
        <v>28</v>
      </c>
      <c r="F19" s="56">
        <f>'Rooster '!D97</f>
        <v>405</v>
      </c>
      <c r="G19" s="57">
        <f>'Rooster '!E96</f>
        <v>480</v>
      </c>
      <c r="H19" s="58">
        <f>'Rooster '!$D$101</f>
        <v>0.84375</v>
      </c>
      <c r="I19" s="57">
        <f>'Rooster '!E100</f>
        <v>1172</v>
      </c>
      <c r="J19" s="59">
        <f>'Rooster '!$E$98</f>
        <v>0.34556313993174059</v>
      </c>
      <c r="K19" s="57">
        <f>'Rooster '!$E$102</f>
        <v>44</v>
      </c>
      <c r="O19" s="354"/>
      <c r="P19" s="65"/>
      <c r="Q19" s="55"/>
      <c r="R19" s="56"/>
      <c r="S19" s="57"/>
      <c r="T19" s="58"/>
      <c r="U19" s="57"/>
      <c r="V19" s="59"/>
      <c r="W19" s="57"/>
    </row>
    <row r="20" spans="1:23" ht="18.5">
      <c r="A20" s="28">
        <f t="shared" si="2"/>
        <v>16</v>
      </c>
      <c r="B20" s="17" t="str">
        <f>'Rooster '!B30</f>
        <v>Cock Smink</v>
      </c>
      <c r="C20" s="355">
        <f t="shared" si="0"/>
        <v>1.5588235294117647</v>
      </c>
      <c r="D20" s="65">
        <f t="shared" si="1"/>
        <v>57.676470588235297</v>
      </c>
      <c r="E20" s="55">
        <f>'Rooster '!P95</f>
        <v>34</v>
      </c>
      <c r="F20" s="56">
        <f>'Rooster '!P97</f>
        <v>889</v>
      </c>
      <c r="G20" s="57">
        <f>'Rooster '!Q96</f>
        <v>1002</v>
      </c>
      <c r="H20" s="58">
        <f>'Rooster '!$P$101</f>
        <v>0.88722554890219563</v>
      </c>
      <c r="I20" s="57">
        <f>'Rooster '!Q100</f>
        <v>1522</v>
      </c>
      <c r="J20" s="59">
        <f>'Rooster '!$Q$98</f>
        <v>0.58409986859395535</v>
      </c>
      <c r="K20" s="57">
        <f>'Rooster '!$Q$102</f>
        <v>53</v>
      </c>
      <c r="O20" s="355"/>
      <c r="P20" s="65"/>
      <c r="Q20" s="55"/>
      <c r="R20" s="56"/>
      <c r="S20" s="57"/>
      <c r="T20" s="58"/>
      <c r="U20" s="57"/>
      <c r="V20" s="59"/>
      <c r="W20" s="57"/>
    </row>
    <row r="21" spans="1:23" ht="18.5">
      <c r="A21" s="28">
        <f t="shared" si="2"/>
        <v>17</v>
      </c>
      <c r="B21" s="17" t="str">
        <f>'Rooster '!B32</f>
        <v>Cor v Nieuwen.</v>
      </c>
      <c r="C21" s="354">
        <f t="shared" si="0"/>
        <v>1.5333333333333334</v>
      </c>
      <c r="D21" s="65">
        <f t="shared" si="1"/>
        <v>56.733333333333334</v>
      </c>
      <c r="E21" s="55">
        <f>'Rooster '!R95</f>
        <v>30</v>
      </c>
      <c r="F21" s="56">
        <f>'Rooster '!R97</f>
        <v>511</v>
      </c>
      <c r="G21" s="57">
        <f>'Rooster '!S96</f>
        <v>562</v>
      </c>
      <c r="H21" s="58">
        <f>'Rooster '!$R$101</f>
        <v>0.90925266903914592</v>
      </c>
      <c r="I21" s="57">
        <f>'Rooster '!S100</f>
        <v>1463</v>
      </c>
      <c r="J21" s="59">
        <f>'Rooster '!$S$98</f>
        <v>0.34928229665071769</v>
      </c>
      <c r="K21" s="57">
        <f>'Rooster '!$S$102</f>
        <v>46</v>
      </c>
      <c r="O21" s="354"/>
      <c r="P21" s="65"/>
      <c r="Q21" s="55"/>
      <c r="R21" s="56"/>
      <c r="S21" s="57"/>
      <c r="T21" s="58"/>
      <c r="U21" s="57"/>
      <c r="V21" s="59"/>
      <c r="W21" s="57"/>
    </row>
    <row r="22" spans="1:23" ht="18.5">
      <c r="A22" s="28">
        <f t="shared" si="2"/>
        <v>18</v>
      </c>
      <c r="B22" s="60" t="str">
        <f>'Rooster '!B48</f>
        <v>Jos v Esschoten</v>
      </c>
      <c r="C22" s="354">
        <f t="shared" si="0"/>
        <v>1.5277777777777777</v>
      </c>
      <c r="D22" s="65">
        <f t="shared" si="1"/>
        <v>56.527777777777771</v>
      </c>
      <c r="E22" s="61">
        <f>'Rooster '!AH95</f>
        <v>36</v>
      </c>
      <c r="F22" s="56">
        <f>'Rooster '!AH97</f>
        <v>538</v>
      </c>
      <c r="G22" s="62">
        <f>'Rooster '!AI96</f>
        <v>628</v>
      </c>
      <c r="H22" s="58">
        <f>'Rooster '!$AH$101</f>
        <v>0.85668789808917201</v>
      </c>
      <c r="I22" s="62">
        <f>'Rooster '!AI100</f>
        <v>1627</v>
      </c>
      <c r="J22" s="59">
        <f>'Rooster '!$AI$98</f>
        <v>0.3306699446834665</v>
      </c>
      <c r="K22" s="62">
        <f>'Rooster '!$AI$102</f>
        <v>55</v>
      </c>
      <c r="O22" s="354"/>
      <c r="P22" s="65"/>
      <c r="Q22" s="61"/>
      <c r="R22" s="56"/>
      <c r="S22" s="62"/>
      <c r="T22" s="58"/>
      <c r="U22" s="62"/>
      <c r="V22" s="59"/>
      <c r="W22" s="62"/>
    </row>
    <row r="23" spans="1:23" ht="18.5">
      <c r="A23" s="28">
        <f t="shared" si="2"/>
        <v>19</v>
      </c>
      <c r="B23" s="17" t="str">
        <f>'Rooster '!B22</f>
        <v>Appie Smink</v>
      </c>
      <c r="C23" s="354">
        <f t="shared" si="0"/>
        <v>1.5135135135135136</v>
      </c>
      <c r="D23" s="65">
        <f t="shared" si="1"/>
        <v>56</v>
      </c>
      <c r="E23" s="55">
        <f>'Rooster '!H95</f>
        <v>37</v>
      </c>
      <c r="F23" s="56">
        <f>'Rooster '!H97</f>
        <v>567</v>
      </c>
      <c r="G23" s="57">
        <f>'Rooster '!I96</f>
        <v>679</v>
      </c>
      <c r="H23" s="58">
        <f>'Rooster '!$H$101</f>
        <v>0.83505154639175261</v>
      </c>
      <c r="I23" s="57">
        <f>'Rooster '!I100</f>
        <v>1574</v>
      </c>
      <c r="J23" s="59">
        <f>'Rooster '!$I$98</f>
        <v>0.36022871664548922</v>
      </c>
      <c r="K23" s="57">
        <f>'Rooster '!$I$102</f>
        <v>56</v>
      </c>
      <c r="O23" s="354"/>
      <c r="P23" s="65"/>
      <c r="Q23" s="55"/>
      <c r="R23" s="56"/>
      <c r="S23" s="57"/>
      <c r="T23" s="58"/>
      <c r="U23" s="57"/>
      <c r="V23" s="59"/>
      <c r="W23" s="57"/>
    </row>
    <row r="24" spans="1:23" ht="18.5">
      <c r="A24" s="28">
        <f t="shared" si="2"/>
        <v>20</v>
      </c>
      <c r="B24" s="63" t="str">
        <f>'Rooster '!B66</f>
        <v>Peet Graafland</v>
      </c>
      <c r="C24" s="354">
        <f t="shared" si="0"/>
        <v>1.5</v>
      </c>
      <c r="D24" s="65">
        <f t="shared" si="1"/>
        <v>55.5</v>
      </c>
      <c r="E24" s="55">
        <f>'Rooster '!AZ95</f>
        <v>34</v>
      </c>
      <c r="F24" s="56">
        <f>'Rooster '!AZ97</f>
        <v>491</v>
      </c>
      <c r="G24" s="57">
        <f>'Rooster '!BA96</f>
        <v>562</v>
      </c>
      <c r="H24" s="58">
        <f>'Rooster '!$AZ$101</f>
        <v>0.87366548042704628</v>
      </c>
      <c r="I24" s="57">
        <f>'Rooster '!BA100</f>
        <v>1491</v>
      </c>
      <c r="J24" s="59">
        <f>'Rooster '!$BA$98</f>
        <v>0.32930918846411805</v>
      </c>
      <c r="K24" s="57">
        <f>'Rooster '!BA102</f>
        <v>51</v>
      </c>
      <c r="O24" s="354"/>
      <c r="P24" s="65"/>
      <c r="Q24" s="55"/>
      <c r="R24" s="56"/>
      <c r="S24" s="57"/>
      <c r="T24" s="58"/>
      <c r="U24" s="57"/>
      <c r="V24" s="59"/>
      <c r="W24" s="57"/>
    </row>
    <row r="25" spans="1:23" ht="18.5">
      <c r="A25" s="28">
        <f t="shared" si="2"/>
        <v>21</v>
      </c>
      <c r="B25" s="54" t="str">
        <f>'Rooster '!B46</f>
        <v xml:space="preserve">Joop Vermeulen </v>
      </c>
      <c r="C25" s="354">
        <f t="shared" si="0"/>
        <v>1.5</v>
      </c>
      <c r="D25" s="65">
        <f t="shared" si="1"/>
        <v>55.5</v>
      </c>
      <c r="E25" s="55">
        <f>'Rooster '!AF95</f>
        <v>36</v>
      </c>
      <c r="F25" s="56">
        <f>'Rooster '!AF97</f>
        <v>470</v>
      </c>
      <c r="G25" s="57">
        <f>'Rooster '!AG96</f>
        <v>568</v>
      </c>
      <c r="H25" s="58">
        <f>'Rooster '!$AF$101</f>
        <v>0.82746478873239437</v>
      </c>
      <c r="I25" s="57">
        <f>'Rooster '!AG100</f>
        <v>1463</v>
      </c>
      <c r="J25" s="59">
        <f>'Rooster '!$AG$98</f>
        <v>0.3212576896787423</v>
      </c>
      <c r="K25" s="57">
        <f>'Rooster '!$AG$102</f>
        <v>54</v>
      </c>
      <c r="O25" s="354"/>
      <c r="P25" s="65"/>
      <c r="Q25" s="55"/>
      <c r="R25" s="56"/>
      <c r="S25" s="57"/>
      <c r="T25" s="58"/>
      <c r="U25" s="57"/>
      <c r="V25" s="59"/>
      <c r="W25" s="57"/>
    </row>
    <row r="26" spans="1:23" ht="18.5">
      <c r="A26" s="28">
        <f t="shared" si="2"/>
        <v>22</v>
      </c>
      <c r="B26" s="17" t="str">
        <f>'Rooster '!B36</f>
        <v>Frans Kool</v>
      </c>
      <c r="C26" s="354">
        <f t="shared" si="0"/>
        <v>1.4838709677419355</v>
      </c>
      <c r="D26" s="65">
        <f t="shared" si="1"/>
        <v>54.903225806451616</v>
      </c>
      <c r="E26" s="55">
        <f>'Rooster '!V95</f>
        <v>31</v>
      </c>
      <c r="F26" s="56">
        <f>'Rooster '!V97</f>
        <v>734</v>
      </c>
      <c r="G26" s="57">
        <f>'Rooster '!W96</f>
        <v>869</v>
      </c>
      <c r="H26" s="58">
        <f>'Rooster '!$V$101</f>
        <v>0.84464902186421176</v>
      </c>
      <c r="I26" s="57">
        <f>'Rooster '!W100</f>
        <v>1292</v>
      </c>
      <c r="J26" s="59">
        <f>'Rooster '!$W$98</f>
        <v>0.56811145510835914</v>
      </c>
      <c r="K26" s="57">
        <f>'Rooster '!$W$102</f>
        <v>46</v>
      </c>
      <c r="O26" s="354"/>
      <c r="P26" s="65"/>
      <c r="Q26" s="55"/>
      <c r="R26" s="56"/>
      <c r="S26" s="57"/>
      <c r="T26" s="58"/>
      <c r="U26" s="57"/>
      <c r="V26" s="59"/>
      <c r="W26" s="57"/>
    </row>
    <row r="27" spans="1:23" ht="18.5">
      <c r="A27" s="28">
        <f t="shared" si="2"/>
        <v>23</v>
      </c>
      <c r="B27" s="17" t="str">
        <f>'Rooster '!B28</f>
        <v>Chris Wensveen</v>
      </c>
      <c r="C27" s="354">
        <f t="shared" si="0"/>
        <v>1.48</v>
      </c>
      <c r="D27" s="65">
        <f t="shared" si="1"/>
        <v>54.76</v>
      </c>
      <c r="E27" s="55">
        <f>'Rooster '!N95</f>
        <v>25</v>
      </c>
      <c r="F27" s="56">
        <f>'Rooster '!N97</f>
        <v>784</v>
      </c>
      <c r="G27" s="57">
        <f>'Rooster '!O96</f>
        <v>957</v>
      </c>
      <c r="H27" s="58">
        <f>'Rooster '!$N$101</f>
        <v>0.81922675026123304</v>
      </c>
      <c r="I27" s="57">
        <f>'Rooster '!O100</f>
        <v>1064</v>
      </c>
      <c r="J27" s="59">
        <f>'Rooster '!$O$98</f>
        <v>0.73684210526315785</v>
      </c>
      <c r="K27" s="57">
        <f>'Rooster '!$O$102</f>
        <v>37</v>
      </c>
      <c r="O27" s="354"/>
      <c r="P27" s="65"/>
      <c r="Q27" s="55"/>
      <c r="R27" s="56"/>
      <c r="S27" s="57"/>
      <c r="T27" s="58"/>
      <c r="U27" s="57"/>
      <c r="V27" s="59"/>
      <c r="W27" s="57"/>
    </row>
    <row r="28" spans="1:23" ht="18.5">
      <c r="A28" s="28">
        <f t="shared" si="2"/>
        <v>24</v>
      </c>
      <c r="B28" s="54" t="str">
        <f>'Rooster '!B62</f>
        <v>Mo Smink</v>
      </c>
      <c r="C28" s="354">
        <f t="shared" si="0"/>
        <v>1.4666666666666666</v>
      </c>
      <c r="D28" s="65">
        <f t="shared" si="1"/>
        <v>54.266666666666666</v>
      </c>
      <c r="E28" s="55">
        <f>'Rooster '!AV95</f>
        <v>30</v>
      </c>
      <c r="F28" s="56">
        <f>'Rooster '!AV97</f>
        <v>1153</v>
      </c>
      <c r="G28" s="57">
        <f>'Rooster '!AW96</f>
        <v>1306</v>
      </c>
      <c r="H28" s="58">
        <f>'Rooster '!$AV$101</f>
        <v>0.88284839203675347</v>
      </c>
      <c r="I28" s="57">
        <f>'Rooster '!AW100</f>
        <v>1336</v>
      </c>
      <c r="J28" s="59">
        <f>'Rooster '!$AW$98</f>
        <v>0.8630239520958084</v>
      </c>
      <c r="K28" s="57">
        <f>'Rooster '!$AW$102</f>
        <v>44</v>
      </c>
      <c r="O28" s="354"/>
      <c r="P28" s="65"/>
      <c r="Q28" s="55"/>
      <c r="R28" s="56"/>
      <c r="S28" s="57"/>
      <c r="T28" s="58"/>
      <c r="U28" s="57"/>
      <c r="V28" s="59"/>
      <c r="W28" s="57"/>
    </row>
    <row r="29" spans="1:23" ht="18.5">
      <c r="A29" s="28">
        <f t="shared" si="2"/>
        <v>25</v>
      </c>
      <c r="B29" s="17" t="str">
        <f>'Rooster '!B44</f>
        <v>Jaap vd Sluis</v>
      </c>
      <c r="C29" s="354">
        <f t="shared" si="0"/>
        <v>1.4375</v>
      </c>
      <c r="D29" s="65">
        <f t="shared" si="1"/>
        <v>53.1875</v>
      </c>
      <c r="E29" s="55">
        <f>'Rooster '!AD95</f>
        <v>32</v>
      </c>
      <c r="F29" s="56">
        <f>'Rooster '!AD97</f>
        <v>439</v>
      </c>
      <c r="G29" s="57">
        <f>'Rooster '!AE96</f>
        <v>496</v>
      </c>
      <c r="H29" s="58">
        <f>'Rooster '!$AD$101</f>
        <v>0.88508064516129037</v>
      </c>
      <c r="I29" s="57">
        <f>'Rooster '!AE100</f>
        <v>1471</v>
      </c>
      <c r="J29" s="59">
        <f>'Rooster '!$AE$98</f>
        <v>0.29843643779741674</v>
      </c>
      <c r="K29" s="57">
        <f>'Rooster '!$AE$102</f>
        <v>46</v>
      </c>
      <c r="M29" s="3"/>
      <c r="O29" s="354"/>
      <c r="P29" s="65"/>
      <c r="Q29" s="55"/>
      <c r="R29" s="56"/>
      <c r="S29" s="57"/>
      <c r="T29" s="58"/>
      <c r="U29" s="57"/>
      <c r="V29" s="59"/>
      <c r="W29" s="57"/>
    </row>
    <row r="30" spans="1:23" ht="18.5">
      <c r="A30" s="28">
        <f t="shared" si="2"/>
        <v>26</v>
      </c>
      <c r="B30" s="54" t="str">
        <f>'Rooster '!B58</f>
        <v>Marco Hessing</v>
      </c>
      <c r="C30" s="354">
        <f t="shared" si="0"/>
        <v>1.4285714285714286</v>
      </c>
      <c r="D30" s="65">
        <f t="shared" si="1"/>
        <v>52.857142857142861</v>
      </c>
      <c r="E30" s="55">
        <f>'Rooster '!AR95</f>
        <v>28</v>
      </c>
      <c r="F30" s="56">
        <f>'Rooster '!AR97</f>
        <v>293</v>
      </c>
      <c r="G30" s="57">
        <f>'Rooster '!AS96</f>
        <v>348</v>
      </c>
      <c r="H30" s="58">
        <f>'Rooster '!$AR$101</f>
        <v>0.84195402298850575</v>
      </c>
      <c r="I30" s="57">
        <f>'Rooster '!AS100</f>
        <v>1306</v>
      </c>
      <c r="J30" s="59">
        <f>'Rooster '!$AS$98</f>
        <v>0.22434915773353753</v>
      </c>
      <c r="K30" s="57">
        <f>'Rooster '!$AS$102</f>
        <v>40</v>
      </c>
      <c r="O30" s="354"/>
      <c r="P30" s="65"/>
      <c r="Q30" s="55"/>
      <c r="R30" s="56"/>
      <c r="S30" s="57"/>
      <c r="T30" s="58"/>
      <c r="U30" s="57"/>
      <c r="V30" s="59"/>
      <c r="W30" s="57"/>
    </row>
    <row r="31" spans="1:23" ht="18.5">
      <c r="A31" s="28">
        <f t="shared" si="2"/>
        <v>27</v>
      </c>
      <c r="B31" s="54" t="str">
        <f>'Rooster '!B64</f>
        <v>Paul Staak</v>
      </c>
      <c r="C31" s="354">
        <f t="shared" si="0"/>
        <v>1.3529411764705883</v>
      </c>
      <c r="D31" s="65">
        <f t="shared" si="1"/>
        <v>50.058823529411768</v>
      </c>
      <c r="E31" s="55">
        <f>'Rooster '!AX95</f>
        <v>34</v>
      </c>
      <c r="F31" s="56">
        <f>'Rooster '!AX97</f>
        <v>363</v>
      </c>
      <c r="G31" s="57">
        <f>'Rooster '!AY96</f>
        <v>462</v>
      </c>
      <c r="H31" s="58">
        <f>'Rooster '!$AX$101</f>
        <v>0.7857142857142857</v>
      </c>
      <c r="I31" s="57">
        <f>'Rooster '!AY100</f>
        <v>1475</v>
      </c>
      <c r="J31" s="59">
        <f>'Rooster '!$AY$98</f>
        <v>0.24610169491525424</v>
      </c>
      <c r="K31" s="57">
        <f>'Rooster '!$AY$102</f>
        <v>46</v>
      </c>
      <c r="O31" s="354"/>
      <c r="P31" s="65"/>
      <c r="Q31" s="55"/>
      <c r="R31" s="56"/>
      <c r="S31" s="57"/>
      <c r="T31" s="58"/>
      <c r="U31" s="57"/>
      <c r="V31" s="59"/>
      <c r="W31" s="57"/>
    </row>
    <row r="32" spans="1:23" ht="18.5">
      <c r="A32" s="28">
        <f t="shared" si="2"/>
        <v>28</v>
      </c>
      <c r="B32" s="60" t="str">
        <f>'Rooster '!B84</f>
        <v>Ted Boomkens</v>
      </c>
      <c r="C32" s="354">
        <f t="shared" si="0"/>
        <v>1.3428571428571427</v>
      </c>
      <c r="D32" s="65">
        <f t="shared" si="1"/>
        <v>49.685714285714283</v>
      </c>
      <c r="E32" s="55">
        <f>'Rooster '!BR95</f>
        <v>35</v>
      </c>
      <c r="F32" s="56">
        <f>'Rooster '!BR97</f>
        <v>430</v>
      </c>
      <c r="G32" s="57">
        <f>'Rooster '!BS96</f>
        <v>517</v>
      </c>
      <c r="H32" s="58">
        <f>'Rooster '!$BR$101</f>
        <v>0.83172147001934238</v>
      </c>
      <c r="I32" s="57">
        <f>'Rooster '!BS100</f>
        <v>1641</v>
      </c>
      <c r="J32" s="59">
        <f>'Rooster '!$BS$98</f>
        <v>0.26203534430225472</v>
      </c>
      <c r="K32" s="57">
        <f>'Rooster '!$BS$102</f>
        <v>47</v>
      </c>
      <c r="O32" s="354"/>
      <c r="P32" s="65"/>
      <c r="Q32" s="55"/>
      <c r="R32" s="56"/>
      <c r="S32" s="57"/>
      <c r="T32" s="58"/>
      <c r="U32" s="57"/>
      <c r="V32" s="59"/>
      <c r="W32" s="57"/>
    </row>
    <row r="33" spans="1:25" ht="18.5">
      <c r="A33" s="28">
        <f t="shared" si="2"/>
        <v>29</v>
      </c>
      <c r="B33" s="54" t="str">
        <f>'Rooster '!B72</f>
        <v>Peet Mannetje</v>
      </c>
      <c r="C33" s="354">
        <f t="shared" si="0"/>
        <v>1.3333333333333333</v>
      </c>
      <c r="D33" s="65">
        <f t="shared" si="1"/>
        <v>49.333333333333329</v>
      </c>
      <c r="E33" s="55">
        <f>'Rooster '!BF95</f>
        <v>36</v>
      </c>
      <c r="F33" s="56">
        <f>'Rooster '!BF97</f>
        <v>437</v>
      </c>
      <c r="G33" s="57">
        <f>'Rooster '!BG96</f>
        <v>532</v>
      </c>
      <c r="H33" s="58">
        <f>'Rooster '!$BF$101</f>
        <v>0.8214285714285714</v>
      </c>
      <c r="I33" s="57">
        <f>'Rooster '!BG100</f>
        <v>1546</v>
      </c>
      <c r="J33" s="59">
        <f>'Rooster '!$BG$98</f>
        <v>0.28266494178525226</v>
      </c>
      <c r="K33" s="57">
        <f>'Rooster '!$BG$102</f>
        <v>48</v>
      </c>
      <c r="O33" s="354"/>
      <c r="P33" s="65"/>
      <c r="Q33" s="55"/>
      <c r="R33" s="56"/>
      <c r="S33" s="57"/>
      <c r="T33" s="58"/>
      <c r="U33" s="57"/>
      <c r="V33" s="59"/>
      <c r="W33" s="57"/>
    </row>
    <row r="34" spans="1:25" ht="18.5">
      <c r="A34" s="28">
        <f t="shared" si="2"/>
        <v>30</v>
      </c>
      <c r="B34" s="54" t="str">
        <f>'Rooster '!B54</f>
        <v>Marcel Mast</v>
      </c>
      <c r="C34" s="354">
        <f t="shared" si="0"/>
        <v>1.3333333333333333</v>
      </c>
      <c r="D34" s="65">
        <f t="shared" si="1"/>
        <v>49.333333333333329</v>
      </c>
      <c r="E34" s="55">
        <f>'Rooster '!AN95</f>
        <v>33</v>
      </c>
      <c r="F34" s="56">
        <f>'Rooster '!AN97</f>
        <v>357</v>
      </c>
      <c r="G34" s="57">
        <f>'Rooster '!AO96</f>
        <v>454</v>
      </c>
      <c r="H34" s="58">
        <f>'Rooster '!$AN$101</f>
        <v>0.78634361233480177</v>
      </c>
      <c r="I34" s="57">
        <f>'Rooster '!AO100</f>
        <v>1489</v>
      </c>
      <c r="J34" s="59">
        <f>'Rooster '!$AO$98</f>
        <v>0.23975822699798521</v>
      </c>
      <c r="K34" s="57">
        <f>'Rooster '!$AO$102</f>
        <v>44</v>
      </c>
      <c r="O34" s="354"/>
      <c r="P34" s="65"/>
      <c r="Q34" s="55"/>
      <c r="R34" s="56"/>
      <c r="S34" s="57"/>
      <c r="T34" s="58"/>
      <c r="U34" s="57"/>
      <c r="V34" s="59"/>
      <c r="W34" s="57"/>
    </row>
    <row r="35" spans="1:25" ht="18.5">
      <c r="A35" s="28">
        <f t="shared" si="2"/>
        <v>31</v>
      </c>
      <c r="B35" s="60" t="str">
        <f>'Rooster '!B92</f>
        <v>Wout v Luik</v>
      </c>
      <c r="C35" s="354">
        <f t="shared" si="0"/>
        <v>1.3243243243243243</v>
      </c>
      <c r="D35" s="65">
        <f t="shared" si="1"/>
        <v>49</v>
      </c>
      <c r="E35" s="55">
        <f>'Rooster '!BZ95</f>
        <v>37</v>
      </c>
      <c r="F35" s="56">
        <f>'Rooster '!BZ97</f>
        <v>631</v>
      </c>
      <c r="G35" s="57">
        <f>'Rooster '!CA96</f>
        <v>785</v>
      </c>
      <c r="H35" s="58">
        <f>'Rooster '!$BZ$101</f>
        <v>0.80382165605095546</v>
      </c>
      <c r="I35" s="57">
        <f>'Rooster '!CA100</f>
        <v>1535</v>
      </c>
      <c r="J35" s="59">
        <f>'Rooster '!$CA$98</f>
        <v>0.41107491856677525</v>
      </c>
      <c r="K35" s="57">
        <f>'Rooster '!$CA$102</f>
        <v>49</v>
      </c>
      <c r="O35" s="354"/>
      <c r="P35" s="65"/>
      <c r="Q35" s="55"/>
      <c r="R35" s="56"/>
      <c r="S35" s="57"/>
      <c r="T35" s="58"/>
      <c r="U35" s="57"/>
      <c r="V35" s="59"/>
      <c r="W35" s="57"/>
    </row>
    <row r="36" spans="1:25" ht="18.5">
      <c r="A36" s="28">
        <f t="shared" si="2"/>
        <v>32</v>
      </c>
      <c r="B36" s="21" t="str">
        <f>'Rooster '!B26</f>
        <v>Berry Grouwstra</v>
      </c>
      <c r="C36" s="354">
        <f t="shared" si="0"/>
        <v>1.2352941176470589</v>
      </c>
      <c r="D36" s="65">
        <f t="shared" si="1"/>
        <v>45.705882352941181</v>
      </c>
      <c r="E36" s="55">
        <f>'Rooster '!L95</f>
        <v>34</v>
      </c>
      <c r="F36" s="56">
        <f>'Rooster '!L97</f>
        <v>799</v>
      </c>
      <c r="G36" s="57">
        <f>'Rooster '!M96</f>
        <v>982</v>
      </c>
      <c r="H36" s="58">
        <f>'Rooster '!$L$101</f>
        <v>0.81364562118126271</v>
      </c>
      <c r="I36" s="57">
        <f>'Rooster '!M100</f>
        <v>1504</v>
      </c>
      <c r="J36" s="59">
        <f>'Rooster '!$M$98</f>
        <v>0.53125</v>
      </c>
      <c r="K36" s="57">
        <f>'Rooster '!$M$102</f>
        <v>42</v>
      </c>
      <c r="O36" s="354"/>
      <c r="P36" s="65"/>
      <c r="Q36" s="55"/>
      <c r="R36" s="56"/>
      <c r="S36" s="57"/>
      <c r="T36" s="58"/>
      <c r="U36" s="57"/>
      <c r="V36" s="59"/>
      <c r="W36" s="57"/>
    </row>
    <row r="37" spans="1:25" ht="18.5">
      <c r="A37" s="28">
        <f t="shared" si="2"/>
        <v>33</v>
      </c>
      <c r="B37" s="54" t="str">
        <f>'Rooster '!B74</f>
        <v xml:space="preserve">Piet v/d Hoeven </v>
      </c>
      <c r="C37" s="354">
        <f t="shared" si="0"/>
        <v>1.2</v>
      </c>
      <c r="D37" s="65">
        <f t="shared" si="1"/>
        <v>44.4</v>
      </c>
      <c r="E37" s="55">
        <f>'Rooster '!BH95</f>
        <v>30</v>
      </c>
      <c r="F37" s="56">
        <f>'Rooster '!BH97</f>
        <v>323</v>
      </c>
      <c r="G37" s="57">
        <f>'Rooster '!BI96</f>
        <v>412</v>
      </c>
      <c r="H37" s="58">
        <f>'Rooster '!$BH$101</f>
        <v>0.78398058252427183</v>
      </c>
      <c r="I37" s="57">
        <f>'Rooster '!BI100</f>
        <v>1360</v>
      </c>
      <c r="J37" s="59">
        <f>'Rooster '!$BI$98</f>
        <v>0.23749999999999999</v>
      </c>
      <c r="K37" s="57">
        <f>'Rooster '!$BI$102</f>
        <v>36</v>
      </c>
      <c r="O37" s="354"/>
      <c r="P37" s="65"/>
      <c r="Q37" s="55"/>
      <c r="R37" s="56"/>
      <c r="S37" s="57"/>
      <c r="T37" s="58"/>
      <c r="U37" s="57"/>
      <c r="V37" s="59"/>
      <c r="W37" s="57"/>
    </row>
    <row r="38" spans="1:25" ht="18.5">
      <c r="A38" s="28">
        <f t="shared" si="2"/>
        <v>34</v>
      </c>
      <c r="B38" s="54" t="str">
        <f>'Rooster '!B52</f>
        <v>Marcel Burg</v>
      </c>
      <c r="C38" s="354">
        <f t="shared" si="0"/>
        <v>1.1000000000000001</v>
      </c>
      <c r="D38" s="65">
        <f t="shared" si="1"/>
        <v>40.700000000000003</v>
      </c>
      <c r="E38" s="55">
        <f>'Rooster '!AL95</f>
        <v>30</v>
      </c>
      <c r="F38" s="56">
        <f>'Rooster '!AL97</f>
        <v>328</v>
      </c>
      <c r="G38" s="57">
        <f>'Rooster '!AM96</f>
        <v>428</v>
      </c>
      <c r="H38" s="58">
        <f>'Rooster '!$AL$101</f>
        <v>0.76635514018691586</v>
      </c>
      <c r="I38" s="57">
        <f>'Rooster '!AM100</f>
        <v>1317</v>
      </c>
      <c r="J38" s="59">
        <f>'Rooster '!$AM$98</f>
        <v>0.24905087319665908</v>
      </c>
      <c r="K38" s="57">
        <f>'Rooster '!$AM$102</f>
        <v>33</v>
      </c>
      <c r="O38" s="354"/>
      <c r="P38" s="65"/>
      <c r="Q38" s="55"/>
      <c r="R38" s="56"/>
      <c r="S38" s="57"/>
      <c r="T38" s="58"/>
      <c r="U38" s="57"/>
      <c r="V38" s="59"/>
      <c r="W38" s="57"/>
    </row>
    <row r="39" spans="1:25" ht="18.5">
      <c r="A39" s="28">
        <f t="shared" si="2"/>
        <v>35</v>
      </c>
      <c r="B39" s="64" t="str">
        <f>'Rooster '!B88</f>
        <v>Thijs van Oosten</v>
      </c>
      <c r="C39" s="354">
        <f t="shared" si="0"/>
        <v>1.096774193548387</v>
      </c>
      <c r="D39" s="65">
        <f t="shared" si="1"/>
        <v>40.58064516129032</v>
      </c>
      <c r="E39" s="55">
        <f>'Rooster '!BV95</f>
        <v>31</v>
      </c>
      <c r="F39" s="56">
        <f>'Rooster '!BV97</f>
        <v>219</v>
      </c>
      <c r="G39" s="57">
        <f>'Rooster '!BW96</f>
        <v>310</v>
      </c>
      <c r="H39" s="58">
        <f>'Rooster '!$BV$101</f>
        <v>0.70645161290322578</v>
      </c>
      <c r="I39" s="57">
        <f>'Rooster '!BW100</f>
        <v>1328</v>
      </c>
      <c r="J39" s="59">
        <f>'Rooster '!$BW$98</f>
        <v>0.16490963855421686</v>
      </c>
      <c r="K39" s="57">
        <f>'Rooster '!$BW$102</f>
        <v>34</v>
      </c>
      <c r="O39" s="354"/>
      <c r="P39" s="65"/>
      <c r="Q39" s="55"/>
      <c r="R39" s="56"/>
      <c r="S39" s="57"/>
      <c r="T39" s="58"/>
      <c r="U39" s="57"/>
      <c r="V39" s="59"/>
      <c r="W39" s="57"/>
    </row>
    <row r="40" spans="1:25" ht="18.5">
      <c r="A40" s="28">
        <f t="shared" si="2"/>
        <v>36</v>
      </c>
      <c r="B40" s="11" t="str">
        <f>'Rooster '!B40</f>
        <v xml:space="preserve">Ger v Velzen </v>
      </c>
      <c r="C40" s="354">
        <f t="shared" si="0"/>
        <v>1.0857142857142856</v>
      </c>
      <c r="D40" s="65">
        <f t="shared" si="1"/>
        <v>40.171428571428571</v>
      </c>
      <c r="E40" s="55">
        <f>'Rooster '!Z95</f>
        <v>35</v>
      </c>
      <c r="F40" s="56">
        <f>'Rooster '!Z97</f>
        <v>396</v>
      </c>
      <c r="G40" s="57">
        <f>'Rooster '!AA96</f>
        <v>506</v>
      </c>
      <c r="H40" s="58">
        <f>'Rooster '!$Z$101</f>
        <v>0.78260869565217395</v>
      </c>
      <c r="I40" s="57">
        <f>'Rooster '!AA100</f>
        <v>1627</v>
      </c>
      <c r="J40" s="59">
        <f>'Rooster '!$AA$98</f>
        <v>0.24339274738783037</v>
      </c>
      <c r="K40" s="57">
        <f>'Rooster '!$AA$102</f>
        <v>38</v>
      </c>
      <c r="O40" s="354"/>
      <c r="P40" s="65"/>
      <c r="Q40" s="55"/>
      <c r="R40" s="56"/>
      <c r="S40" s="57"/>
      <c r="T40" s="58"/>
      <c r="U40" s="57"/>
      <c r="V40" s="59"/>
      <c r="W40" s="57"/>
    </row>
    <row r="41" spans="1:25" ht="18.5">
      <c r="A41" s="28">
        <f t="shared" si="2"/>
        <v>37</v>
      </c>
      <c r="B41" s="54" t="str">
        <f>'Rooster '!B68</f>
        <v xml:space="preserve">Peet Hagman </v>
      </c>
      <c r="C41" s="354">
        <f t="shared" si="0"/>
        <v>1.0606060606060606</v>
      </c>
      <c r="D41" s="65">
        <f t="shared" si="1"/>
        <v>39.242424242424242</v>
      </c>
      <c r="E41" s="55">
        <f>'Rooster '!BB95</f>
        <v>33</v>
      </c>
      <c r="F41" s="56">
        <f>'Rooster '!BB97</f>
        <v>214</v>
      </c>
      <c r="G41" s="57">
        <f>'Rooster '!BC96</f>
        <v>330</v>
      </c>
      <c r="H41" s="58">
        <f>'Rooster '!$BB$101</f>
        <v>0.64848484848484844</v>
      </c>
      <c r="I41" s="57">
        <f>'Rooster '!BC100</f>
        <v>1413</v>
      </c>
      <c r="J41" s="59">
        <f>'Rooster '!$BC$98</f>
        <v>0.15145081387119605</v>
      </c>
      <c r="K41" s="57">
        <f>'Rooster '!$BC$102</f>
        <v>35</v>
      </c>
      <c r="O41" s="354"/>
      <c r="P41" s="65"/>
      <c r="Q41" s="55"/>
      <c r="R41" s="56"/>
      <c r="S41" s="57"/>
      <c r="T41" s="58"/>
      <c r="U41" s="57"/>
      <c r="V41" s="59"/>
      <c r="W41" s="57"/>
    </row>
    <row r="42" spans="1:25" ht="18.5">
      <c r="A42" s="28">
        <f t="shared" si="2"/>
        <v>38</v>
      </c>
      <c r="B42" s="11" t="str">
        <f>'Rooster '!B42</f>
        <v xml:space="preserve">Harold Bloem </v>
      </c>
      <c r="C42" s="354">
        <f t="shared" si="0"/>
        <v>0.96969696969696972</v>
      </c>
      <c r="D42" s="65">
        <f t="shared" si="1"/>
        <v>35.878787878787882</v>
      </c>
      <c r="E42" s="55">
        <f>'Rooster '!AB95</f>
        <v>33</v>
      </c>
      <c r="F42" s="56">
        <f>'Rooster '!AB97</f>
        <v>318</v>
      </c>
      <c r="G42" s="57">
        <f>'Rooster '!AC96</f>
        <v>421</v>
      </c>
      <c r="H42" s="58">
        <f>'Rooster '!$AB$101</f>
        <v>0.75534441805225649</v>
      </c>
      <c r="I42" s="57">
        <f>'Rooster '!AC100</f>
        <v>1479</v>
      </c>
      <c r="J42" s="59">
        <f>'Rooster '!$AC$98</f>
        <v>0.21501014198782961</v>
      </c>
      <c r="K42" s="57">
        <f>'Rooster '!$AC$102</f>
        <v>32</v>
      </c>
      <c r="O42" s="354"/>
      <c r="P42" s="65"/>
      <c r="Q42" s="55"/>
      <c r="R42" s="56"/>
      <c r="S42" s="57"/>
      <c r="T42" s="58"/>
      <c r="U42" s="57"/>
      <c r="V42" s="59"/>
      <c r="W42" s="57"/>
    </row>
    <row r="43" spans="1:25">
      <c r="A43" s="363"/>
      <c r="B43" s="363"/>
      <c r="C43" s="363"/>
      <c r="D43" s="363"/>
      <c r="E43" s="363"/>
      <c r="F43" s="363"/>
      <c r="G43" s="363"/>
      <c r="H43" s="363"/>
      <c r="I43" s="363"/>
      <c r="J43" s="363"/>
      <c r="K43" s="364"/>
      <c r="O43" s="363"/>
      <c r="P43" s="363"/>
      <c r="Q43" s="363"/>
      <c r="R43" s="363"/>
      <c r="S43" s="363"/>
      <c r="T43" s="363"/>
      <c r="U43" s="363"/>
      <c r="V43" s="363"/>
      <c r="W43" s="363"/>
      <c r="X43" s="363"/>
      <c r="Y43" s="364"/>
    </row>
  </sheetData>
  <sortState xmlns:xlrd2="http://schemas.microsoft.com/office/spreadsheetml/2017/richdata2" ref="B5:K42">
    <sortCondition descending="1" ref="C5:C42"/>
    <sortCondition descending="1" ref="H5:H42"/>
    <sortCondition ref="B5: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3</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
      </c>
    </row>
    <row r="4" spans="1:41" ht="25" customHeight="1">
      <c r="A4" s="78" t="str">
        <f>NogTeSpelen!N29</f>
        <v>ger d</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thijs</v>
      </c>
      <c r="D9" s="81" t="str">
        <f>NogTeSpelen!AN29</f>
        <v/>
      </c>
      <c r="E9" s="82" t="str">
        <f>NogTeSpelen!AO29</f>
        <v/>
      </c>
    </row>
    <row r="11" spans="1:41" s="72" customFormat="1" ht="25" customHeight="1" thickBot="1">
      <c r="A11" s="74" t="str">
        <f>A1</f>
        <v>Paul</v>
      </c>
      <c r="B11" s="92">
        <f>Gespeeld!AQ29</f>
        <v>34</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frans</v>
      </c>
    </row>
    <row r="14" spans="1:41" ht="25" customHeight="1">
      <c r="A14" s="86" t="str">
        <f>Gespeeld!N29</f>
        <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piet</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3</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ed</v>
      </c>
      <c r="E3" s="79" t="str">
        <f>NogTeSpelen!M30</f>
        <v/>
      </c>
    </row>
    <row r="4" spans="1:41" ht="25" customHeight="1">
      <c r="A4" s="78" t="str">
        <f>NogTeSpelen!N30</f>
        <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
      </c>
      <c r="D9" s="81" t="str">
        <f>NogTeSpelen!AN30</f>
        <v/>
      </c>
      <c r="E9" s="82" t="str">
        <f>NogTeSpelen!AO30</f>
        <v/>
      </c>
    </row>
    <row r="11" spans="1:41" s="72" customFormat="1" ht="25" customHeight="1" thickBot="1">
      <c r="A11" s="74" t="str">
        <f>A1</f>
        <v>Peet G</v>
      </c>
      <c r="B11" s="92">
        <f>Gespeeld!AQ30</f>
        <v>34</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
      </c>
      <c r="E13" s="87" t="str">
        <f>Gespeeld!M30</f>
        <v>frans</v>
      </c>
    </row>
    <row r="14" spans="1:41" ht="25" customHeight="1">
      <c r="A14" s="86" t="str">
        <f>Gespeeld!N30</f>
        <v>ger d</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4</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
      </c>
      <c r="E6" s="79" t="str">
        <f>NogTeSpelen!Z31</f>
        <v/>
      </c>
    </row>
    <row r="7" spans="1:41" ht="25" customHeight="1">
      <c r="A7" s="78" t="str">
        <f>NogTeSpelen!AA31</f>
        <v/>
      </c>
      <c r="B7" s="67" t="str">
        <f>NogTeSpelen!AB31</f>
        <v/>
      </c>
      <c r="C7" s="101">
        <f>NogTeSpelen!AC31</f>
        <v>0</v>
      </c>
      <c r="D7" s="67" t="str">
        <f>NogTeSpelen!AD31</f>
        <v/>
      </c>
      <c r="E7" s="79" t="str">
        <f>NogTeSpelen!AE31</f>
        <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33</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chris</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micha</v>
      </c>
      <c r="E16" s="87" t="str">
        <f>Gespeeld!Z31</f>
        <v>mo</v>
      </c>
    </row>
    <row r="17" spans="1:5" ht="25" customHeight="1">
      <c r="A17" s="86" t="str">
        <f>Gespeeld!AA31</f>
        <v>paul</v>
      </c>
      <c r="B17" s="69" t="str">
        <f>Gespeeld!AB31</f>
        <v>peet g</v>
      </c>
      <c r="C17" s="102">
        <f>Gespeeld!AC31</f>
        <v>0</v>
      </c>
      <c r="D17" s="69" t="str">
        <f>Gespeeld!AD31</f>
        <v>peet k</v>
      </c>
      <c r="E17" s="87" t="str">
        <f>Gespeeld!AE31</f>
        <v>peet m</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0</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
      </c>
      <c r="D8" s="67" t="str">
        <f>NogTeSpelen!AI32</f>
        <v/>
      </c>
      <c r="E8" s="79" t="str">
        <f>NogTeSpelen!AJ32</f>
        <v/>
      </c>
    </row>
    <row r="9" spans="1:41" ht="25" customHeight="1" thickBot="1">
      <c r="A9" s="80" t="str">
        <f>NogTeSpelen!AK32</f>
        <v/>
      </c>
      <c r="B9" s="81" t="str">
        <f>NogTeSpelen!AL32</f>
        <v/>
      </c>
      <c r="C9" s="81" t="str">
        <f>NogTeSpelen!AM32</f>
        <v/>
      </c>
      <c r="D9" s="81" t="str">
        <f>NogTeSpelen!AN32</f>
        <v/>
      </c>
      <c r="E9" s="82" t="str">
        <f>NogTeSpelen!AO32</f>
        <v/>
      </c>
    </row>
    <row r="11" spans="1:41" s="72" customFormat="1" ht="25" customHeight="1" thickBot="1">
      <c r="A11" s="74" t="str">
        <f>A1</f>
        <v>Peet K</v>
      </c>
      <c r="B11" s="92">
        <f>Gespeeld!AQ32</f>
        <v>37</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rene</v>
      </c>
      <c r="D18" s="69" t="str">
        <f>Gespeeld!AI32</f>
        <v>richard</v>
      </c>
      <c r="E18" s="87" t="str">
        <f>Gespeeld!AJ32</f>
        <v>ronald</v>
      </c>
    </row>
    <row r="19" spans="1:5" ht="25" customHeight="1" thickBot="1">
      <c r="A19" s="88" t="str">
        <f>Gespeeld!AK32</f>
        <v>ted</v>
      </c>
      <c r="B19" s="89" t="str">
        <f>Gespeeld!AL32</f>
        <v>theo</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1</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
      </c>
      <c r="B6" s="101"/>
      <c r="C6" s="101"/>
      <c r="D6" s="67" t="str">
        <f>NogTeSpelen!Y33</f>
        <v/>
      </c>
      <c r="E6" s="79" t="str">
        <f>NogTeSpelen!Z33</f>
        <v/>
      </c>
    </row>
    <row r="7" spans="1:41" ht="25" customHeight="1">
      <c r="A7" s="78" t="str">
        <f>NogTeSpelen!AA33</f>
        <v/>
      </c>
      <c r="B7" s="67" t="str">
        <f>NogTeSpelen!AB33</f>
        <v/>
      </c>
      <c r="C7" s="67" t="str">
        <f>NogTeSpelen!AC33</f>
        <v/>
      </c>
      <c r="D7" s="67" t="str">
        <f>NogTeSpelen!AD33</f>
        <v/>
      </c>
      <c r="E7" s="100">
        <f>NogTeSpelen!AE33</f>
        <v>0</v>
      </c>
    </row>
    <row r="8" spans="1:41" ht="25" customHeight="1">
      <c r="A8" s="78" t="str">
        <f>NogTeSpelen!AF33</f>
        <v/>
      </c>
      <c r="B8" s="67" t="str">
        <f>NogTeSpelen!AG33</f>
        <v/>
      </c>
      <c r="C8" s="67" t="str">
        <f>NogTeSpelen!AH33</f>
        <v/>
      </c>
      <c r="D8" s="67" t="str">
        <f>NogTeSpelen!AI33</f>
        <v/>
      </c>
      <c r="E8" s="79" t="str">
        <f>NogTeSpelen!AJ33</f>
        <v/>
      </c>
    </row>
    <row r="9" spans="1:41" ht="25" customHeight="1" thickBot="1">
      <c r="A9" s="80" t="str">
        <f>NogTeSpelen!AK33</f>
        <v/>
      </c>
      <c r="B9" s="81" t="str">
        <f>NogTeSpelen!AL33</f>
        <v/>
      </c>
      <c r="C9" s="81" t="str">
        <f>NogTeSpelen!AM33</f>
        <v/>
      </c>
      <c r="D9" s="81" t="str">
        <f>NogTeSpelen!AN33</f>
        <v/>
      </c>
      <c r="E9" s="82" t="str">
        <f>NogTeSpelen!AO33</f>
        <v/>
      </c>
    </row>
    <row r="11" spans="1:41" s="72" customFormat="1" ht="25" customHeight="1" thickBot="1">
      <c r="A11" s="74" t="str">
        <f>A1</f>
        <v>Peet M</v>
      </c>
      <c r="B11" s="92">
        <f>Gespeeld!AQ33</f>
        <v>36</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cor</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marco</v>
      </c>
      <c r="B16" s="102"/>
      <c r="C16" s="102"/>
      <c r="D16" s="69" t="str">
        <f>Gespeeld!Y33</f>
        <v>micha</v>
      </c>
      <c r="E16" s="87" t="str">
        <f>Gespeeld!Z33</f>
        <v>mo</v>
      </c>
    </row>
    <row r="17" spans="1:5" ht="25" customHeight="1">
      <c r="A17" s="86" t="str">
        <f>Gespeeld!AA33</f>
        <v>paul</v>
      </c>
      <c r="B17" s="69" t="str">
        <f>Gespeeld!AB33</f>
        <v>peet g</v>
      </c>
      <c r="C17" s="69" t="str">
        <f>Gespeeld!AC33</f>
        <v>peet h</v>
      </c>
      <c r="D17" s="69" t="str">
        <f>Gespeeld!AD33</f>
        <v>peet k</v>
      </c>
      <c r="E17" s="99">
        <f>Gespeeld!AE33</f>
        <v>0</v>
      </c>
    </row>
    <row r="18" spans="1:5" ht="25" customHeight="1">
      <c r="A18" s="86" t="str">
        <f>Gespeeld!AF33</f>
        <v>piet</v>
      </c>
      <c r="B18" s="69" t="str">
        <f>Gespeeld!AG33</f>
        <v>pleun</v>
      </c>
      <c r="C18" s="69" t="str">
        <f>Gespeeld!AH33</f>
        <v>rene</v>
      </c>
      <c r="D18" s="69" t="str">
        <f>Gespeeld!AI33</f>
        <v>richard</v>
      </c>
      <c r="E18" s="87" t="str">
        <f>Gespeeld!AJ33</f>
        <v>ronald</v>
      </c>
    </row>
    <row r="19" spans="1:5" ht="25"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7</v>
      </c>
      <c r="C1" s="70" t="s">
        <v>217</v>
      </c>
      <c r="D1" s="70"/>
      <c r="E1" s="70"/>
    </row>
    <row r="2" spans="1:41" s="68" customFormat="1" ht="25" customHeight="1">
      <c r="A2" s="75" t="str">
        <f>NogTeSpelen!D34</f>
        <v>alex r</v>
      </c>
      <c r="B2" s="76" t="str">
        <f>NogTeSpelen!E34</f>
        <v/>
      </c>
      <c r="C2" s="76" t="str">
        <f>NogTeSpelen!F34</f>
        <v/>
      </c>
      <c r="D2" s="76" t="str">
        <f>NogTeSpelen!G34</f>
        <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
      </c>
      <c r="B5" s="67" t="str">
        <f>NogTeSpelen!T34</f>
        <v/>
      </c>
      <c r="C5" s="67" t="str">
        <f>NogTeSpelen!U34</f>
        <v/>
      </c>
      <c r="D5" s="67" t="str">
        <f>NogTeSpelen!V34</f>
        <v/>
      </c>
      <c r="E5" s="79" t="str">
        <f>NogTeSpelen!W34</f>
        <v/>
      </c>
      <c r="Z5" s="66"/>
      <c r="AA5" s="66"/>
      <c r="AB5" s="66"/>
      <c r="AC5" s="66"/>
      <c r="AD5" s="66"/>
      <c r="AO5" s="66"/>
    </row>
    <row r="6" spans="1:41" ht="25" customHeight="1">
      <c r="A6" s="78" t="str">
        <f>NogTeSpelen!X34</f>
        <v>marco</v>
      </c>
      <c r="B6" s="101"/>
      <c r="C6" s="101"/>
      <c r="D6" s="67" t="str">
        <f>NogTeSpelen!Y34</f>
        <v/>
      </c>
      <c r="E6" s="79" t="str">
        <f>NogTeSpelen!Z34</f>
        <v>mo</v>
      </c>
    </row>
    <row r="7" spans="1:41" ht="25" customHeight="1">
      <c r="A7" s="78" t="str">
        <f>NogTeSpelen!AA34</f>
        <v/>
      </c>
      <c r="B7" s="67" t="str">
        <f>NogTeSpelen!AB34</f>
        <v/>
      </c>
      <c r="C7" s="67" t="str">
        <f>NogTeSpelen!AC34</f>
        <v/>
      </c>
      <c r="D7" s="67" t="str">
        <f>NogTeSpelen!AD34</f>
        <v/>
      </c>
      <c r="E7" s="79" t="str">
        <f>NogTeSpelen!AE34</f>
        <v/>
      </c>
    </row>
    <row r="8" spans="1:41" ht="25" customHeight="1">
      <c r="A8" s="104">
        <f>NogTeSpelen!AF34</f>
        <v>0</v>
      </c>
      <c r="B8" s="67" t="str">
        <f>NogTeSpelen!AG34</f>
        <v/>
      </c>
      <c r="C8" s="67" t="str">
        <f>NogTeSpelen!AH34</f>
        <v/>
      </c>
      <c r="D8" s="67" t="str">
        <f>NogTeSpelen!AI34</f>
        <v>richard</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30</v>
      </c>
      <c r="C11" s="73" t="s">
        <v>218</v>
      </c>
      <c r="D11" s="73"/>
      <c r="E11" s="73"/>
      <c r="AO11" s="66"/>
    </row>
    <row r="12" spans="1:41" ht="25" customHeight="1">
      <c r="A12" s="83" t="str">
        <f>Gespeeld!D34</f>
        <v/>
      </c>
      <c r="B12" s="84" t="str">
        <f>Gespeeld!E34</f>
        <v>alex s</v>
      </c>
      <c r="C12" s="84" t="str">
        <f>Gespeeld!F34</f>
        <v>appie</v>
      </c>
      <c r="D12" s="84" t="str">
        <f>Gespeeld!G34</f>
        <v>arthur</v>
      </c>
      <c r="E12" s="85" t="str">
        <f>Gespeeld!H34</f>
        <v>berry</v>
      </c>
    </row>
    <row r="13" spans="1:41" ht="25" customHeight="1">
      <c r="A13" s="86" t="str">
        <f>Gespeeld!I34</f>
        <v/>
      </c>
      <c r="B13" s="69" t="str">
        <f>Gespeeld!J34</f>
        <v/>
      </c>
      <c r="C13" s="69" t="str">
        <f>Gespeeld!K34</f>
        <v/>
      </c>
      <c r="D13" s="69" t="str">
        <f>Gespeeld!L34</f>
        <v>ed</v>
      </c>
      <c r="E13" s="87" t="str">
        <f>Gespeeld!M34</f>
        <v>frans</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jos</v>
      </c>
      <c r="B15" s="69" t="str">
        <f>Gespeeld!T34</f>
        <v>mars bo</v>
      </c>
      <c r="C15" s="69" t="str">
        <f>Gespeeld!U34</f>
        <v>mars bu</v>
      </c>
      <c r="D15" s="69" t="str">
        <f>Gespeeld!V34</f>
        <v>mars ma</v>
      </c>
      <c r="E15" s="87" t="str">
        <f>Gespeeld!W34</f>
        <v>mars os</v>
      </c>
    </row>
    <row r="16" spans="1:41" ht="25" customHeight="1">
      <c r="A16" s="86" t="str">
        <f>Gespeeld!X34</f>
        <v/>
      </c>
      <c r="B16" s="102"/>
      <c r="C16" s="102"/>
      <c r="D16" s="69" t="str">
        <f>Gespeeld!Y34</f>
        <v>micha</v>
      </c>
      <c r="E16" s="87" t="str">
        <f>Gespeeld!Z34</f>
        <v/>
      </c>
    </row>
    <row r="17" spans="1:5" ht="25" customHeight="1">
      <c r="A17" s="86" t="str">
        <f>Gespeeld!AA34</f>
        <v>paul</v>
      </c>
      <c r="B17" s="69" t="str">
        <f>Gespeeld!AB34</f>
        <v>peet g</v>
      </c>
      <c r="C17" s="69" t="str">
        <f>Gespeeld!AC34</f>
        <v>peet h</v>
      </c>
      <c r="D17" s="69" t="str">
        <f>Gespeeld!AD34</f>
        <v>peet k</v>
      </c>
      <c r="E17" s="87" t="str">
        <f>Gespeeld!AE34</f>
        <v>peet m</v>
      </c>
    </row>
    <row r="18" spans="1:5" ht="25" customHeight="1">
      <c r="A18" s="103">
        <f>Gespeeld!AF34</f>
        <v>0</v>
      </c>
      <c r="B18" s="69" t="str">
        <f>Gespeeld!AG34</f>
        <v>pleun</v>
      </c>
      <c r="C18" s="69" t="str">
        <f>Gespeeld!AH34</f>
        <v>rene</v>
      </c>
      <c r="D18" s="69" t="str">
        <f>Gespeeld!AI34</f>
        <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3</v>
      </c>
      <c r="C1" s="70" t="s">
        <v>217</v>
      </c>
      <c r="D1" s="70"/>
      <c r="E1" s="70"/>
    </row>
    <row r="2" spans="1:41" s="68" customFormat="1" ht="25" customHeight="1">
      <c r="A2" s="75" t="str">
        <f>NogTeSpelen!D35</f>
        <v/>
      </c>
      <c r="B2" s="76" t="str">
        <f>NogTeSpelen!E35</f>
        <v/>
      </c>
      <c r="C2" s="76" t="str">
        <f>NogTeSpelen!F35</f>
        <v/>
      </c>
      <c r="D2" s="76" t="str">
        <f>NogTeSpelen!G35</f>
        <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
      </c>
      <c r="E5" s="79" t="str">
        <f>NogTeSpelen!W35</f>
        <v>mars os</v>
      </c>
      <c r="Z5" s="66"/>
      <c r="AA5" s="66"/>
      <c r="AB5" s="66"/>
      <c r="AC5" s="66"/>
      <c r="AD5" s="66"/>
      <c r="AO5" s="66"/>
    </row>
    <row r="6" spans="1:41" ht="25" customHeight="1">
      <c r="A6" s="78" t="str">
        <f>NogTeSpelen!X35</f>
        <v/>
      </c>
      <c r="B6" s="101"/>
      <c r="C6" s="101"/>
      <c r="D6" s="67" t="str">
        <f>NogTeSpelen!Y35</f>
        <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
      </c>
      <c r="B8" s="101">
        <f>NogTeSpelen!AG35</f>
        <v>0</v>
      </c>
      <c r="C8" s="67" t="str">
        <f>NogTeSpelen!AH35</f>
        <v/>
      </c>
      <c r="D8" s="67" t="str">
        <f>NogTeSpelen!AI35</f>
        <v/>
      </c>
      <c r="E8" s="79" t="str">
        <f>NogTeSpelen!AJ35</f>
        <v/>
      </c>
    </row>
    <row r="9" spans="1:41" ht="25" customHeight="1" thickBot="1">
      <c r="A9" s="80" t="str">
        <f>NogTeSpelen!AK35</f>
        <v/>
      </c>
      <c r="B9" s="81" t="str">
        <f>NogTeSpelen!AL35</f>
        <v/>
      </c>
      <c r="C9" s="81" t="str">
        <f>NogTeSpelen!AM35</f>
        <v/>
      </c>
      <c r="D9" s="81" t="str">
        <f>NogTeSpelen!AN35</f>
        <v/>
      </c>
      <c r="E9" s="82" t="str">
        <f>NogTeSpelen!AO35</f>
        <v/>
      </c>
    </row>
    <row r="11" spans="1:41" s="72" customFormat="1" ht="25" customHeight="1" thickBot="1">
      <c r="A11" s="74" t="str">
        <f>A1</f>
        <v>Pleun</v>
      </c>
      <c r="B11" s="92">
        <f>Gespeeld!AQ35</f>
        <v>34</v>
      </c>
      <c r="C11" s="73" t="s">
        <v>218</v>
      </c>
      <c r="D11" s="73"/>
      <c r="E11" s="73"/>
      <c r="AO11" s="66"/>
    </row>
    <row r="12" spans="1:41" ht="25" customHeight="1">
      <c r="A12" s="83" t="str">
        <f>Gespeeld!D35</f>
        <v>alex r</v>
      </c>
      <c r="B12" s="84" t="str">
        <f>Gespeeld!E35</f>
        <v>alex s</v>
      </c>
      <c r="C12" s="84" t="str">
        <f>Gespeeld!F35</f>
        <v>appie</v>
      </c>
      <c r="D12" s="84" t="str">
        <f>Gespeeld!G35</f>
        <v>arthur</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mars ma</v>
      </c>
      <c r="E15" s="87" t="str">
        <f>Gespeeld!W35</f>
        <v/>
      </c>
    </row>
    <row r="16" spans="1:41" ht="25" customHeight="1">
      <c r="A16" s="86" t="str">
        <f>Gespeeld!X35</f>
        <v>marco</v>
      </c>
      <c r="B16" s="102"/>
      <c r="C16" s="102"/>
      <c r="D16" s="69" t="str">
        <f>Gespeeld!Y35</f>
        <v>micha</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piet</v>
      </c>
      <c r="B18" s="102">
        <f>Gespeeld!AG35</f>
        <v>0</v>
      </c>
      <c r="C18" s="69" t="str">
        <f>Gespeeld!AH35</f>
        <v>rene</v>
      </c>
      <c r="D18" s="69" t="str">
        <f>Gespeeld!AI35</f>
        <v>richard</v>
      </c>
      <c r="E18" s="87" t="str">
        <f>Gespeeld!AJ35</f>
        <v>ronald</v>
      </c>
    </row>
    <row r="19" spans="1:5" ht="25" customHeight="1" thickBot="1">
      <c r="A19" s="88" t="str">
        <f>Gespeeld!AK35</f>
        <v>ted</v>
      </c>
      <c r="B19" s="89" t="str">
        <f>Gespeeld!AL35</f>
        <v>theo</v>
      </c>
      <c r="C19" s="89" t="str">
        <f>Gespeeld!AM35</f>
        <v>thijs</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2</v>
      </c>
      <c r="C1" s="70" t="s">
        <v>217</v>
      </c>
      <c r="D1" s="70"/>
      <c r="E1" s="70"/>
    </row>
    <row r="2" spans="1:41" s="68" customFormat="1" ht="25" customHeight="1">
      <c r="A2" s="75" t="str">
        <f>NogTeSpelen!D36</f>
        <v/>
      </c>
      <c r="B2" s="76" t="str">
        <f>NogTeSpelen!E36</f>
        <v/>
      </c>
      <c r="C2" s="76" t="str">
        <f>NogTeSpelen!F36</f>
        <v/>
      </c>
      <c r="D2" s="76" t="str">
        <f>NogTeSpelen!G36</f>
        <v/>
      </c>
      <c r="E2" s="77" t="str">
        <f>NogTeSpelen!H36</f>
        <v>berry</v>
      </c>
      <c r="AO2" s="66"/>
    </row>
    <row r="3" spans="1:41" ht="25" customHeight="1">
      <c r="A3" s="78" t="str">
        <f>NogTeSpelen!I36</f>
        <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
      </c>
      <c r="E7" s="79" t="str">
        <f>NogTeSpelen!AE36</f>
        <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35</v>
      </c>
      <c r="C11" s="73" t="s">
        <v>218</v>
      </c>
      <c r="D11" s="73"/>
      <c r="E11" s="73"/>
      <c r="AO11" s="66"/>
    </row>
    <row r="12" spans="1:41" ht="25" customHeight="1">
      <c r="A12" s="83" t="str">
        <f>Gespeeld!D36</f>
        <v>alex r</v>
      </c>
      <c r="B12" s="84" t="str">
        <f>Gespeeld!E36</f>
        <v>alex s</v>
      </c>
      <c r="C12" s="84" t="str">
        <f>Gespeeld!F36</f>
        <v>appie</v>
      </c>
      <c r="D12" s="84" t="str">
        <f>Gespeeld!G36</f>
        <v>arthur</v>
      </c>
      <c r="E12" s="85" t="str">
        <f>Gespeeld!H36</f>
        <v/>
      </c>
    </row>
    <row r="13" spans="1:41" ht="25" customHeight="1">
      <c r="A13" s="86" t="str">
        <f>Gespeeld!I36</f>
        <v>chris</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marco</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peet k</v>
      </c>
      <c r="E17" s="87" t="str">
        <f>Gespeeld!AE36</f>
        <v>peet m</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6</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
      </c>
      <c r="D4" s="67" t="str">
        <f>NogTeSpelen!Q37</f>
        <v/>
      </c>
      <c r="E4" s="79" t="str">
        <f>NogTeSpelen!R37</f>
        <v/>
      </c>
    </row>
    <row r="5" spans="1:41" s="68" customFormat="1" ht="25" customHeight="1">
      <c r="A5" s="78" t="str">
        <f>NogTeSpelen!S37</f>
        <v/>
      </c>
      <c r="B5" s="67" t="str">
        <f>NogTeSpelen!T37</f>
        <v/>
      </c>
      <c r="C5" s="67" t="str">
        <f>NogTeSpelen!U37</f>
        <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
      </c>
      <c r="C8" s="67" t="str">
        <f>NogTeSpelen!AH37</f>
        <v/>
      </c>
      <c r="D8" s="101">
        <f>NogTeSpelen!AI37</f>
        <v>0</v>
      </c>
      <c r="E8" s="79" t="str">
        <f>NogTeSpelen!AJ37</f>
        <v/>
      </c>
    </row>
    <row r="9" spans="1:41" ht="25" customHeight="1" thickBot="1">
      <c r="A9" s="80" t="str">
        <f>NogTeSpelen!AK37</f>
        <v/>
      </c>
      <c r="B9" s="81" t="str">
        <f>NogTeSpelen!AL37</f>
        <v>theo</v>
      </c>
      <c r="C9" s="81" t="str">
        <f>NogTeSpelen!AM37</f>
        <v/>
      </c>
      <c r="D9" s="81" t="str">
        <f>NogTeSpelen!AN37</f>
        <v/>
      </c>
      <c r="E9" s="82" t="str">
        <f>NogTeSpelen!AO37</f>
        <v/>
      </c>
    </row>
    <row r="11" spans="1:41" s="72" customFormat="1" ht="25" customHeight="1" thickBot="1">
      <c r="A11" s="74" t="str">
        <f>A1</f>
        <v>Richard</v>
      </c>
      <c r="B11" s="92">
        <f>Gespeeld!AQ37</f>
        <v>31</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harold</v>
      </c>
      <c r="D14" s="69" t="str">
        <f>Gespeeld!Q37</f>
        <v>jaap</v>
      </c>
      <c r="E14" s="87" t="str">
        <f>Gespeeld!R37</f>
        <v>joop</v>
      </c>
    </row>
    <row r="15" spans="1:41" ht="25" customHeight="1">
      <c r="A15" s="86" t="str">
        <f>Gespeeld!S37</f>
        <v>jos</v>
      </c>
      <c r="B15" s="69" t="str">
        <f>Gespeeld!T37</f>
        <v>mars bo</v>
      </c>
      <c r="C15" s="69" t="str">
        <f>Gespeeld!U37</f>
        <v>mars bu</v>
      </c>
      <c r="D15" s="69" t="str">
        <f>Gespeeld!V37</f>
        <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pleun</v>
      </c>
      <c r="C18" s="69" t="str">
        <f>Gespeeld!AH37</f>
        <v>rene</v>
      </c>
      <c r="D18" s="102">
        <f>Gespeeld!AI37</f>
        <v>0</v>
      </c>
      <c r="E18" s="87" t="str">
        <f>Gespeeld!AJ37</f>
        <v>ronald</v>
      </c>
    </row>
    <row r="19" spans="1:5" ht="25" customHeight="1" thickBot="1">
      <c r="A19" s="88" t="str">
        <f>Gespeeld!AK37</f>
        <v>ted</v>
      </c>
      <c r="B19" s="89" t="str">
        <f>Gespeeld!AL37</f>
        <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4</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33</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richard</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69">
        <f>'Deelnemers-moyenne-aantal'!B4</f>
        <v>46124</v>
      </c>
      <c r="Q1" s="369"/>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9</v>
      </c>
      <c r="E4" s="327">
        <f t="shared" si="0"/>
        <v>0</v>
      </c>
      <c r="F4" s="327">
        <f t="shared" si="0"/>
        <v>0</v>
      </c>
      <c r="G4" s="327">
        <f t="shared" si="0"/>
        <v>3</v>
      </c>
      <c r="H4" s="327">
        <f t="shared" si="0"/>
        <v>3</v>
      </c>
      <c r="I4" s="327">
        <f t="shared" si="0"/>
        <v>12</v>
      </c>
      <c r="J4" s="327">
        <f t="shared" si="0"/>
        <v>3</v>
      </c>
      <c r="K4" s="327">
        <f t="shared" si="0"/>
        <v>7</v>
      </c>
      <c r="L4" s="327">
        <f t="shared" si="0"/>
        <v>6</v>
      </c>
      <c r="M4" s="327">
        <f t="shared" si="0"/>
        <v>6</v>
      </c>
      <c r="N4" s="327">
        <f t="shared" si="0"/>
        <v>6</v>
      </c>
      <c r="O4" s="327">
        <f t="shared" si="0"/>
        <v>2</v>
      </c>
      <c r="P4" s="327">
        <f t="shared" si="0"/>
        <v>4</v>
      </c>
      <c r="Q4" s="327">
        <f t="shared" si="0"/>
        <v>5</v>
      </c>
      <c r="R4" s="327">
        <f t="shared" si="0"/>
        <v>1</v>
      </c>
      <c r="S4" s="327">
        <f t="shared" si="0"/>
        <v>1</v>
      </c>
      <c r="T4" s="327">
        <f t="shared" si="0"/>
        <v>6</v>
      </c>
      <c r="U4" s="327">
        <f t="shared" si="0"/>
        <v>7</v>
      </c>
      <c r="V4" s="327">
        <f t="shared" si="0"/>
        <v>4</v>
      </c>
      <c r="W4" s="327">
        <f t="shared" si="0"/>
        <v>11</v>
      </c>
      <c r="X4" s="327">
        <f t="shared" si="0"/>
        <v>9</v>
      </c>
      <c r="Y4" s="327">
        <f t="shared" si="0"/>
        <v>5</v>
      </c>
      <c r="Z4" s="327">
        <f t="shared" si="0"/>
        <v>7</v>
      </c>
      <c r="AA4" s="327">
        <f t="shared" si="0"/>
        <v>3</v>
      </c>
      <c r="AB4" s="327">
        <f t="shared" si="0"/>
        <v>3</v>
      </c>
      <c r="AC4" s="327">
        <f t="shared" si="0"/>
        <v>4</v>
      </c>
      <c r="AD4" s="327">
        <f t="shared" si="0"/>
        <v>0</v>
      </c>
      <c r="AE4" s="327">
        <f t="shared" si="0"/>
        <v>1</v>
      </c>
      <c r="AF4" s="327">
        <f t="shared" si="0"/>
        <v>7</v>
      </c>
      <c r="AG4" s="327">
        <f t="shared" si="0"/>
        <v>3</v>
      </c>
      <c r="AH4" s="327">
        <f t="shared" si="0"/>
        <v>2</v>
      </c>
      <c r="AI4" s="327">
        <f t="shared" si="0"/>
        <v>6</v>
      </c>
      <c r="AJ4" s="327">
        <f t="shared" si="0"/>
        <v>4</v>
      </c>
      <c r="AK4" s="327">
        <f t="shared" si="0"/>
        <v>2</v>
      </c>
      <c r="AL4" s="327">
        <f t="shared" si="0"/>
        <v>10</v>
      </c>
      <c r="AM4" s="327">
        <f t="shared" si="0"/>
        <v>6</v>
      </c>
      <c r="AN4" s="327">
        <f t="shared" si="0"/>
        <v>4</v>
      </c>
      <c r="AO4" s="327">
        <f t="shared" si="0"/>
        <v>0</v>
      </c>
      <c r="AP4" s="314"/>
      <c r="AQ4" s="314"/>
      <c r="AR4" s="327">
        <f>SUM(D4:AO4)/2</f>
        <v>86</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9</v>
      </c>
      <c r="C6" s="329"/>
      <c r="D6" s="329"/>
      <c r="E6" s="331" t="str">
        <f>IF('Rooster '!F18&gt;0,"",E$3)</f>
        <v/>
      </c>
      <c r="F6" s="331" t="str">
        <f>IF('Rooster '!H18&gt;0,"",F$3)</f>
        <v/>
      </c>
      <c r="G6" s="331" t="str">
        <f>IF('Rooster '!J18&gt;0,"",G$3)</f>
        <v/>
      </c>
      <c r="H6" s="331" t="str">
        <f>IF('Rooster '!L18&gt;0,"",H$3)</f>
        <v/>
      </c>
      <c r="I6" s="331" t="str">
        <f>IF('Rooster '!N18&gt;0,"",I$3)</f>
        <v/>
      </c>
      <c r="J6" s="331" t="str">
        <f>IF('Rooster '!P18&gt;0,"",J$3)</f>
        <v>cock</v>
      </c>
      <c r="K6" s="331" t="str">
        <f>IF('Rooster '!R18&gt;0,"",K$3)</f>
        <v/>
      </c>
      <c r="L6" s="331" t="str">
        <f>IF('Rooster '!T18&gt;0,"",L$3)</f>
        <v/>
      </c>
      <c r="M6" s="331" t="str">
        <f>IF('Rooster '!V18&gt;0,"",M$3)</f>
        <v/>
      </c>
      <c r="N6" s="323" t="str">
        <f>IF('Rooster '!X18&gt;0,"",N$3)</f>
        <v/>
      </c>
      <c r="O6" s="331" t="str">
        <f>IF('Rooster '!Z18&gt;0,"",O$3)</f>
        <v>ger v</v>
      </c>
      <c r="P6" s="323" t="str">
        <f>IF('Rooster '!AB18&gt;0,"",P$3)</f>
        <v/>
      </c>
      <c r="Q6" s="331" t="str">
        <f>IF('Rooster '!AD18&gt;0,"",Q$3)</f>
        <v/>
      </c>
      <c r="R6" s="323" t="str">
        <f>IF('Rooster '!AF18&gt;0,"",R$3)</f>
        <v/>
      </c>
      <c r="S6" s="331" t="str">
        <f>IF('Rooster '!AH18&gt;0,"",S$3)</f>
        <v/>
      </c>
      <c r="T6" s="323" t="str">
        <f>IF('Rooster '!AJ18&gt;0,"",T$3)</f>
        <v/>
      </c>
      <c r="U6" s="331" t="str">
        <f>IF('Rooster '!AL18&gt;0,"",U$3)</f>
        <v>mars bu</v>
      </c>
      <c r="V6" s="323" t="str">
        <f>IF('Rooster '!AN18&gt;0,"",V$3)</f>
        <v>mars ma</v>
      </c>
      <c r="W6" s="331" t="str">
        <f>IF('Rooster '!AP18&gt;0,"",W$3)</f>
        <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piet</v>
      </c>
      <c r="AG6" s="331" t="str">
        <f>IF('Rooster '!BJ18&gt;0,"",AG$3)</f>
        <v/>
      </c>
      <c r="AH6" s="323" t="str">
        <f>IF('Rooster '!BL18&gt;0,"",AH$3)</f>
        <v/>
      </c>
      <c r="AI6" s="331" t="str">
        <f>IF('Rooster '!BN18&gt;0,"",AI$3)</f>
        <v/>
      </c>
      <c r="AJ6" s="323" t="str">
        <f>IF('Rooster '!BP18&gt;0,"",AJ$3)</f>
        <v>ronald</v>
      </c>
      <c r="AK6" s="331" t="str">
        <f>IF('Rooster '!BR18&gt;0,"",AK$3)</f>
        <v>ted</v>
      </c>
      <c r="AL6" s="323" t="str">
        <f>IF('Rooster '!BT18&gt;0,"",AL$3)</f>
        <v/>
      </c>
      <c r="AM6" s="331" t="str">
        <f>IF('Rooster '!BV18&gt;0,"",AM$3)</f>
        <v/>
      </c>
      <c r="AN6" s="323" t="str">
        <f>IF('Rooster '!BX18&gt;0,"",AN$3)</f>
        <v/>
      </c>
      <c r="AO6" s="331" t="str">
        <f>IF('Rooster '!BZ18&gt;0,"",AO$3)</f>
        <v/>
      </c>
      <c r="AP6" s="329"/>
      <c r="AQ6" s="327">
        <f>'Actuele Stand'!$D$50-COUNTBLANK(D6:AO6)</f>
        <v>9</v>
      </c>
      <c r="AR6" s="323" t="str">
        <f t="shared" ref="AR6:AR43" si="1">A6</f>
        <v>alex r</v>
      </c>
    </row>
    <row r="7" spans="1:47">
      <c r="A7" s="324" t="s">
        <v>126</v>
      </c>
      <c r="B7" s="327">
        <f>'Actuele Stand'!$D$50-COUNTBLANK(D7:AO7)</f>
        <v>0</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0</v>
      </c>
      <c r="AR7" s="324" t="str">
        <f t="shared" si="1"/>
        <v>alex s</v>
      </c>
    </row>
    <row r="8" spans="1:47" ht="15" customHeight="1">
      <c r="A8" s="323" t="s">
        <v>139</v>
      </c>
      <c r="B8" s="327">
        <f>'Actuele Stand'!$D$50-COUNTBLANK(D8:AO8)</f>
        <v>0</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
      </c>
      <c r="AH8" s="323" t="str">
        <f>IF('Rooster '!BL22&gt;0,"",AH$3)</f>
        <v/>
      </c>
      <c r="AI8" s="331" t="str">
        <f>IF('Rooster '!BN22&gt;0,"",AI$3)</f>
        <v/>
      </c>
      <c r="AJ8" s="323" t="str">
        <f>IF('Rooster '!BP22&gt;0,"",AJ$3)</f>
        <v/>
      </c>
      <c r="AK8" s="331" t="str">
        <f>IF('Rooster '!BR22&gt;0,"",AK$3)</f>
        <v/>
      </c>
      <c r="AL8" s="323" t="str">
        <f>IF('Rooster '!BT22&gt;0,"",AL$3)</f>
        <v/>
      </c>
      <c r="AM8" s="331" t="str">
        <f>IF('Rooster '!BV22&gt;0,"",AM$3)</f>
        <v/>
      </c>
      <c r="AN8" s="323" t="str">
        <f>IF('Rooster '!BX22&gt;0,"",AN$3)</f>
        <v/>
      </c>
      <c r="AO8" s="331" t="str">
        <f>IF('Rooster '!BZ22&gt;0,"",AO$3)</f>
        <v/>
      </c>
      <c r="AP8" s="329"/>
      <c r="AQ8" s="327">
        <f>'Actuele Stand'!$D$50-COUNTBLANK(D8:AO8)</f>
        <v>0</v>
      </c>
      <c r="AR8" s="323" t="str">
        <f t="shared" si="1"/>
        <v>appie</v>
      </c>
    </row>
    <row r="9" spans="1:47">
      <c r="A9" s="324" t="s">
        <v>131</v>
      </c>
      <c r="B9" s="327">
        <f>'Actuele Stand'!$D$50-COUNTBLANK(D9:AO9)</f>
        <v>3</v>
      </c>
      <c r="C9" s="329"/>
      <c r="D9" s="332" t="str">
        <f>IF('Rooster '!D24&gt;0,"",D$3)</f>
        <v/>
      </c>
      <c r="E9" s="324" t="str">
        <f>IF('Rooster '!F24&gt;0,"",E$3)</f>
        <v/>
      </c>
      <c r="F9" s="332" t="str">
        <f>IF('Rooster '!H24&gt;0,"",F$3)</f>
        <v/>
      </c>
      <c r="G9" s="329"/>
      <c r="H9" s="332" t="str">
        <f>IF('Rooster '!L24&gt;0,"",H$3)</f>
        <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
      </c>
      <c r="Q9" s="324" t="str">
        <f>IF('Rooster '!AD24&gt;0,"",Q$3)</f>
        <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
      </c>
      <c r="AN9" s="332" t="str">
        <f>IF('Rooster '!BX24&gt;0,"",AN$3)</f>
        <v/>
      </c>
      <c r="AO9" s="324" t="str">
        <f>IF('Rooster '!BZ24&gt;0,"",AO$3)</f>
        <v/>
      </c>
      <c r="AP9" s="329"/>
      <c r="AQ9" s="327">
        <f>'Actuele Stand'!$D$50-COUNTBLANK(D9:AO9)</f>
        <v>3</v>
      </c>
      <c r="AR9" s="324" t="str">
        <f t="shared" si="1"/>
        <v>arthur</v>
      </c>
    </row>
    <row r="10" spans="1:47">
      <c r="A10" s="323" t="s">
        <v>140</v>
      </c>
      <c r="B10" s="327">
        <f>'Actuele Stand'!$D$50-COUNTBLANK(D10:AO10)</f>
        <v>3</v>
      </c>
      <c r="C10" s="329"/>
      <c r="D10" s="323" t="str">
        <f>IF('Rooster '!D26&gt;0,"",D$3)</f>
        <v/>
      </c>
      <c r="E10" s="331" t="str">
        <f>IF('Rooster '!F26&gt;0,"",E$3)</f>
        <v/>
      </c>
      <c r="F10" s="323" t="str">
        <f>IF('Rooster '!H26&gt;0,"",F$3)</f>
        <v/>
      </c>
      <c r="G10" s="331" t="str">
        <f>IF('Rooster '!J26&gt;0,"",G$3)</f>
        <v/>
      </c>
      <c r="H10" s="329"/>
      <c r="I10" s="331" t="str">
        <f>IF('Rooster '!N26&gt;0,"",I$3)</f>
        <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3</v>
      </c>
      <c r="AR10" s="323" t="str">
        <f t="shared" si="1"/>
        <v>berry</v>
      </c>
    </row>
    <row r="11" spans="1:47">
      <c r="A11" s="324" t="s">
        <v>123</v>
      </c>
      <c r="B11" s="327">
        <f>'Actuele Stand'!$D$50-COUNTBLANK(D11:AO11)</f>
        <v>12</v>
      </c>
      <c r="C11" s="329"/>
      <c r="D11" s="332" t="str">
        <f>IF('Rooster '!D28&gt;0,"",D$3)</f>
        <v/>
      </c>
      <c r="E11" s="324" t="str">
        <f>IF('Rooster '!F28&gt;0,"",E$3)</f>
        <v/>
      </c>
      <c r="F11" s="332" t="str">
        <f>IF('Rooster '!H28&gt;0,"",F$3)</f>
        <v/>
      </c>
      <c r="G11" s="324" t="str">
        <f>IF('Rooster '!J28&gt;0,"",G$3)</f>
        <v/>
      </c>
      <c r="H11" s="332" t="str">
        <f>IF('Rooster '!L28&gt;0,"",H$3)</f>
        <v/>
      </c>
      <c r="I11" s="329"/>
      <c r="J11" s="332" t="str">
        <f>IF('Rooster '!P28&gt;0,"",J$3)</f>
        <v>cock</v>
      </c>
      <c r="K11" s="324" t="str">
        <f>IF('Rooster '!R28&gt;0,"",K$3)</f>
        <v>cor</v>
      </c>
      <c r="L11" s="332" t="str">
        <f>IF('Rooster '!T28&gt;0,"",L$3)</f>
        <v>ed</v>
      </c>
      <c r="M11" s="324" t="str">
        <f>IF('Rooster '!V28&gt;0,"",M$3)</f>
        <v/>
      </c>
      <c r="N11" s="332" t="str">
        <f>IF('Rooster '!X28&gt;0,"",N$3)</f>
        <v/>
      </c>
      <c r="O11" s="324" t="str">
        <f>IF('Rooster '!Z28&gt;0,"",O$3)</f>
        <v/>
      </c>
      <c r="P11" s="332" t="str">
        <f>IF('Rooster '!AB28&gt;0,"",P$3)</f>
        <v/>
      </c>
      <c r="Q11" s="324" t="str">
        <f>IF('Rooster '!AD28&gt;0,"",Q$3)</f>
        <v>jaap</v>
      </c>
      <c r="R11" s="332" t="str">
        <f>IF('Rooster '!AF28&gt;0,"",R$3)</f>
        <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
      </c>
      <c r="AA11" s="324" t="str">
        <f>IF('Rooster '!AX28&gt;0,"",AA$3)</f>
        <v/>
      </c>
      <c r="AB11" s="332" t="str">
        <f>IF('Rooster '!AZ28&gt;0,"",AB$3)</f>
        <v/>
      </c>
      <c r="AC11" s="324" t="str">
        <f>IF('Rooster '!BB28&gt;0,"",AC$3)</f>
        <v/>
      </c>
      <c r="AD11" s="332" t="str">
        <f>IF('Rooster '!BD28&gt;0,"",AD$3)</f>
        <v/>
      </c>
      <c r="AE11" s="324" t="str">
        <f>IF('Rooster '!BF28&gt;0,"",AE$3)</f>
        <v/>
      </c>
      <c r="AF11" s="332" t="str">
        <f>IF('Rooster '!BH28&gt;0,"",AF$3)</f>
        <v>piet</v>
      </c>
      <c r="AG11" s="324" t="str">
        <f>IF('Rooster '!BJ28&gt;0,"",AG$3)</f>
        <v>pleun</v>
      </c>
      <c r="AH11" s="332" t="str">
        <f>IF('Rooster '!BL28&gt;0,"",AH$3)</f>
        <v/>
      </c>
      <c r="AI11" s="324" t="str">
        <f>IF('Rooster '!BN28&gt;0,"",AI$3)</f>
        <v>richard</v>
      </c>
      <c r="AJ11" s="332" t="str">
        <f>IF('Rooster '!BP28&gt;0,"",AJ$3)</f>
        <v/>
      </c>
      <c r="AK11" s="324" t="str">
        <f>IF('Rooster '!BR28&gt;0,"",AK$3)</f>
        <v/>
      </c>
      <c r="AL11" s="332" t="str">
        <f>IF('Rooster '!BT28&gt;0,"",AL$3)</f>
        <v>theo</v>
      </c>
      <c r="AM11" s="324" t="str">
        <f>IF('Rooster '!BV28&gt;0,"",AM$3)</f>
        <v/>
      </c>
      <c r="AN11" s="332" t="str">
        <f>IF('Rooster '!BX28&gt;0,"",AN$3)</f>
        <v/>
      </c>
      <c r="AO11" s="324" t="str">
        <f>IF('Rooster '!BZ28&gt;0,"",AO$3)</f>
        <v/>
      </c>
      <c r="AP11" s="329"/>
      <c r="AQ11" s="327">
        <f>'Actuele Stand'!$D$50-COUNTBLANK(D11:AO11)</f>
        <v>12</v>
      </c>
      <c r="AR11" s="324" t="str">
        <f t="shared" si="1"/>
        <v>chris</v>
      </c>
    </row>
    <row r="12" spans="1:47">
      <c r="A12" s="323" t="s">
        <v>86</v>
      </c>
      <c r="B12" s="327">
        <f>'Actuele Stand'!$D$50-COUNTBLANK(D12:AO12)</f>
        <v>3</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3</v>
      </c>
      <c r="AR12" s="323" t="str">
        <f t="shared" si="1"/>
        <v>cock</v>
      </c>
    </row>
    <row r="13" spans="1:47">
      <c r="A13" s="324" t="s">
        <v>82</v>
      </c>
      <c r="B13" s="327">
        <f>'Actuele Stand'!$D$50-COUNTBLANK(D13:AO13)</f>
        <v>7</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
      </c>
      <c r="Z13" s="332" t="str">
        <f>IF('Rooster '!AV32&gt;0,"",Z$3)</f>
        <v>mo</v>
      </c>
      <c r="AA13" s="324" t="str">
        <f>IF('Rooster '!AX32&gt;0,"",AA$3)</f>
        <v/>
      </c>
      <c r="AB13" s="332" t="str">
        <f>IF('Rooster '!AZ32&gt;0,"",AB$3)</f>
        <v/>
      </c>
      <c r="AC13" s="324" t="str">
        <f>IF('Rooster '!BB32&gt;0,"",AC$3)</f>
        <v/>
      </c>
      <c r="AD13" s="332" t="str">
        <f>IF('Rooster '!BD32&gt;0,"",AD$3)</f>
        <v/>
      </c>
      <c r="AE13" s="324" t="str">
        <f>IF('Rooster '!BF32&gt;0,"",AE$3)</f>
        <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7</v>
      </c>
      <c r="AR13" s="324" t="str">
        <f t="shared" si="1"/>
        <v>cor</v>
      </c>
    </row>
    <row r="14" spans="1:47">
      <c r="A14" s="323" t="s">
        <v>93</v>
      </c>
      <c r="B14" s="327">
        <f>'Actuele Stand'!$D$50-COUNTBLANK(D14:AO14)</f>
        <v>6</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
      </c>
      <c r="R14" s="323" t="str">
        <f>IF('Rooster '!AF34&gt;0,"",R$3)</f>
        <v/>
      </c>
      <c r="S14" s="331" t="str">
        <f>IF('Rooster '!AH34&gt;0,"",S$3)</f>
        <v/>
      </c>
      <c r="T14" s="323" t="str">
        <f>IF('Rooster '!AJ34&gt;0,"",T$3)</f>
        <v/>
      </c>
      <c r="U14" s="331" t="str">
        <f>IF('Rooster '!AL34&gt;0,"",U$3)</f>
        <v/>
      </c>
      <c r="V14" s="323" t="str">
        <f>IF('Rooster '!AN34&gt;0,"",V$3)</f>
        <v/>
      </c>
      <c r="W14" s="331" t="str">
        <f>IF('Rooster '!AP34&gt;0,"",W$3)</f>
        <v/>
      </c>
      <c r="X14" s="323" t="str">
        <f>IF('Rooster '!AR34&gt;0,"",X$3)</f>
        <v/>
      </c>
      <c r="Y14" s="331" t="str">
        <f>IF('Rooster '!AT34&gt;0,"",Y$3)</f>
        <v/>
      </c>
      <c r="Z14" s="323" t="str">
        <f>IF('Rooster '!AV34&gt;0,"",Z$3)</f>
        <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
      </c>
      <c r="AM14" s="331" t="str">
        <f>IF('Rooster '!BV34&gt;0,"",AM$3)</f>
        <v/>
      </c>
      <c r="AN14" s="323" t="str">
        <f>IF('Rooster '!BX34&gt;0,"",AN$3)</f>
        <v/>
      </c>
      <c r="AO14" s="331" t="str">
        <f>IF('Rooster '!BZ34&gt;0,"",AO$3)</f>
        <v/>
      </c>
      <c r="AP14" s="329"/>
      <c r="AQ14" s="327">
        <f>'Actuele Stand'!$D$50-COUNTBLANK(D14:AO14)</f>
        <v>6</v>
      </c>
      <c r="AR14" s="323" t="str">
        <f t="shared" si="1"/>
        <v>ed</v>
      </c>
    </row>
    <row r="15" spans="1:47">
      <c r="A15" s="324" t="s">
        <v>134</v>
      </c>
      <c r="B15" s="327">
        <f>'Actuele Stand'!$D$50-COUNTBLANK(D15:AO15)</f>
        <v>6</v>
      </c>
      <c r="C15" s="329"/>
      <c r="D15" s="332" t="str">
        <f>IF('Rooster '!D36&gt;0,"",D$3)</f>
        <v/>
      </c>
      <c r="E15" s="324" t="str">
        <f>IF('Rooster '!F36&gt;0,"",E$3)</f>
        <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
      </c>
      <c r="O15" s="324" t="str">
        <f>IF('Rooster '!Z36&gt;0,"",O$3)</f>
        <v/>
      </c>
      <c r="P15" s="332" t="str">
        <f>IF('Rooster '!AB36&gt;0,"",P$3)</f>
        <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
      </c>
      <c r="AB15" s="332" t="str">
        <f>IF('Rooster '!AZ36&gt;0,"",AB$3)</f>
        <v/>
      </c>
      <c r="AC15" s="324" t="str">
        <f>IF('Rooster '!BB36&gt;0,"",AC$3)</f>
        <v>peet h</v>
      </c>
      <c r="AD15" s="332" t="str">
        <f>IF('Rooster '!BD36&gt;0,"",AD$3)</f>
        <v/>
      </c>
      <c r="AE15" s="324" t="str">
        <f>IF('Rooster '!BF36&gt;0,"",AE$3)</f>
        <v/>
      </c>
      <c r="AF15" s="332" t="str">
        <f>IF('Rooster '!BH36&gt;0,"",AF$3)</f>
        <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
      </c>
      <c r="AN15" s="332" t="str">
        <f>IF('Rooster '!BX36&gt;0,"",AN$3)</f>
        <v/>
      </c>
      <c r="AO15" s="324" t="str">
        <f>IF('Rooster '!BZ36&gt;0,"",AO$3)</f>
        <v/>
      </c>
      <c r="AP15" s="329"/>
      <c r="AQ15" s="327">
        <f>'Actuele Stand'!$D$50-COUNTBLANK(D15:AO15)</f>
        <v>6</v>
      </c>
      <c r="AR15" s="324" t="str">
        <f t="shared" si="1"/>
        <v>frans</v>
      </c>
    </row>
    <row r="16" spans="1:47">
      <c r="A16" s="323" t="s">
        <v>128</v>
      </c>
      <c r="B16" s="327">
        <f>'Actuele Stand'!$D$50-COUNTBLANK(D16:AO16)</f>
        <v>6</v>
      </c>
      <c r="C16" s="329"/>
      <c r="D16" s="323" t="str">
        <f>IF('Rooster '!D38&gt;0,"",D$3)</f>
        <v/>
      </c>
      <c r="E16" s="331" t="str">
        <f>IF('Rooster '!F38&gt;0,"",E$3)</f>
        <v/>
      </c>
      <c r="F16" s="323" t="str">
        <f>IF('Rooster '!H38&gt;0,"",F$3)</f>
        <v/>
      </c>
      <c r="G16" s="331" t="str">
        <f>IF('Rooster '!J38&gt;0,"",G$3)</f>
        <v/>
      </c>
      <c r="H16" s="323" t="str">
        <f>IF('Rooster '!L38&gt;0,"",H$3)</f>
        <v/>
      </c>
      <c r="I16" s="331" t="str">
        <f>IF('Rooster '!N38&gt;0,"",I$3)</f>
        <v/>
      </c>
      <c r="J16" s="323" t="str">
        <f>IF('Rooster '!P38&gt;0,"",J$3)</f>
        <v/>
      </c>
      <c r="K16" s="331" t="str">
        <f>IF('Rooster '!R38&gt;0,"",K$3)</f>
        <v/>
      </c>
      <c r="L16" s="323" t="str">
        <f>IF('Rooster '!T38&gt;0,"",L$3)</f>
        <v/>
      </c>
      <c r="M16" s="331" t="str">
        <f>IF('Rooster '!V38&gt;0,"",M$3)</f>
        <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6</v>
      </c>
      <c r="AR16" s="323" t="str">
        <f t="shared" si="1"/>
        <v>ger d</v>
      </c>
    </row>
    <row r="17" spans="1:44" s="321" customFormat="1">
      <c r="A17" s="324" t="s">
        <v>136</v>
      </c>
      <c r="B17" s="327">
        <f>'Actuele Stand'!$D$50-COUNTBLANK(D17:AO17)</f>
        <v>2</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2</v>
      </c>
      <c r="AR17" s="324" t="str">
        <f t="shared" si="1"/>
        <v>ger v</v>
      </c>
    </row>
    <row r="18" spans="1:44" s="321" customFormat="1">
      <c r="A18" s="323" t="s">
        <v>138</v>
      </c>
      <c r="B18" s="327">
        <f>'Actuele Stand'!$D$50-COUNTBLANK(D18:AO18)</f>
        <v>4</v>
      </c>
      <c r="C18" s="329"/>
      <c r="D18" s="323" t="str">
        <f>IF('Rooster '!D42&gt;0,"",D$3)</f>
        <v/>
      </c>
      <c r="E18" s="331" t="str">
        <f>IF('Rooster '!F42&gt;0,"",E$3)</f>
        <v/>
      </c>
      <c r="F18" s="323" t="str">
        <f>IF('Rooster '!H42&gt;0,"",F$3)</f>
        <v/>
      </c>
      <c r="G18" s="331" t="str">
        <f>IF('Rooster '!J42&gt;0,"",G$3)</f>
        <v/>
      </c>
      <c r="H18" s="323" t="str">
        <f>IF('Rooster '!L42&gt;0,"",H$3)</f>
        <v/>
      </c>
      <c r="I18" s="331" t="str">
        <f>IF('Rooster '!N42&gt;0,"",I$3)</f>
        <v/>
      </c>
      <c r="J18" s="323" t="str">
        <f>IF('Rooster '!P42&gt;0,"",J$3)</f>
        <v/>
      </c>
      <c r="K18" s="331" t="str">
        <f>IF('Rooster '!R42&gt;0,"",K$3)</f>
        <v>cor</v>
      </c>
      <c r="L18" s="323" t="str">
        <f>IF('Rooster '!T42&gt;0,"",L$3)</f>
        <v/>
      </c>
      <c r="M18" s="331" t="str">
        <f>IF('Rooster '!V42&gt;0,"",M$3)</f>
        <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4</v>
      </c>
      <c r="AR18" s="323" t="str">
        <f t="shared" si="1"/>
        <v>harold</v>
      </c>
    </row>
    <row r="19" spans="1:44" s="321" customFormat="1">
      <c r="A19" s="324" t="s">
        <v>89</v>
      </c>
      <c r="B19" s="327">
        <f>'Actuele Stand'!$D$50-COUNTBLANK(D19:AO19)</f>
        <v>5</v>
      </c>
      <c r="C19" s="329"/>
      <c r="D19" s="332" t="str">
        <f>IF('Rooster '!D44&gt;0,"",D$3)</f>
        <v/>
      </c>
      <c r="E19" s="324" t="str">
        <f>IF('Rooster '!F44&gt;0,"",E$3)</f>
        <v/>
      </c>
      <c r="F19" s="332" t="str">
        <f>IF('Rooster '!H44&gt;0,"",F$3)</f>
        <v/>
      </c>
      <c r="G19" s="324" t="str">
        <f>IF('Rooster '!J44&gt;0,"",G$3)</f>
        <v/>
      </c>
      <c r="H19" s="332" t="str">
        <f>IF('Rooster '!L44&gt;0,"",H$3)</f>
        <v/>
      </c>
      <c r="I19" s="324" t="str">
        <f>IF('Rooster '!N44&gt;0,"",I$3)</f>
        <v>chris</v>
      </c>
      <c r="J19" s="332" t="str">
        <f>IF('Rooster '!P44&gt;0,"",J$3)</f>
        <v/>
      </c>
      <c r="K19" s="324" t="str">
        <f>IF('Rooster '!R44&gt;0,"",K$3)</f>
        <v/>
      </c>
      <c r="L19" s="332" t="str">
        <f>IF('Rooster '!T44&gt;0,"",L$3)</f>
        <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
      </c>
      <c r="V19" s="332" t="str">
        <f>IF('Rooster '!AN44&gt;0,"",V$3)</f>
        <v/>
      </c>
      <c r="W19" s="324" t="str">
        <f>IF('Rooster '!AP44&gt;0,"",W$3)</f>
        <v>mars os</v>
      </c>
      <c r="X19" s="332" t="str">
        <f>IF('Rooster '!AR44&gt;0,"",X$3)</f>
        <v>marco</v>
      </c>
      <c r="Y19" s="324" t="str">
        <f>IF('Rooster '!AT44&gt;0,"",Y$3)</f>
        <v/>
      </c>
      <c r="Z19" s="332" t="str">
        <f>IF('Rooster '!AV44&gt;0,"",Z$3)</f>
        <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
      </c>
      <c r="AN19" s="332" t="str">
        <f>IF('Rooster '!BX44&gt;0,"",AN$3)</f>
        <v/>
      </c>
      <c r="AO19" s="324" t="str">
        <f>IF('Rooster '!BZ44&gt;0,"",AO$3)</f>
        <v/>
      </c>
      <c r="AP19" s="329"/>
      <c r="AQ19" s="327">
        <f>'Actuele Stand'!$D$50-COUNTBLANK(D19:AO19)</f>
        <v>5</v>
      </c>
      <c r="AR19" s="324" t="str">
        <f t="shared" si="1"/>
        <v>jaap</v>
      </c>
    </row>
    <row r="20" spans="1:44" s="321" customFormat="1">
      <c r="A20" s="323" t="s">
        <v>92</v>
      </c>
      <c r="B20" s="327">
        <f>'Actuele Stand'!$D$50-COUNTBLANK(D20:AO20)</f>
        <v>1</v>
      </c>
      <c r="C20" s="329"/>
      <c r="D20" s="323" t="str">
        <f>IF('Rooster '!D46&gt;0,"",D$3)</f>
        <v/>
      </c>
      <c r="E20" s="331" t="str">
        <f>IF('Rooster '!F46&gt;0,"",E$3)</f>
        <v/>
      </c>
      <c r="F20" s="323" t="str">
        <f>IF('Rooster '!H46&gt;0,"",F$3)</f>
        <v/>
      </c>
      <c r="G20" s="331" t="str">
        <f>IF('Rooster '!J46&gt;0,"",G$3)</f>
        <v/>
      </c>
      <c r="H20" s="323" t="str">
        <f>IF('Rooster '!L46&gt;0,"",H$3)</f>
        <v/>
      </c>
      <c r="I20" s="331" t="str">
        <f>IF('Rooster '!N46&gt;0,"",I$3)</f>
        <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
      </c>
      <c r="V20" s="323" t="str">
        <f>IF('Rooster '!AN46&gt;0,"",V$3)</f>
        <v/>
      </c>
      <c r="W20" s="331" t="str">
        <f>IF('Rooster '!AP46&gt;0,"",W$3)</f>
        <v/>
      </c>
      <c r="X20" s="323" t="str">
        <f>IF('Rooster '!AR46&gt;0,"",X$3)</f>
        <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1</v>
      </c>
      <c r="AR20" s="323" t="str">
        <f t="shared" si="1"/>
        <v>joop</v>
      </c>
    </row>
    <row r="21" spans="1:44" s="321" customFormat="1">
      <c r="A21" s="324" t="s">
        <v>83</v>
      </c>
      <c r="B21" s="327">
        <f>'Actuele Stand'!$D$50-COUNTBLANK(D21:AO21)</f>
        <v>1</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
      </c>
      <c r="AG21" s="324" t="str">
        <f>IF('Rooster '!BJ48&gt;0,"",AG$3)</f>
        <v/>
      </c>
      <c r="AH21" s="332" t="str">
        <f>IF('Rooster '!BL48&gt;0,"",AH$3)</f>
        <v/>
      </c>
      <c r="AI21" s="324" t="str">
        <f>IF('Rooster '!BN48&gt;0,"",AI$3)</f>
        <v/>
      </c>
      <c r="AJ21" s="332" t="str">
        <f>IF('Rooster '!BP48&gt;0,"",AJ$3)</f>
        <v/>
      </c>
      <c r="AK21" s="324" t="str">
        <f>IF('Rooster '!BR48&gt;0,"",AK$3)</f>
        <v/>
      </c>
      <c r="AL21" s="332" t="str">
        <f>IF('Rooster '!BT48&gt;0,"",AL$3)</f>
        <v/>
      </c>
      <c r="AM21" s="324" t="str">
        <f>IF('Rooster '!BV48&gt;0,"",AM$3)</f>
        <v/>
      </c>
      <c r="AN21" s="332" t="str">
        <f>IF('Rooster '!BX48&gt;0,"",AN$3)</f>
        <v/>
      </c>
      <c r="AO21" s="324" t="str">
        <f>IF('Rooster '!BZ48&gt;0,"",AO$3)</f>
        <v/>
      </c>
      <c r="AP21" s="329"/>
      <c r="AQ21" s="327">
        <f>'Actuele Stand'!$D$50-COUNTBLANK(D21:AO21)</f>
        <v>1</v>
      </c>
      <c r="AR21" s="324" t="str">
        <f t="shared" si="1"/>
        <v>jos</v>
      </c>
    </row>
    <row r="22" spans="1:44" s="321" customFormat="1">
      <c r="A22" s="323" t="s">
        <v>159</v>
      </c>
      <c r="B22" s="327">
        <f>'Actuele Stand'!$D$50-COUNTBLANK(D22:AO22)</f>
        <v>6</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6</v>
      </c>
      <c r="AR22" s="323" t="str">
        <f t="shared" si="1"/>
        <v>mars bo</v>
      </c>
    </row>
    <row r="23" spans="1:44" s="321" customFormat="1">
      <c r="A23" s="324" t="s">
        <v>160</v>
      </c>
      <c r="B23" s="327">
        <f>'Actuele Stand'!$D$50-COUNTBLANK(D23:AO23)</f>
        <v>7</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
      </c>
      <c r="R23" s="332" t="str">
        <f>IF('Rooster '!AF52&gt;0,"",R$3)</f>
        <v/>
      </c>
      <c r="S23" s="324" t="str">
        <f>IF('Rooster '!AH52&gt;0,"",S$3)</f>
        <v/>
      </c>
      <c r="T23" s="332" t="str">
        <f>IF('Rooster '!AJ52&gt;0,"",T$3)</f>
        <v/>
      </c>
      <c r="U23" s="329"/>
      <c r="V23" s="332" t="str">
        <f>IF('Rooster '!AN52&gt;0,"",V$3)</f>
        <v/>
      </c>
      <c r="W23" s="324" t="str">
        <f>IF('Rooster '!AP52&gt;0,"",W$3)</f>
        <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
      </c>
      <c r="AG23" s="324" t="str">
        <f>IF('Rooster '!BJ52&gt;0,"",AG$3)</f>
        <v/>
      </c>
      <c r="AH23" s="332" t="str">
        <f>IF('Rooster '!BL52&gt;0,"",AH$3)</f>
        <v/>
      </c>
      <c r="AI23" s="324" t="str">
        <f>IF('Rooster '!BN52&gt;0,"",AI$3)</f>
        <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7</v>
      </c>
      <c r="AR23" s="324" t="str">
        <f t="shared" si="1"/>
        <v>mars bu</v>
      </c>
    </row>
    <row r="24" spans="1:44" s="321" customFormat="1">
      <c r="A24" s="323" t="s">
        <v>161</v>
      </c>
      <c r="B24" s="327">
        <f>'Actuele Stand'!$D$50-COUNTBLANK(D24:AO24)</f>
        <v>4</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
      </c>
      <c r="AA24" s="331" t="str">
        <f>IF('Rooster '!AX54&gt;0,"",AA$3)</f>
        <v/>
      </c>
      <c r="AB24" s="323" t="str">
        <f>IF('Rooster '!AZ54&gt;0,"",AB$3)</f>
        <v>peet g</v>
      </c>
      <c r="AC24" s="331" t="str">
        <f>IF('Rooster '!BB54&gt;0,"",AC$3)</f>
        <v/>
      </c>
      <c r="AD24" s="323" t="str">
        <f>IF('Rooster '!BD54&gt;0,"",AD$3)</f>
        <v/>
      </c>
      <c r="AE24" s="331" t="str">
        <f>IF('Rooster '!BF54&gt;0,"",AE$3)</f>
        <v/>
      </c>
      <c r="AF24" s="323" t="str">
        <f>IF('Rooster '!BH54&gt;0,"",AF$3)</f>
        <v/>
      </c>
      <c r="AG24" s="331" t="str">
        <f>IF('Rooster '!BJ54&gt;0,"",AG$3)</f>
        <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
      </c>
      <c r="AO24" s="331" t="str">
        <f>IF('Rooster '!BZ54&gt;0,"",AO$3)</f>
        <v/>
      </c>
      <c r="AP24" s="329"/>
      <c r="AQ24" s="327">
        <f>'Actuele Stand'!$D$50-COUNTBLANK(D24:AO24)</f>
        <v>4</v>
      </c>
      <c r="AR24" s="323" t="str">
        <f t="shared" si="1"/>
        <v>mars ma</v>
      </c>
    </row>
    <row r="25" spans="1:44" s="321" customFormat="1">
      <c r="A25" s="324" t="s">
        <v>162</v>
      </c>
      <c r="B25" s="327">
        <f>'Actuele Stand'!$D$50-COUNTBLANK(D25:AO25)</f>
        <v>11</v>
      </c>
      <c r="C25" s="329"/>
      <c r="D25" s="332" t="str">
        <f>IF('Rooster '!D56&gt;0,"",D$3)</f>
        <v/>
      </c>
      <c r="E25" s="324" t="str">
        <f>IF('Rooster '!F56&gt;0,"",E$3)</f>
        <v/>
      </c>
      <c r="F25" s="332" t="str">
        <f>IF('Rooster '!H56&gt;0,"",F$3)</f>
        <v/>
      </c>
      <c r="G25" s="324" t="str">
        <f>IF('Rooster '!J56&gt;0,"",G$3)</f>
        <v>arthur</v>
      </c>
      <c r="H25" s="332" t="str">
        <f>IF('Rooster '!L56&gt;0,"",H$3)</f>
        <v/>
      </c>
      <c r="I25" s="324" t="str">
        <f>IF('Rooster '!N56&gt;0,"",I$3)</f>
        <v>chris</v>
      </c>
      <c r="J25" s="332" t="str">
        <f>IF('Rooster '!P56&gt;0,"",J$3)</f>
        <v/>
      </c>
      <c r="K25" s="324" t="str">
        <f>IF('Rooster '!R56&gt;0,"",K$3)</f>
        <v>cor</v>
      </c>
      <c r="L25" s="332" t="str">
        <f>IF('Rooster '!T56&gt;0,"",L$3)</f>
        <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
      </c>
      <c r="T25" s="332" t="str">
        <f>IF('Rooster '!AJ56&gt;0,"",T$3)</f>
        <v>mars bo</v>
      </c>
      <c r="U25" s="324" t="str">
        <f>IF('Rooster '!AL56&gt;0,"",U$3)</f>
        <v/>
      </c>
      <c r="V25" s="332" t="str">
        <f>IF('Rooster '!AN56&gt;0,"",V$3)</f>
        <v/>
      </c>
      <c r="W25" s="329"/>
      <c r="X25" s="332" t="str">
        <f>IF('Rooster '!AR56&gt;0,"",X$3)</f>
        <v>marco</v>
      </c>
      <c r="Y25" s="324" t="str">
        <f>IF('Rooster '!AT56&gt;0,"",Y$3)</f>
        <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
      </c>
      <c r="AG25" s="324" t="str">
        <f>IF('Rooster '!BJ56&gt;0,"",AG$3)</f>
        <v>pleun</v>
      </c>
      <c r="AH25" s="332" t="str">
        <f>IF('Rooster '!BL56&gt;0,"",AH$3)</f>
        <v/>
      </c>
      <c r="AI25" s="324" t="str">
        <f>IF('Rooster '!BN56&gt;0,"",AI$3)</f>
        <v/>
      </c>
      <c r="AJ25" s="332" t="str">
        <f>IF('Rooster '!BP56&gt;0,"",AJ$3)</f>
        <v>ronald</v>
      </c>
      <c r="AK25" s="324" t="str">
        <f>IF('Rooster '!BR56&gt;0,"",AK$3)</f>
        <v/>
      </c>
      <c r="AL25" s="332" t="str">
        <f>IF('Rooster '!BT56&gt;0,"",AL$3)</f>
        <v/>
      </c>
      <c r="AM25" s="324" t="str">
        <f>IF('Rooster '!BV56&gt;0,"",AM$3)</f>
        <v/>
      </c>
      <c r="AN25" s="332" t="str">
        <f>IF('Rooster '!BX56&gt;0,"",AN$3)</f>
        <v/>
      </c>
      <c r="AO25" s="324" t="str">
        <f>IF('Rooster '!BZ56&gt;0,"",AO$3)</f>
        <v/>
      </c>
      <c r="AP25" s="329"/>
      <c r="AQ25" s="327">
        <f>'Actuele Stand'!$D$50-COUNTBLANK(D25:AO25)</f>
        <v>11</v>
      </c>
      <c r="AR25" s="324" t="str">
        <f t="shared" si="1"/>
        <v>mars os</v>
      </c>
    </row>
    <row r="26" spans="1:44" s="321" customFormat="1">
      <c r="A26" s="323" t="s">
        <v>130</v>
      </c>
      <c r="B26" s="327">
        <f>'Actuele Stand'!$D$50-COUNTBLANK(D26:AO26)</f>
        <v>9</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
      </c>
      <c r="AF26" s="323" t="str">
        <f>IF('Rooster '!BH58&gt;0,"",AF$3)</f>
        <v>piet</v>
      </c>
      <c r="AG26" s="331" t="str">
        <f>IF('Rooster '!BJ58&gt;0,"",AG$3)</f>
        <v/>
      </c>
      <c r="AH26" s="323" t="str">
        <f>IF('Rooster '!BL58&gt;0,"",AH$3)</f>
        <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9</v>
      </c>
      <c r="AR26" s="323" t="str">
        <f t="shared" si="1"/>
        <v>marco</v>
      </c>
    </row>
    <row r="27" spans="1:44" s="321" customFormat="1">
      <c r="A27" s="324" t="s">
        <v>135</v>
      </c>
      <c r="B27" s="327">
        <f>'Actuele Stand'!$D$50-COUNTBLANK(D27:AO27)</f>
        <v>5</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
      </c>
      <c r="X27" s="332" t="str">
        <f>IF('Rooster '!AR60&gt;0,"",X$3)</f>
        <v/>
      </c>
      <c r="Y27" s="329"/>
      <c r="Z27" s="332" t="str">
        <f>IF('Rooster '!AV60&gt;0,"",Z$3)</f>
        <v/>
      </c>
      <c r="AA27" s="324" t="str">
        <f>IF('Rooster '!AX60&gt;0,"",AA$3)</f>
        <v/>
      </c>
      <c r="AB27" s="332" t="str">
        <f>IF('Rooster '!AZ60&gt;0,"",AB$3)</f>
        <v/>
      </c>
      <c r="AC27" s="324" t="str">
        <f>IF('Rooster '!BB60&gt;0,"",AC$3)</f>
        <v/>
      </c>
      <c r="AD27" s="332" t="str">
        <f>IF('Rooster '!BD60&gt;0,"",AD$3)</f>
        <v/>
      </c>
      <c r="AE27" s="324" t="str">
        <f>IF('Rooster '!BF60&gt;0,"",AE$3)</f>
        <v/>
      </c>
      <c r="AF27" s="332" t="str">
        <f>IF('Rooster '!BH60&gt;0,"",AF$3)</f>
        <v/>
      </c>
      <c r="AG27" s="324" t="str">
        <f>IF('Rooster '!BJ60&gt;0,"",AG$3)</f>
        <v/>
      </c>
      <c r="AH27" s="332" t="str">
        <f>IF('Rooster '!BL60&gt;0,"",AH$3)</f>
        <v/>
      </c>
      <c r="AI27" s="324" t="str">
        <f>IF('Rooster '!BN60&gt;0,"",AI$3)</f>
        <v/>
      </c>
      <c r="AJ27" s="332" t="str">
        <f>IF('Rooster '!BP60&gt;0,"",AJ$3)</f>
        <v/>
      </c>
      <c r="AK27" s="324" t="str">
        <f>IF('Rooster '!BR60&gt;0,"",AK$3)</f>
        <v/>
      </c>
      <c r="AL27" s="332" t="str">
        <f>IF('Rooster '!BT60&gt;0,"",AL$3)</f>
        <v/>
      </c>
      <c r="AM27" s="324" t="str">
        <f>IF('Rooster '!BV60&gt;0,"",AM$3)</f>
        <v/>
      </c>
      <c r="AN27" s="332" t="str">
        <f>IF('Rooster '!BX60&gt;0,"",AN$3)</f>
        <v/>
      </c>
      <c r="AO27" s="324" t="str">
        <f>IF('Rooster '!BZ60&gt;0,"",AO$3)</f>
        <v/>
      </c>
      <c r="AP27" s="329"/>
      <c r="AQ27" s="327">
        <f>'Actuele Stand'!$D$50-COUNTBLANK(D27:AO27)</f>
        <v>5</v>
      </c>
      <c r="AR27" s="324" t="str">
        <f t="shared" si="1"/>
        <v>micha</v>
      </c>
    </row>
    <row r="28" spans="1:44" s="321" customFormat="1">
      <c r="A28" s="323" t="s">
        <v>84</v>
      </c>
      <c r="B28" s="327">
        <f>'Actuele Stand'!$D$50-COUNTBLANK(D28:AO28)</f>
        <v>7</v>
      </c>
      <c r="C28" s="329"/>
      <c r="D28" s="323" t="str">
        <f>IF('Rooster '!D62&gt;0,"",D$3)</f>
        <v>alex r</v>
      </c>
      <c r="E28" s="331" t="str">
        <f>IF('Rooster '!F62&gt;0,"",E$3)</f>
        <v/>
      </c>
      <c r="F28" s="323" t="str">
        <f>IF('Rooster '!H62&gt;0,"",F$3)</f>
        <v/>
      </c>
      <c r="G28" s="331" t="str">
        <f>IF('Rooster '!J62&gt;0,"",G$3)</f>
        <v/>
      </c>
      <c r="H28" s="323" t="str">
        <f>IF('Rooster '!L62&gt;0,"",H$3)</f>
        <v/>
      </c>
      <c r="I28" s="331" t="str">
        <f>IF('Rooster '!N62&gt;0,"",I$3)</f>
        <v/>
      </c>
      <c r="J28" s="323" t="str">
        <f>IF('Rooster '!P62&gt;0,"",J$3)</f>
        <v/>
      </c>
      <c r="K28" s="331" t="str">
        <f>IF('Rooster '!R62&gt;0,"",K$3)</f>
        <v>cor</v>
      </c>
      <c r="L28" s="323" t="str">
        <f>IF('Rooster '!T62&gt;0,"",L$3)</f>
        <v/>
      </c>
      <c r="M28" s="331" t="str">
        <f>IF('Rooster '!V62&gt;0,"",M$3)</f>
        <v/>
      </c>
      <c r="N28" s="323" t="str">
        <f>IF('Rooster '!X62&gt;0,"",N$3)</f>
        <v>ger d</v>
      </c>
      <c r="O28" s="331" t="str">
        <f>IF('Rooster '!Z62&gt;0,"",O$3)</f>
        <v/>
      </c>
      <c r="P28" s="323" t="str">
        <f>IF('Rooster '!AB62&gt;0,"",P$3)</f>
        <v>harold</v>
      </c>
      <c r="Q28" s="331" t="str">
        <f>IF('Rooster '!AD62&gt;0,"",Q$3)</f>
        <v/>
      </c>
      <c r="R28" s="323" t="str">
        <f>IF('Rooster '!AF62&gt;0,"",R$3)</f>
        <v/>
      </c>
      <c r="S28" s="331" t="str">
        <f>IF('Rooster '!AH62&gt;0,"",S$3)</f>
        <v/>
      </c>
      <c r="T28" s="323" t="str">
        <f>IF('Rooster '!AJ62&gt;0,"",T$3)</f>
        <v/>
      </c>
      <c r="U28" s="331" t="str">
        <f>IF('Rooster '!AL62&gt;0,"",U$3)</f>
        <v/>
      </c>
      <c r="V28" s="323" t="str">
        <f>IF('Rooster '!AN62&gt;0,"",V$3)</f>
        <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7</v>
      </c>
      <c r="AR28" s="323" t="str">
        <f t="shared" si="1"/>
        <v>mo</v>
      </c>
    </row>
    <row r="29" spans="1:44" s="321" customFormat="1">
      <c r="A29" s="324" t="s">
        <v>90</v>
      </c>
      <c r="B29" s="327">
        <f>'Actuele Stand'!$D$50-COUNTBLANK(D29:AO29)</f>
        <v>3</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
      </c>
      <c r="N29" s="332" t="str">
        <f>IF('Rooster '!X64&gt;0,"",N$3)</f>
        <v>ger d</v>
      </c>
      <c r="O29" s="324" t="str">
        <f>IF('Rooster '!Z64&gt;0,"",O$3)</f>
        <v/>
      </c>
      <c r="P29" s="332" t="str">
        <f>IF('Rooster '!AB64&gt;0,"",P$3)</f>
        <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3</v>
      </c>
      <c r="AR29" s="324" t="str">
        <f t="shared" si="1"/>
        <v>paul</v>
      </c>
    </row>
    <row r="30" spans="1:44" s="321" customFormat="1">
      <c r="A30" s="323" t="s">
        <v>137</v>
      </c>
      <c r="B30" s="327">
        <f>'Actuele Stand'!$D$50-COUNTBLANK(D30:AO30)</f>
        <v>3</v>
      </c>
      <c r="C30" s="329"/>
      <c r="D30" s="323" t="str">
        <f>IF('Rooster '!D66&gt;0,"",D$3)</f>
        <v/>
      </c>
      <c r="E30" s="331" t="str">
        <f>IF('Rooster '!F66&gt;0,"",E$3)</f>
        <v/>
      </c>
      <c r="F30" s="323" t="str">
        <f>IF('Rooster '!H66&gt;0,"",F$3)</f>
        <v/>
      </c>
      <c r="G30" s="331" t="str">
        <f>IF('Rooster '!J66&gt;0,"",G$3)</f>
        <v/>
      </c>
      <c r="H30" s="323" t="str">
        <f>IF('Rooster '!L66&gt;0,"",H$3)</f>
        <v/>
      </c>
      <c r="I30" s="331" t="str">
        <f>IF('Rooster '!N66&gt;0,"",I$3)</f>
        <v/>
      </c>
      <c r="J30" s="323" t="str">
        <f>IF('Rooster '!P66&gt;0,"",J$3)</f>
        <v/>
      </c>
      <c r="K30" s="331" t="str">
        <f>IF('Rooster '!R66&gt;0,"",K$3)</f>
        <v/>
      </c>
      <c r="L30" s="323" t="str">
        <f>IF('Rooster '!T66&gt;0,"",L$3)</f>
        <v>ed</v>
      </c>
      <c r="M30" s="331" t="str">
        <f>IF('Rooster '!V66&gt;0,"",M$3)</f>
        <v/>
      </c>
      <c r="N30" s="323" t="str">
        <f>IF('Rooster '!X66&gt;0,"",N$3)</f>
        <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
      </c>
      <c r="AN30" s="323" t="str">
        <f>IF('Rooster '!BX66&gt;0,"",AN$3)</f>
        <v/>
      </c>
      <c r="AO30" s="331" t="str">
        <f>IF('Rooster '!BZ66&gt;0,"",AO$3)</f>
        <v/>
      </c>
      <c r="AP30" s="329"/>
      <c r="AQ30" s="327">
        <f>'Actuele Stand'!$D$50-COUNTBLANK(D30:AO30)</f>
        <v>3</v>
      </c>
      <c r="AR30" s="323" t="str">
        <f t="shared" si="1"/>
        <v>peet g</v>
      </c>
    </row>
    <row r="31" spans="1:44" s="321" customFormat="1">
      <c r="A31" s="324" t="s">
        <v>132</v>
      </c>
      <c r="B31" s="327">
        <f>'Actuele Stand'!$D$50-COUNTBLANK(D31:AO31)</f>
        <v>4</v>
      </c>
      <c r="C31" s="329"/>
      <c r="D31" s="332" t="str">
        <f>IF('Rooster '!D68&gt;0,"",D$3)</f>
        <v/>
      </c>
      <c r="E31" s="324" t="str">
        <f>IF('Rooster '!F68&gt;0,"",E$3)</f>
        <v/>
      </c>
      <c r="F31" s="332" t="str">
        <f>IF('Rooster '!H68&gt;0,"",F$3)</f>
        <v/>
      </c>
      <c r="G31" s="324" t="str">
        <f>IF('Rooster '!J68&gt;0,"",G$3)</f>
        <v/>
      </c>
      <c r="H31" s="332" t="str">
        <f>IF('Rooster '!L68&gt;0,"",H$3)</f>
        <v/>
      </c>
      <c r="I31" s="324" t="str">
        <f>IF('Rooster '!N68&gt;0,"",I$3)</f>
        <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
      </c>
      <c r="Z31" s="332" t="str">
        <f>IF('Rooster '!AV68&gt;0,"",Z$3)</f>
        <v/>
      </c>
      <c r="AA31" s="324" t="str">
        <f>IF('Rooster '!AX68&gt;0,"",AA$3)</f>
        <v/>
      </c>
      <c r="AB31" s="332" t="str">
        <f>IF('Rooster '!AZ68&gt;0,"",AB$3)</f>
        <v/>
      </c>
      <c r="AC31" s="329"/>
      <c r="AD31" s="332" t="str">
        <f>IF('Rooster '!BD68&gt;0,"",AD$3)</f>
        <v/>
      </c>
      <c r="AE31" s="324" t="str">
        <f>IF('Rooster '!BF68&gt;0,"",AE$3)</f>
        <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4</v>
      </c>
      <c r="AR31" s="324" t="str">
        <f t="shared" si="1"/>
        <v>peet h</v>
      </c>
    </row>
    <row r="32" spans="1:44" s="321" customFormat="1">
      <c r="A32" s="323" t="s">
        <v>121</v>
      </c>
      <c r="B32" s="327">
        <f>'Actuele Stand'!$D$50-COUNTBLANK(D32:AO32)</f>
        <v>0</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
      </c>
      <c r="AI32" s="331" t="str">
        <f>IF('Rooster '!BN70&gt;0,"",AI$3)</f>
        <v/>
      </c>
      <c r="AJ32" s="323" t="str">
        <f>IF('Rooster '!BP70&gt;0,"",AJ$3)</f>
        <v/>
      </c>
      <c r="AK32" s="331" t="str">
        <f>IF('Rooster '!BR70&gt;0,"",AK$3)</f>
        <v/>
      </c>
      <c r="AL32" s="323" t="str">
        <f>IF('Rooster '!BT70&gt;0,"",AL$3)</f>
        <v/>
      </c>
      <c r="AM32" s="331" t="str">
        <f>IF('Rooster '!BV70&gt;0,"",AM$3)</f>
        <v/>
      </c>
      <c r="AN32" s="323" t="str">
        <f>IF('Rooster '!BX70&gt;0,"",AN$3)</f>
        <v/>
      </c>
      <c r="AO32" s="331" t="str">
        <f>IF('Rooster '!BZ70&gt;0,"",AO$3)</f>
        <v/>
      </c>
      <c r="AP32" s="329"/>
      <c r="AQ32" s="327">
        <f>'Actuele Stand'!$D$50-COUNTBLANK(D32:AO32)</f>
        <v>0</v>
      </c>
      <c r="AR32" s="323" t="str">
        <f t="shared" si="1"/>
        <v>peet k</v>
      </c>
    </row>
    <row r="33" spans="1:47" s="321" customFormat="1">
      <c r="A33" s="324" t="s">
        <v>124</v>
      </c>
      <c r="B33" s="327">
        <f>'Actuele Stand'!$D$50-COUNTBLANK(D33:AO33)</f>
        <v>1</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
      </c>
      <c r="Y33" s="324" t="str">
        <f>IF('Rooster '!AT72&gt;0,"",Y$3)</f>
        <v/>
      </c>
      <c r="Z33" s="332" t="str">
        <f>IF('Rooster '!AV72&gt;0,"",Z$3)</f>
        <v/>
      </c>
      <c r="AA33" s="324" t="str">
        <f>IF('Rooster '!AX72&gt;0,"",AA$3)</f>
        <v/>
      </c>
      <c r="AB33" s="332" t="str">
        <f>IF('Rooster '!AZ72&gt;0,"",AB$3)</f>
        <v/>
      </c>
      <c r="AC33" s="324" t="str">
        <f>IF('Rooster '!BB72&gt;0,"",AC$3)</f>
        <v/>
      </c>
      <c r="AD33" s="332" t="str">
        <f>IF('Rooster '!BD72&gt;0,"",AD$3)</f>
        <v/>
      </c>
      <c r="AE33" s="329"/>
      <c r="AF33" s="332" t="str">
        <f>IF('Rooster '!BH72&gt;0,"",AF$3)</f>
        <v/>
      </c>
      <c r="AG33" s="324" t="str">
        <f>IF('Rooster '!BJ72&gt;0,"",AG$3)</f>
        <v/>
      </c>
      <c r="AH33" s="332" t="str">
        <f>IF('Rooster '!BL72&gt;0,"",AH$3)</f>
        <v/>
      </c>
      <c r="AI33" s="324" t="str">
        <f>IF('Rooster '!BN72&gt;0,"",AI$3)</f>
        <v/>
      </c>
      <c r="AJ33" s="332" t="str">
        <f>IF('Rooster '!BP72&gt;0,"",AJ$3)</f>
        <v/>
      </c>
      <c r="AK33" s="324" t="str">
        <f>IF('Rooster '!BR72&gt;0,"",AK$3)</f>
        <v/>
      </c>
      <c r="AL33" s="332" t="str">
        <f>IF('Rooster '!BT72&gt;0,"",AL$3)</f>
        <v/>
      </c>
      <c r="AM33" s="324" t="str">
        <f>IF('Rooster '!BV72&gt;0,"",AM$3)</f>
        <v/>
      </c>
      <c r="AN33" s="332" t="str">
        <f>IF('Rooster '!BX72&gt;0,"",AN$3)</f>
        <v/>
      </c>
      <c r="AO33" s="324" t="str">
        <f>IF('Rooster '!BZ72&gt;0,"",AO$3)</f>
        <v/>
      </c>
      <c r="AP33" s="329"/>
      <c r="AQ33" s="327">
        <f>'Actuele Stand'!$D$50-COUNTBLANK(D33:AO33)</f>
        <v>1</v>
      </c>
      <c r="AR33" s="324" t="str">
        <f t="shared" si="1"/>
        <v>peet m</v>
      </c>
    </row>
    <row r="34" spans="1:47" s="321" customFormat="1">
      <c r="A34" s="323" t="s">
        <v>94</v>
      </c>
      <c r="B34" s="327">
        <f>'Actuele Stand'!$D$50-COUNTBLANK(D34:AO34)</f>
        <v>7</v>
      </c>
      <c r="C34" s="329"/>
      <c r="D34" s="323" t="str">
        <f>IF('Rooster '!D74&gt;0,"",D$3)</f>
        <v>alex r</v>
      </c>
      <c r="E34" s="331" t="str">
        <f>IF('Rooster '!F74&gt;0,"",E$3)</f>
        <v/>
      </c>
      <c r="F34" s="323" t="str">
        <f>IF('Rooster '!H74&gt;0,"",F$3)</f>
        <v/>
      </c>
      <c r="G34" s="331" t="str">
        <f>IF('Rooster '!J74&gt;0,"",G$3)</f>
        <v/>
      </c>
      <c r="H34" s="323" t="str">
        <f>IF('Rooster '!L74&gt;0,"",H$3)</f>
        <v/>
      </c>
      <c r="I34" s="331" t="str">
        <f>IF('Rooster '!N74&gt;0,"",I$3)</f>
        <v>chris</v>
      </c>
      <c r="J34" s="323" t="str">
        <f>IF('Rooster '!P74&gt;0,"",J$3)</f>
        <v>cock</v>
      </c>
      <c r="K34" s="331" t="str">
        <f>IF('Rooster '!R74&gt;0,"",K$3)</f>
        <v>cor</v>
      </c>
      <c r="L34" s="323" t="str">
        <f>IF('Rooster '!T74&gt;0,"",L$3)</f>
        <v/>
      </c>
      <c r="M34" s="331" t="str">
        <f>IF('Rooster '!V74&gt;0,"",M$3)</f>
        <v/>
      </c>
      <c r="N34" s="323" t="str">
        <f>IF('Rooster '!X74&gt;0,"",N$3)</f>
        <v/>
      </c>
      <c r="O34" s="331" t="str">
        <f>IF('Rooster '!Z74&gt;0,"",O$3)</f>
        <v/>
      </c>
      <c r="P34" s="323" t="str">
        <f>IF('Rooster '!AB74&gt;0,"",P$3)</f>
        <v/>
      </c>
      <c r="Q34" s="331" t="str">
        <f>IF('Rooster '!AD74&gt;0,"",Q$3)</f>
        <v/>
      </c>
      <c r="R34" s="323" t="str">
        <f>IF('Rooster '!AF74&gt;0,"",R$3)</f>
        <v/>
      </c>
      <c r="S34" s="331" t="str">
        <f>IF('Rooster '!AH74&gt;0,"",S$3)</f>
        <v/>
      </c>
      <c r="T34" s="323" t="str">
        <f>IF('Rooster '!AJ74&gt;0,"",T$3)</f>
        <v/>
      </c>
      <c r="U34" s="331" t="str">
        <f>IF('Rooster '!AL74&gt;0,"",U$3)</f>
        <v/>
      </c>
      <c r="V34" s="323" t="str">
        <f>IF('Rooster '!AN74&gt;0,"",V$3)</f>
        <v/>
      </c>
      <c r="W34" s="331" t="str">
        <f>IF('Rooster '!AP74&gt;0,"",W$3)</f>
        <v/>
      </c>
      <c r="X34" s="323" t="str">
        <f>IF('Rooster '!AR74&gt;0,"",X$3)</f>
        <v>marco</v>
      </c>
      <c r="Y34" s="331" t="str">
        <f>IF('Rooster '!AT74&gt;0,"",Y$3)</f>
        <v/>
      </c>
      <c r="Z34" s="323" t="str">
        <f>IF('Rooster '!AV74&gt;0,"",Z$3)</f>
        <v>mo</v>
      </c>
      <c r="AA34" s="331" t="str">
        <f>IF('Rooster '!AX74&gt;0,"",AA$3)</f>
        <v/>
      </c>
      <c r="AB34" s="323" t="str">
        <f>IF('Rooster '!AZ74&gt;0,"",AB$3)</f>
        <v/>
      </c>
      <c r="AC34" s="331" t="str">
        <f>IF('Rooster '!BB74&gt;0,"",AC$3)</f>
        <v/>
      </c>
      <c r="AD34" s="323" t="str">
        <f>IF('Rooster '!BD74&gt;0,"",AD$3)</f>
        <v/>
      </c>
      <c r="AE34" s="331" t="str">
        <f>IF('Rooster '!BF74&gt;0,"",AE$3)</f>
        <v/>
      </c>
      <c r="AF34" s="329"/>
      <c r="AG34" s="331" t="str">
        <f>IF('Rooster '!BJ74&gt;0,"",AG$3)</f>
        <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7</v>
      </c>
      <c r="AR34" s="323" t="str">
        <f t="shared" si="1"/>
        <v>piet</v>
      </c>
    </row>
    <row r="35" spans="1:47" s="321" customFormat="1">
      <c r="A35" s="324" t="s">
        <v>125</v>
      </c>
      <c r="B35" s="327">
        <f>'Actuele Stand'!$D$50-COUNTBLANK(D35:AO35)</f>
        <v>3</v>
      </c>
      <c r="C35" s="329"/>
      <c r="D35" s="332" t="str">
        <f>IF('Rooster '!D76&gt;0,"",D$3)</f>
        <v/>
      </c>
      <c r="E35" s="324" t="str">
        <f>IF('Rooster '!F76&gt;0,"",E$3)</f>
        <v/>
      </c>
      <c r="F35" s="332" t="str">
        <f>IF('Rooster '!H76&gt;0,"",F$3)</f>
        <v/>
      </c>
      <c r="G35" s="324" t="str">
        <f>IF('Rooster '!J76&gt;0,"",G$3)</f>
        <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
      </c>
      <c r="W35" s="324" t="str">
        <f>IF('Rooster '!AP76&gt;0,"",W$3)</f>
        <v>mars os</v>
      </c>
      <c r="X35" s="332" t="str">
        <f>IF('Rooster '!AR76&gt;0,"",X$3)</f>
        <v/>
      </c>
      <c r="Y35" s="324" t="str">
        <f>IF('Rooster '!AT76&gt;0,"",Y$3)</f>
        <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
      </c>
      <c r="AG35" s="329"/>
      <c r="AH35" s="332" t="str">
        <f>IF('Rooster '!BL76&gt;0,"",AH$3)</f>
        <v/>
      </c>
      <c r="AI35" s="324" t="str">
        <f>IF('Rooster '!BN76&gt;0,"",AI$3)</f>
        <v/>
      </c>
      <c r="AJ35" s="332" t="str">
        <f>IF('Rooster '!BP76&gt;0,"",AJ$3)</f>
        <v/>
      </c>
      <c r="AK35" s="324" t="str">
        <f>IF('Rooster '!BR76&gt;0,"",AK$3)</f>
        <v/>
      </c>
      <c r="AL35" s="332" t="str">
        <f>IF('Rooster '!BT76&gt;0,"",AL$3)</f>
        <v/>
      </c>
      <c r="AM35" s="324" t="str">
        <f>IF('Rooster '!BV76&gt;0,"",AM$3)</f>
        <v/>
      </c>
      <c r="AN35" s="332" t="str">
        <f>IF('Rooster '!BX76&gt;0,"",AN$3)</f>
        <v/>
      </c>
      <c r="AO35" s="324" t="str">
        <f>IF('Rooster '!BZ76&gt;0,"",AO$3)</f>
        <v/>
      </c>
      <c r="AP35" s="329"/>
      <c r="AQ35" s="327">
        <f>'Actuele Stand'!$D$50-COUNTBLANK(D35:AO35)</f>
        <v>3</v>
      </c>
      <c r="AR35" s="324" t="str">
        <f t="shared" si="1"/>
        <v>pleun</v>
      </c>
    </row>
    <row r="36" spans="1:47" s="321" customFormat="1">
      <c r="A36" s="323" t="s">
        <v>133</v>
      </c>
      <c r="B36" s="327">
        <f>'Actuele Stand'!$D$50-COUNTBLANK(D36:AO36)</f>
        <v>2</v>
      </c>
      <c r="C36" s="329"/>
      <c r="D36" s="323" t="str">
        <f>IF('Rooster '!D78&gt;0,"",D$3)</f>
        <v/>
      </c>
      <c r="E36" s="331" t="str">
        <f>IF('Rooster '!F78&gt;0,"",E$3)</f>
        <v/>
      </c>
      <c r="F36" s="323" t="str">
        <f>IF('Rooster '!H78&gt;0,"",F$3)</f>
        <v/>
      </c>
      <c r="G36" s="331" t="str">
        <f>IF('Rooster '!J78&gt;0,"",G$3)</f>
        <v/>
      </c>
      <c r="H36" s="323" t="str">
        <f>IF('Rooster '!L78&gt;0,"",H$3)</f>
        <v>berry</v>
      </c>
      <c r="I36" s="331" t="str">
        <f>IF('Rooster '!N78&gt;0,"",I$3)</f>
        <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
      </c>
      <c r="Y36" s="331" t="str">
        <f>IF('Rooster '!AT78&gt;0,"",Y$3)</f>
        <v/>
      </c>
      <c r="Z36" s="323" t="str">
        <f>IF('Rooster '!AV78&gt;0,"",Z$3)</f>
        <v/>
      </c>
      <c r="AA36" s="331" t="str">
        <f>IF('Rooster '!AX78&gt;0,"",AA$3)</f>
        <v/>
      </c>
      <c r="AB36" s="323" t="str">
        <f>IF('Rooster '!AZ78&gt;0,"",AB$3)</f>
        <v/>
      </c>
      <c r="AC36" s="331" t="str">
        <f>IF('Rooster '!BB78&gt;0,"",AC$3)</f>
        <v/>
      </c>
      <c r="AD36" s="323" t="str">
        <f>IF('Rooster '!BD78&gt;0,"",AD$3)</f>
        <v/>
      </c>
      <c r="AE36" s="331" t="str">
        <f>IF('Rooster '!BF78&gt;0,"",AE$3)</f>
        <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2</v>
      </c>
      <c r="AR36" s="323" t="str">
        <f t="shared" si="1"/>
        <v>rene</v>
      </c>
    </row>
    <row r="37" spans="1:47" s="321" customFormat="1">
      <c r="A37" s="324" t="s">
        <v>122</v>
      </c>
      <c r="B37" s="327">
        <f>'Actuele Stand'!$D$50-COUNTBLANK(D37:AO37)</f>
        <v>6</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
      </c>
      <c r="Q37" s="324" t="str">
        <f>IF('Rooster '!AD80&gt;0,"",Q$3)</f>
        <v/>
      </c>
      <c r="R37" s="332" t="str">
        <f>IF('Rooster '!AF80&gt;0,"",R$3)</f>
        <v/>
      </c>
      <c r="S37" s="324" t="str">
        <f>IF('Rooster '!AH80&gt;0,"",S$3)</f>
        <v/>
      </c>
      <c r="T37" s="332" t="str">
        <f>IF('Rooster '!AJ80&gt;0,"",T$3)</f>
        <v/>
      </c>
      <c r="U37" s="324" t="str">
        <f>IF('Rooster '!AL80&gt;0,"",U$3)</f>
        <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
      </c>
      <c r="AH37" s="332" t="str">
        <f>IF('Rooster '!BL80&gt;0,"",AH$3)</f>
        <v/>
      </c>
      <c r="AI37" s="329"/>
      <c r="AJ37" s="332" t="str">
        <f>IF('Rooster '!BP80&gt;0,"",AJ$3)</f>
        <v/>
      </c>
      <c r="AK37" s="324" t="str">
        <f>IF('Rooster '!BR80&gt;0,"",AK$3)</f>
        <v/>
      </c>
      <c r="AL37" s="332" t="str">
        <f>IF('Rooster '!BT80&gt;0,"",AL$3)</f>
        <v>theo</v>
      </c>
      <c r="AM37" s="324" t="str">
        <f>IF('Rooster '!BV80&gt;0,"",AM$3)</f>
        <v/>
      </c>
      <c r="AN37" s="332" t="str">
        <f>IF('Rooster '!BX80&gt;0,"",AN$3)</f>
        <v/>
      </c>
      <c r="AO37" s="324" t="str">
        <f>IF('Rooster '!BZ80&gt;0,"",AO$3)</f>
        <v/>
      </c>
      <c r="AP37" s="329"/>
      <c r="AQ37" s="327">
        <f>'Actuele Stand'!$D$50-COUNTBLANK(D37:AO37)</f>
        <v>6</v>
      </c>
      <c r="AR37" s="324" t="str">
        <f t="shared" si="1"/>
        <v>richard</v>
      </c>
    </row>
    <row r="38" spans="1:47" s="321" customFormat="1">
      <c r="A38" s="323" t="s">
        <v>129</v>
      </c>
      <c r="B38" s="327">
        <f>'Actuele Stand'!$D$50-COUNTBLANK(D38:AO38)</f>
        <v>4</v>
      </c>
      <c r="C38" s="329"/>
      <c r="D38" s="323" t="str">
        <f>IF('Rooster '!D82&gt;0,"",D$3)</f>
        <v>alex r</v>
      </c>
      <c r="E38" s="331" t="str">
        <f>IF('Rooster '!F82&gt;0,"",E$3)</f>
        <v/>
      </c>
      <c r="F38" s="323" t="str">
        <f>IF('Rooster '!H82&gt;0,"",F$3)</f>
        <v/>
      </c>
      <c r="G38" s="331" t="str">
        <f>IF('Rooster '!J82&gt;0,"",G$3)</f>
        <v/>
      </c>
      <c r="H38" s="323" t="str">
        <f>IF('Rooster '!L82&gt;0,"",H$3)</f>
        <v/>
      </c>
      <c r="I38" s="331" t="str">
        <f>IF('Rooster '!N82&gt;0,"",I$3)</f>
        <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4</v>
      </c>
      <c r="AR38" s="323" t="str">
        <f t="shared" si="1"/>
        <v>ronald</v>
      </c>
    </row>
    <row r="39" spans="1:47" s="321" customFormat="1">
      <c r="A39" s="324" t="s">
        <v>88</v>
      </c>
      <c r="B39" s="327">
        <f>'Actuele Stand'!$D$50-COUNTBLANK(D39:AO39)</f>
        <v>2</v>
      </c>
      <c r="C39" s="329"/>
      <c r="D39" s="332" t="str">
        <f>IF('Rooster '!D84&gt;0,"",D$3)</f>
        <v>alex r</v>
      </c>
      <c r="E39" s="324" t="str">
        <f>IF('Rooster '!F84&gt;0,"",E$3)</f>
        <v/>
      </c>
      <c r="F39" s="332" t="str">
        <f>IF('Rooster '!H84&gt;0,"",F$3)</f>
        <v/>
      </c>
      <c r="G39" s="324" t="str">
        <f>IF('Rooster '!J84&gt;0,"",G$3)</f>
        <v/>
      </c>
      <c r="H39" s="332" t="str">
        <f>IF('Rooster '!L84&gt;0,"",H$3)</f>
        <v/>
      </c>
      <c r="I39" s="324" t="str">
        <f>IF('Rooster '!N84&gt;0,"",I$3)</f>
        <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
      </c>
      <c r="AJ39" s="332" t="str">
        <f>IF('Rooster '!BP84&gt;0,"",AJ$3)</f>
        <v/>
      </c>
      <c r="AK39" s="329"/>
      <c r="AL39" s="332" t="str">
        <f>IF('Rooster '!BT84&gt;0,"",AL$3)</f>
        <v/>
      </c>
      <c r="AM39" s="324" t="str">
        <f>IF('Rooster '!BV84&gt;0,"",AM$3)</f>
        <v/>
      </c>
      <c r="AN39" s="332" t="str">
        <f>IF('Rooster '!BX84&gt;0,"",AN$3)</f>
        <v/>
      </c>
      <c r="AO39" s="324" t="str">
        <f>IF('Rooster '!BZ84&gt;0,"",AO$3)</f>
        <v/>
      </c>
      <c r="AP39" s="329"/>
      <c r="AQ39" s="327">
        <f>'Actuele Stand'!$D$50-COUNTBLANK(D39:AO39)</f>
        <v>2</v>
      </c>
      <c r="AR39" s="324" t="str">
        <f t="shared" si="1"/>
        <v>ted</v>
      </c>
    </row>
    <row r="40" spans="1:47" s="321" customFormat="1">
      <c r="A40" s="323" t="s">
        <v>85</v>
      </c>
      <c r="B40" s="327">
        <f>'Actuele Stand'!$D$50-COUNTBLANK(D40:AO40)</f>
        <v>10</v>
      </c>
      <c r="C40" s="329"/>
      <c r="D40" s="323" t="str">
        <f>IF('Rooster '!D86&gt;0,"",D$3)</f>
        <v/>
      </c>
      <c r="E40" s="331" t="str">
        <f>IF('Rooster '!F86&gt;0,"",E$3)</f>
        <v/>
      </c>
      <c r="F40" s="323" t="str">
        <f>IF('Rooster '!H86&gt;0,"",F$3)</f>
        <v/>
      </c>
      <c r="G40" s="331" t="str">
        <f>IF('Rooster '!J86&gt;0,"",G$3)</f>
        <v/>
      </c>
      <c r="H40" s="323" t="str">
        <f>IF('Rooster '!L86&gt;0,"",H$3)</f>
        <v>berry</v>
      </c>
      <c r="I40" s="331" t="str">
        <f>IF('Rooster '!N86&gt;0,"",I$3)</f>
        <v>chris</v>
      </c>
      <c r="J40" s="323" t="str">
        <f>IF('Rooster '!P86&gt;0,"",J$3)</f>
        <v/>
      </c>
      <c r="K40" s="331" t="str">
        <f>IF('Rooster '!R86&gt;0,"",K$3)</f>
        <v>cor</v>
      </c>
      <c r="L40" s="323" t="str">
        <f>IF('Rooster '!T86&gt;0,"",L$3)</f>
        <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
      </c>
      <c r="T40" s="323" t="str">
        <f>IF('Rooster '!AJ86&gt;0,"",T$3)</f>
        <v>mars bo</v>
      </c>
      <c r="U40" s="331" t="str">
        <f>IF('Rooster '!AL86&gt;0,"",U$3)</f>
        <v/>
      </c>
      <c r="V40" s="323" t="str">
        <f>IF('Rooster '!AN86&gt;0,"",V$3)</f>
        <v/>
      </c>
      <c r="W40" s="331" t="str">
        <f>IF('Rooster '!AP86&gt;0,"",W$3)</f>
        <v/>
      </c>
      <c r="X40" s="323" t="str">
        <f>IF('Rooster '!AR86&gt;0,"",X$3)</f>
        <v/>
      </c>
      <c r="Y40" s="331" t="str">
        <f>IF('Rooster '!AT86&gt;0,"",Y$3)</f>
        <v/>
      </c>
      <c r="Z40" s="323" t="str">
        <f>IF('Rooster '!AV86&gt;0,"",Z$3)</f>
        <v>mo</v>
      </c>
      <c r="AA40" s="331" t="str">
        <f>IF('Rooster '!AX86&gt;0,"",AA$3)</f>
        <v/>
      </c>
      <c r="AB40" s="323" t="str">
        <f>IF('Rooster '!AZ86&gt;0,"",AB$3)</f>
        <v>peet g</v>
      </c>
      <c r="AC40" s="331" t="str">
        <f>IF('Rooster '!BB86&gt;0,"",AC$3)</f>
        <v/>
      </c>
      <c r="AD40" s="323" t="str">
        <f>IF('Rooster '!BD86&gt;0,"",AD$3)</f>
        <v/>
      </c>
      <c r="AE40" s="331" t="str">
        <f>IF('Rooster '!BF86&gt;0,"",AE$3)</f>
        <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
      </c>
      <c r="AN40" s="323" t="str">
        <f>IF('Rooster '!BX86&gt;0,"",AN$3)</f>
        <v>wim</v>
      </c>
      <c r="AO40" s="331" t="str">
        <f>IF('Rooster '!BZ86&gt;0,"",AO$3)</f>
        <v/>
      </c>
      <c r="AP40" s="329"/>
      <c r="AQ40" s="327">
        <f>'Actuele Stand'!$D$50-COUNTBLANK(D40:AO40)</f>
        <v>10</v>
      </c>
      <c r="AR40" s="323" t="str">
        <f t="shared" si="1"/>
        <v>theo</v>
      </c>
    </row>
    <row r="41" spans="1:47" s="321" customFormat="1">
      <c r="A41" s="324" t="s">
        <v>141</v>
      </c>
      <c r="B41" s="327">
        <f>'Actuele Stand'!$D$50-COUNTBLANK(D41:AO41)</f>
        <v>6</v>
      </c>
      <c r="C41" s="329"/>
      <c r="D41" s="332" t="str">
        <f>IF('Rooster '!D88&gt;0,"",D$3)</f>
        <v/>
      </c>
      <c r="E41" s="324" t="str">
        <f>IF('Rooster '!F88&gt;0,"",E$3)</f>
        <v/>
      </c>
      <c r="F41" s="332" t="str">
        <f>IF('Rooster '!H88&gt;0,"",F$3)</f>
        <v/>
      </c>
      <c r="G41" s="324" t="str">
        <f>IF('Rooster '!J88&gt;0,"",G$3)</f>
        <v/>
      </c>
      <c r="H41" s="332" t="str">
        <f>IF('Rooster '!L88&gt;0,"",H$3)</f>
        <v/>
      </c>
      <c r="I41" s="324" t="str">
        <f>IF('Rooster '!N88&gt;0,"",I$3)</f>
        <v/>
      </c>
      <c r="J41" s="332" t="str">
        <f>IF('Rooster '!P88&gt;0,"",J$3)</f>
        <v/>
      </c>
      <c r="K41" s="324" t="str">
        <f>IF('Rooster '!R88&gt;0,"",K$3)</f>
        <v/>
      </c>
      <c r="L41" s="332" t="str">
        <f>IF('Rooster '!T88&gt;0,"",L$3)</f>
        <v/>
      </c>
      <c r="M41" s="324" t="str">
        <f>IF('Rooster '!V88&gt;0,"",M$3)</f>
        <v/>
      </c>
      <c r="N41" s="332" t="str">
        <f>IF('Rooster '!X88&gt;0,"",N$3)</f>
        <v/>
      </c>
      <c r="O41" s="324" t="str">
        <f>IF('Rooster '!Z88&gt;0,"",O$3)</f>
        <v/>
      </c>
      <c r="P41" s="332" t="str">
        <f>IF('Rooster '!AB88&gt;0,"",P$3)</f>
        <v/>
      </c>
      <c r="Q41" s="324" t="str">
        <f>IF('Rooster '!AD88&gt;0,"",Q$3)</f>
        <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
      </c>
      <c r="AC41" s="324" t="str">
        <f>IF('Rooster '!BB88&gt;0,"",AC$3)</f>
        <v>peet h</v>
      </c>
      <c r="AD41" s="332" t="str">
        <f>IF('Rooster '!BD88&gt;0,"",AD$3)</f>
        <v/>
      </c>
      <c r="AE41" s="324" t="str">
        <f>IF('Rooster '!BF88&gt;0,"",AE$3)</f>
        <v/>
      </c>
      <c r="AF41" s="332" t="str">
        <f>IF('Rooster '!BH88&gt;0,"",AF$3)</f>
        <v/>
      </c>
      <c r="AG41" s="324" t="str">
        <f>IF('Rooster '!BJ88&gt;0,"",AG$3)</f>
        <v/>
      </c>
      <c r="AH41" s="332" t="str">
        <f>IF('Rooster '!BL88&gt;0,"",AH$3)</f>
        <v/>
      </c>
      <c r="AI41" s="324" t="str">
        <f>IF('Rooster '!BN88&gt;0,"",AI$3)</f>
        <v/>
      </c>
      <c r="AJ41" s="332" t="str">
        <f>IF('Rooster '!BP88&gt;0,"",AJ$3)</f>
        <v/>
      </c>
      <c r="AK41" s="324" t="str">
        <f>IF('Rooster '!BR88&gt;0,"",AK$3)</f>
        <v/>
      </c>
      <c r="AL41" s="332" t="str">
        <f>IF('Rooster '!BT88&gt;0,"",AL$3)</f>
        <v/>
      </c>
      <c r="AM41" s="329"/>
      <c r="AN41" s="332" t="str">
        <f>IF('Rooster '!BX88&gt;0,"",AN$3)</f>
        <v/>
      </c>
      <c r="AO41" s="324" t="str">
        <f>IF('Rooster '!BZ88&gt;0,"",AO$3)</f>
        <v/>
      </c>
      <c r="AP41" s="329"/>
      <c r="AQ41" s="327">
        <f>'Actuele Stand'!$D$50-COUNTBLANK(D41:AO41)</f>
        <v>6</v>
      </c>
      <c r="AR41" s="324" t="str">
        <f t="shared" si="1"/>
        <v>thijs</v>
      </c>
    </row>
    <row r="42" spans="1:47" s="321" customFormat="1">
      <c r="A42" s="323" t="s">
        <v>91</v>
      </c>
      <c r="B42" s="327">
        <f>'Actuele Stand'!$D$50-COUNTBLANK(D42:AO42)</f>
        <v>4</v>
      </c>
      <c r="C42" s="329"/>
      <c r="D42" s="323" t="str">
        <f>IF('Rooster '!D90&gt;0,"",D$3)</f>
        <v/>
      </c>
      <c r="E42" s="331" t="str">
        <f>IF('Rooster '!F90&gt;0,"",E$3)</f>
        <v/>
      </c>
      <c r="F42" s="323" t="str">
        <f>IF('Rooster '!H90&gt;0,"",F$3)</f>
        <v/>
      </c>
      <c r="G42" s="331" t="str">
        <f>IF('Rooster '!J90&gt;0,"",G$3)</f>
        <v/>
      </c>
      <c r="H42" s="323" t="str">
        <f>IF('Rooster '!L90&gt;0,"",H$3)</f>
        <v/>
      </c>
      <c r="I42" s="331" t="str">
        <f>IF('Rooster '!N90&gt;0,"",I$3)</f>
        <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
      </c>
      <c r="T42" s="323" t="str">
        <f>IF('Rooster '!AJ90&gt;0,"",T$3)</f>
        <v/>
      </c>
      <c r="U42" s="331" t="str">
        <f>IF('Rooster '!AL90&gt;0,"",U$3)</f>
        <v>mars bu</v>
      </c>
      <c r="V42" s="323" t="str">
        <f>IF('Rooster '!AN90&gt;0,"",V$3)</f>
        <v/>
      </c>
      <c r="W42" s="331" t="str">
        <f>IF('Rooster '!AP90&gt;0,"",W$3)</f>
        <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
      </c>
      <c r="AL42" s="323" t="str">
        <f>IF('Rooster '!BT90&gt;0,"",AL$3)</f>
        <v>theo</v>
      </c>
      <c r="AM42" s="331" t="str">
        <f>IF('Rooster '!BV90&gt;0,"",AM$3)</f>
        <v/>
      </c>
      <c r="AN42" s="329"/>
      <c r="AO42" s="331" t="str">
        <f>IF('Rooster '!BZ90&gt;0,"",AO$3)</f>
        <v/>
      </c>
      <c r="AP42" s="329"/>
      <c r="AQ42" s="327">
        <f>'Actuele Stand'!$D$50-COUNTBLANK(D42:AO42)</f>
        <v>4</v>
      </c>
      <c r="AR42" s="323" t="str">
        <f t="shared" si="1"/>
        <v>wim</v>
      </c>
    </row>
    <row r="43" spans="1:47" s="321" customFormat="1">
      <c r="A43" s="324" t="s">
        <v>87</v>
      </c>
      <c r="B43" s="327">
        <f>'Actuele Stand'!$D$50-COUNTBLANK(D43:AO43)</f>
        <v>0</v>
      </c>
      <c r="C43" s="329"/>
      <c r="D43" s="332" t="str">
        <f>IF('Rooster '!D92&gt;0,"",D$3)</f>
        <v/>
      </c>
      <c r="E43" s="324" t="str">
        <f>IF('Rooster '!F92&gt;0,"",E$3)</f>
        <v/>
      </c>
      <c r="F43" s="332" t="str">
        <f>IF('Rooster '!H92&gt;0,"",F$3)</f>
        <v/>
      </c>
      <c r="G43" s="324" t="str">
        <f>IF('Rooster '!J92&gt;0,"",G$3)</f>
        <v/>
      </c>
      <c r="H43" s="332" t="str">
        <f>IF('Rooster '!L92&gt;0,"",H$3)</f>
        <v/>
      </c>
      <c r="I43" s="324" t="str">
        <f>IF('Rooster '!N92&gt;0,"",I$3)</f>
        <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0</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9</v>
      </c>
      <c r="E45" s="327">
        <f>'Actuele Stand'!$D$50-COUNTBLANK(E6:E43)</f>
        <v>0</v>
      </c>
      <c r="F45" s="327">
        <f>'Actuele Stand'!$D$50-COUNTBLANK(F6:F43)</f>
        <v>0</v>
      </c>
      <c r="G45" s="327">
        <f>'Actuele Stand'!$D$50-COUNTBLANK(G6:G43)</f>
        <v>3</v>
      </c>
      <c r="H45" s="327">
        <f>'Actuele Stand'!$D$50-COUNTBLANK(H6:H43)</f>
        <v>3</v>
      </c>
      <c r="I45" s="327">
        <f>'Actuele Stand'!$D$50-COUNTBLANK(I6:I43)</f>
        <v>12</v>
      </c>
      <c r="J45" s="327">
        <f>'Actuele Stand'!$D$50-COUNTBLANK(J6:J43)</f>
        <v>3</v>
      </c>
      <c r="K45" s="327">
        <f>'Actuele Stand'!$D$50-COUNTBLANK(K6:K43)</f>
        <v>7</v>
      </c>
      <c r="L45" s="327">
        <f>'Actuele Stand'!$D$50-COUNTBLANK(L6:L43)</f>
        <v>6</v>
      </c>
      <c r="M45" s="327">
        <f>'Actuele Stand'!$D$50-COUNTBLANK(M6:M43)</f>
        <v>6</v>
      </c>
      <c r="N45" s="327">
        <f>'Actuele Stand'!$D$50-COUNTBLANK(N6:N43)</f>
        <v>6</v>
      </c>
      <c r="O45" s="327">
        <f>'Actuele Stand'!$D$50-COUNTBLANK(O6:O43)</f>
        <v>2</v>
      </c>
      <c r="P45" s="327">
        <f>'Actuele Stand'!$D$50-COUNTBLANK(P6:P43)</f>
        <v>4</v>
      </c>
      <c r="Q45" s="327">
        <f>'Actuele Stand'!$D$50-COUNTBLANK(Q6:Q43)</f>
        <v>5</v>
      </c>
      <c r="R45" s="327">
        <f>'Actuele Stand'!$D$50-COUNTBLANK(R6:R43)</f>
        <v>1</v>
      </c>
      <c r="S45" s="327">
        <f>'Actuele Stand'!$D$50-COUNTBLANK(S6:S43)</f>
        <v>1</v>
      </c>
      <c r="T45" s="327">
        <f>'Actuele Stand'!$D$50-COUNTBLANK(T6:T43)</f>
        <v>6</v>
      </c>
      <c r="U45" s="327">
        <f>'Actuele Stand'!$D$50-COUNTBLANK(U6:U43)</f>
        <v>7</v>
      </c>
      <c r="V45" s="327">
        <f>'Actuele Stand'!$D$50-COUNTBLANK(V6:V43)</f>
        <v>4</v>
      </c>
      <c r="W45" s="327">
        <f>'Actuele Stand'!$D$50-COUNTBLANK(W6:W43)</f>
        <v>11</v>
      </c>
      <c r="X45" s="327">
        <f>'Actuele Stand'!$D$50-COUNTBLANK(X6:X43)</f>
        <v>9</v>
      </c>
      <c r="Y45" s="327">
        <f>'Actuele Stand'!$D$50-COUNTBLANK(Y6:Y43)</f>
        <v>5</v>
      </c>
      <c r="Z45" s="327">
        <f>'Actuele Stand'!$D$50-COUNTBLANK(Z6:Z43)</f>
        <v>7</v>
      </c>
      <c r="AA45" s="327">
        <f>'Actuele Stand'!$D$50-COUNTBLANK(AA6:AA43)</f>
        <v>3</v>
      </c>
      <c r="AB45" s="327">
        <f>'Actuele Stand'!$D$50-COUNTBLANK(AB6:AB43)</f>
        <v>3</v>
      </c>
      <c r="AC45" s="327">
        <f>'Actuele Stand'!$D$50-COUNTBLANK(AC6:AC43)</f>
        <v>4</v>
      </c>
      <c r="AD45" s="327">
        <f>'Actuele Stand'!$D$50-COUNTBLANK(AD6:AD43)</f>
        <v>0</v>
      </c>
      <c r="AE45" s="327">
        <f>'Actuele Stand'!$D$50-COUNTBLANK(AE6:AE43)</f>
        <v>1</v>
      </c>
      <c r="AF45" s="327">
        <f>'Actuele Stand'!$D$50-COUNTBLANK(AF6:AF43)</f>
        <v>7</v>
      </c>
      <c r="AG45" s="327">
        <f>'Actuele Stand'!$D$50-COUNTBLANK(AG6:AG43)</f>
        <v>3</v>
      </c>
      <c r="AH45" s="327">
        <f>'Actuele Stand'!$D$50-COUNTBLANK(AH6:AH43)</f>
        <v>2</v>
      </c>
      <c r="AI45" s="327">
        <f>'Actuele Stand'!$D$50-COUNTBLANK(AI6:AI43)</f>
        <v>6</v>
      </c>
      <c r="AJ45" s="327">
        <f>'Actuele Stand'!$D$50-COUNTBLANK(AJ6:AJ43)</f>
        <v>4</v>
      </c>
      <c r="AK45" s="327">
        <f>'Actuele Stand'!$D$50-COUNTBLANK(AK6:AK43)</f>
        <v>2</v>
      </c>
      <c r="AL45" s="327">
        <f>'Actuele Stand'!$D$50-COUNTBLANK(AL6:AL43)</f>
        <v>10</v>
      </c>
      <c r="AM45" s="327">
        <f>'Actuele Stand'!$D$50-COUNTBLANK(AM6:AM43)</f>
        <v>6</v>
      </c>
      <c r="AN45" s="327">
        <f>'Actuele Stand'!$D$50-COUNTBLANK(AN6:AN43)</f>
        <v>4</v>
      </c>
      <c r="AO45" s="327">
        <f>'Actuele Stand'!$D$50-COUNTBLANK(AO6:AO43)</f>
        <v>0</v>
      </c>
      <c r="AP45" s="314"/>
      <c r="AQ45" s="314"/>
      <c r="AR45" s="327">
        <f>SUM(D45:AO45)/2</f>
        <v>86</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9</v>
      </c>
      <c r="E47" s="335">
        <f>'Actuele Stand'!$D$50-1-'Rooster '!F95</f>
        <v>0</v>
      </c>
      <c r="F47" s="335">
        <f>'Actuele Stand'!$D$50-1-'Rooster '!H95</f>
        <v>0</v>
      </c>
      <c r="G47" s="335">
        <f>'Actuele Stand'!$D$50-1-'Rooster '!J95</f>
        <v>3</v>
      </c>
      <c r="H47" s="335">
        <f>'Actuele Stand'!$D$50-1-'Rooster '!L95</f>
        <v>3</v>
      </c>
      <c r="I47" s="335">
        <f>'Actuele Stand'!$D$50-1-'Rooster '!N95</f>
        <v>12</v>
      </c>
      <c r="J47" s="335">
        <f>'Actuele Stand'!$D$50-1-'Rooster '!P95</f>
        <v>3</v>
      </c>
      <c r="K47" s="335">
        <f>'Actuele Stand'!$D$50-1-'Rooster '!R95</f>
        <v>7</v>
      </c>
      <c r="L47" s="335">
        <f>'Actuele Stand'!$D$50-1-'Rooster '!T95</f>
        <v>6</v>
      </c>
      <c r="M47" s="335">
        <f>'Actuele Stand'!$D$50-1-'Rooster '!V95</f>
        <v>6</v>
      </c>
      <c r="N47" s="335">
        <f>'Actuele Stand'!$D$50-1-'Rooster '!X95</f>
        <v>6</v>
      </c>
      <c r="O47" s="335">
        <f>'Actuele Stand'!$D$50-1-'Rooster '!Z95</f>
        <v>2</v>
      </c>
      <c r="P47" s="335">
        <f>'Actuele Stand'!$D$50-1-'Rooster '!AB95</f>
        <v>4</v>
      </c>
      <c r="Q47" s="335">
        <f>'Actuele Stand'!$D$50-1-'Rooster '!AD95</f>
        <v>5</v>
      </c>
      <c r="R47" s="335">
        <f>'Actuele Stand'!$D$50-1-'Rooster '!AF95</f>
        <v>1</v>
      </c>
      <c r="S47" s="335">
        <f>'Actuele Stand'!$D$50-1-'Rooster '!AH95</f>
        <v>1</v>
      </c>
      <c r="T47" s="335">
        <f>'Actuele Stand'!$D$50-1-'Rooster '!AJ95</f>
        <v>6</v>
      </c>
      <c r="U47" s="335">
        <f>'Actuele Stand'!$D$50-1-'Rooster '!AL95</f>
        <v>7</v>
      </c>
      <c r="V47" s="335">
        <f>'Actuele Stand'!$D$50-1-'Rooster '!AN95</f>
        <v>4</v>
      </c>
      <c r="W47" s="335">
        <f>'Actuele Stand'!$D$50-1-'Rooster '!AP95</f>
        <v>11</v>
      </c>
      <c r="X47" s="335">
        <f>'Actuele Stand'!$D$50-1-'Rooster '!AR95</f>
        <v>9</v>
      </c>
      <c r="Y47" s="335">
        <f>'Actuele Stand'!$D$50-1-'Rooster '!AT95</f>
        <v>5</v>
      </c>
      <c r="Z47" s="335">
        <f>'Actuele Stand'!$D$50-1-'Rooster '!AV95</f>
        <v>7</v>
      </c>
      <c r="AA47" s="335">
        <f>'Actuele Stand'!$D$50-1-'Rooster '!AX95</f>
        <v>3</v>
      </c>
      <c r="AB47" s="335">
        <f>'Actuele Stand'!$D$50-1-'Rooster '!AZ95</f>
        <v>3</v>
      </c>
      <c r="AC47" s="335">
        <f>'Actuele Stand'!$D$50-1-'Rooster '!BB95</f>
        <v>4</v>
      </c>
      <c r="AD47" s="335">
        <f>'Actuele Stand'!$D$50-1-'Rooster '!BD95</f>
        <v>0</v>
      </c>
      <c r="AE47" s="335">
        <f>'Actuele Stand'!$D$50-1-'Rooster '!BF95</f>
        <v>1</v>
      </c>
      <c r="AF47" s="335">
        <f>'Actuele Stand'!$D$50-1-'Rooster '!BH95</f>
        <v>7</v>
      </c>
      <c r="AG47" s="335">
        <f>'Actuele Stand'!$D$50-1-'Rooster '!BJ95</f>
        <v>3</v>
      </c>
      <c r="AH47" s="335">
        <f>'Actuele Stand'!$D$50-1-'Rooster '!BL95</f>
        <v>2</v>
      </c>
      <c r="AI47" s="335">
        <f>'Actuele Stand'!$D$50-1-'Rooster '!BN95</f>
        <v>6</v>
      </c>
      <c r="AJ47" s="335">
        <f>'Actuele Stand'!$D$50-1-'Rooster '!BP95</f>
        <v>4</v>
      </c>
      <c r="AK47" s="335">
        <f>'Actuele Stand'!$D$50-1-'Rooster '!BR95</f>
        <v>2</v>
      </c>
      <c r="AL47" s="335">
        <f>'Actuele Stand'!$D$50-1-'Rooster '!BT95</f>
        <v>10</v>
      </c>
      <c r="AM47" s="335">
        <f>'Actuele Stand'!$D$50-1-'Rooster '!BV95</f>
        <v>6</v>
      </c>
      <c r="AN47" s="335">
        <f>'Actuele Stand'!$D$50-1-'Rooster '!BX95</f>
        <v>4</v>
      </c>
      <c r="AO47" s="335">
        <f>'Actuele Stand'!$D$50-1-'Rooster '!BZ95</f>
        <v>0</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2</v>
      </c>
      <c r="C1" s="70" t="s">
        <v>217</v>
      </c>
      <c r="D1" s="70"/>
      <c r="E1" s="70"/>
    </row>
    <row r="2" spans="1:41" s="68" customFormat="1" ht="25" customHeight="1">
      <c r="A2" s="75" t="str">
        <f>NogTeSpelen!D39</f>
        <v>alex r</v>
      </c>
      <c r="B2" s="76" t="str">
        <f>NogTeSpelen!E39</f>
        <v/>
      </c>
      <c r="C2" s="76" t="str">
        <f>NogTeSpelen!F39</f>
        <v/>
      </c>
      <c r="D2" s="76" t="str">
        <f>NogTeSpelen!G39</f>
        <v/>
      </c>
      <c r="E2" s="77" t="str">
        <f>NogTeSpelen!H39</f>
        <v/>
      </c>
      <c r="AO2" s="66"/>
    </row>
    <row r="3" spans="1:41" ht="25" customHeight="1">
      <c r="A3" s="78" t="str">
        <f>NogTeSpelen!I39</f>
        <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35</v>
      </c>
      <c r="C11" s="73" t="s">
        <v>218</v>
      </c>
      <c r="D11" s="73"/>
      <c r="E11" s="73"/>
      <c r="AO11" s="66"/>
    </row>
    <row r="12" spans="1:41" ht="25" customHeight="1">
      <c r="A12" s="83" t="str">
        <f>Gespeeld!D39</f>
        <v/>
      </c>
      <c r="B12" s="84" t="str">
        <f>Gespeeld!E39</f>
        <v>alex s</v>
      </c>
      <c r="C12" s="84" t="str">
        <f>Gespeeld!F39</f>
        <v>appie</v>
      </c>
      <c r="D12" s="84" t="str">
        <f>Gespeeld!G39</f>
        <v>arthur</v>
      </c>
      <c r="E12" s="85" t="str">
        <f>Gespeeld!H39</f>
        <v>berry</v>
      </c>
    </row>
    <row r="13" spans="1:41" ht="25" customHeight="1">
      <c r="A13" s="86" t="str">
        <f>Gespeeld!I39</f>
        <v>chris</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richard</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10</v>
      </c>
      <c r="C1" s="70" t="s">
        <v>217</v>
      </c>
      <c r="D1" s="70"/>
      <c r="E1" s="70"/>
    </row>
    <row r="2" spans="1:41" s="68" customFormat="1" ht="25" customHeight="1">
      <c r="A2" s="75" t="str">
        <f>NogTeSpelen!D40</f>
        <v/>
      </c>
      <c r="B2" s="76" t="str">
        <f>NogTeSpelen!E40</f>
        <v/>
      </c>
      <c r="C2" s="76" t="str">
        <f>NogTeSpelen!F40</f>
        <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
      </c>
      <c r="B5" s="67" t="str">
        <f>NogTeSpelen!T40</f>
        <v>mars bo</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mo</v>
      </c>
    </row>
    <row r="7" spans="1:41" ht="25" customHeight="1">
      <c r="A7" s="78" t="str">
        <f>NogTeSpelen!AA40</f>
        <v/>
      </c>
      <c r="B7" s="67" t="str">
        <f>NogTeSpelen!AB40</f>
        <v>peet g</v>
      </c>
      <c r="C7" s="67" t="str">
        <f>NogTeSpelen!AC40</f>
        <v/>
      </c>
      <c r="D7" s="67" t="str">
        <f>NogTeSpelen!AD40</f>
        <v/>
      </c>
      <c r="E7" s="79" t="str">
        <f>NogTeSpelen!AE40</f>
        <v/>
      </c>
    </row>
    <row r="8" spans="1:41" ht="25" customHeight="1">
      <c r="A8" s="78" t="str">
        <f>NogTeSpelen!AF40</f>
        <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
      </c>
      <c r="D9" s="81" t="str">
        <f>NogTeSpelen!AN40</f>
        <v>wim</v>
      </c>
      <c r="E9" s="82" t="str">
        <f>NogTeSpelen!AO40</f>
        <v/>
      </c>
    </row>
    <row r="11" spans="1:41" s="72" customFormat="1" ht="25" customHeight="1" thickBot="1">
      <c r="A11" s="74" t="str">
        <f>A1</f>
        <v>Theo</v>
      </c>
      <c r="B11" s="92">
        <f>Gespeeld!AQ40</f>
        <v>27</v>
      </c>
      <c r="C11" s="73" t="s">
        <v>218</v>
      </c>
      <c r="D11" s="73"/>
      <c r="E11" s="73"/>
      <c r="AO11" s="66"/>
    </row>
    <row r="12" spans="1:41" ht="25" customHeight="1">
      <c r="A12" s="83" t="str">
        <f>Gespeeld!D40</f>
        <v>alex r</v>
      </c>
      <c r="B12" s="84" t="str">
        <f>Gespeeld!E40</f>
        <v>alex s</v>
      </c>
      <c r="C12" s="84" t="str">
        <f>Gespeeld!F40</f>
        <v>appie</v>
      </c>
      <c r="D12" s="84" t="str">
        <f>Gespeeld!G40</f>
        <v>arthur</v>
      </c>
      <c r="E12" s="85" t="str">
        <f>Gespeeld!H40</f>
        <v/>
      </c>
    </row>
    <row r="13" spans="1:41" ht="25" customHeight="1">
      <c r="A13" s="86" t="str">
        <f>Gespeeld!I40</f>
        <v/>
      </c>
      <c r="B13" s="69" t="str">
        <f>Gespeeld!J40</f>
        <v>cock</v>
      </c>
      <c r="C13" s="69" t="str">
        <f>Gespeeld!K40</f>
        <v/>
      </c>
      <c r="D13" s="69" t="str">
        <f>Gespeeld!L40</f>
        <v>ed</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jos</v>
      </c>
      <c r="B15" s="69" t="str">
        <f>Gespeeld!T40</f>
        <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
      </c>
    </row>
    <row r="17" spans="1:5" ht="25" customHeight="1">
      <c r="A17" s="86" t="str">
        <f>Gespeeld!AA40</f>
        <v>paul</v>
      </c>
      <c r="B17" s="69" t="str">
        <f>Gespeeld!AB40</f>
        <v/>
      </c>
      <c r="C17" s="69" t="str">
        <f>Gespeeld!AC40</f>
        <v>peet h</v>
      </c>
      <c r="D17" s="69" t="str">
        <f>Gespeeld!AD40</f>
        <v>peet k</v>
      </c>
      <c r="E17" s="87" t="str">
        <f>Gespeeld!AE40</f>
        <v>peet m</v>
      </c>
    </row>
    <row r="18" spans="1:5" ht="25" customHeight="1">
      <c r="A18" s="86" t="str">
        <f>Gespeeld!AF40</f>
        <v>piet</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thijs</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6</v>
      </c>
      <c r="C1" s="70" t="s">
        <v>217</v>
      </c>
      <c r="D1" s="70"/>
      <c r="E1" s="70"/>
    </row>
    <row r="2" spans="1:41" s="68" customFormat="1" ht="25" customHeight="1">
      <c r="A2" s="75" t="str">
        <f>NogTeSpelen!D41</f>
        <v/>
      </c>
      <c r="B2" s="76" t="str">
        <f>NogTeSpelen!E41</f>
        <v/>
      </c>
      <c r="C2" s="76" t="str">
        <f>NogTeSpelen!F41</f>
        <v/>
      </c>
      <c r="D2" s="76" t="str">
        <f>NogTeSpelen!G41</f>
        <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
      </c>
      <c r="C7" s="67" t="str">
        <f>NogTeSpelen!AC41</f>
        <v>peet h</v>
      </c>
      <c r="D7" s="67" t="str">
        <f>NogTeSpelen!AD41</f>
        <v/>
      </c>
      <c r="E7" s="79" t="str">
        <f>NogTeSpelen!AE41</f>
        <v/>
      </c>
    </row>
    <row r="8" spans="1:41" ht="25" customHeight="1">
      <c r="A8" s="78" t="str">
        <f>NogTeSpelen!AF41</f>
        <v/>
      </c>
      <c r="B8" s="67" t="str">
        <f>NogTeSpelen!AG41</f>
        <v/>
      </c>
      <c r="C8" s="67" t="str">
        <f>NogTeSpelen!AH41</f>
        <v/>
      </c>
      <c r="D8" s="67" t="str">
        <f>NogTeSpelen!AI41</f>
        <v/>
      </c>
      <c r="E8" s="79" t="str">
        <f>NogTeSpelen!AJ41</f>
        <v/>
      </c>
    </row>
    <row r="9" spans="1:41" ht="25" customHeight="1" thickBot="1">
      <c r="A9" s="80" t="str">
        <f>NogTeSpelen!AK41</f>
        <v/>
      </c>
      <c r="B9" s="81" t="str">
        <f>NogTeSpelen!AL41</f>
        <v/>
      </c>
      <c r="C9" s="95">
        <f>NogTeSpelen!AM41</f>
        <v>0</v>
      </c>
      <c r="D9" s="81" t="str">
        <f>NogTeSpelen!AN41</f>
        <v/>
      </c>
      <c r="E9" s="82" t="str">
        <f>NogTeSpelen!AO41</f>
        <v/>
      </c>
    </row>
    <row r="11" spans="1:41" s="72" customFormat="1" ht="25" customHeight="1" thickBot="1">
      <c r="A11" s="74" t="str">
        <f>A1</f>
        <v>Thijs</v>
      </c>
      <c r="B11" s="92">
        <f>Gespeeld!AQ41</f>
        <v>31</v>
      </c>
      <c r="C11" s="73" t="s">
        <v>218</v>
      </c>
      <c r="D11" s="73"/>
      <c r="E11" s="73"/>
      <c r="AO11" s="66"/>
    </row>
    <row r="12" spans="1:41" ht="25" customHeight="1">
      <c r="A12" s="83" t="str">
        <f>Gespeeld!D41</f>
        <v>alex r</v>
      </c>
      <c r="B12" s="84" t="str">
        <f>Gespeeld!E41</f>
        <v>alex s</v>
      </c>
      <c r="C12" s="84" t="str">
        <f>Gespeeld!F41</f>
        <v>appie</v>
      </c>
      <c r="D12" s="84" t="str">
        <f>Gespeeld!G41</f>
        <v>arthur</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jaap</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peet g</v>
      </c>
      <c r="C17" s="69" t="str">
        <f>Gespeeld!AC41</f>
        <v/>
      </c>
      <c r="D17" s="69" t="str">
        <f>Gespeeld!AD41</f>
        <v>peet k</v>
      </c>
      <c r="E17" s="87" t="str">
        <f>Gespeeld!AE41</f>
        <v>peet m</v>
      </c>
    </row>
    <row r="18" spans="1:5" ht="25" customHeight="1">
      <c r="A18" s="86" t="str">
        <f>Gespeeld!AF41</f>
        <v>piet</v>
      </c>
      <c r="B18" s="69" t="str">
        <f>Gespeeld!AG41</f>
        <v>pleun</v>
      </c>
      <c r="C18" s="69" t="str">
        <f>Gespeeld!AH41</f>
        <v>rene</v>
      </c>
      <c r="D18" s="69" t="str">
        <f>Gespeeld!AI41</f>
        <v>richard</v>
      </c>
      <c r="E18" s="87" t="str">
        <f>Gespeeld!AJ41</f>
        <v>ronald</v>
      </c>
    </row>
    <row r="19" spans="1:5" ht="25" customHeight="1" thickBot="1">
      <c r="A19" s="88" t="str">
        <f>Gespeeld!AK41</f>
        <v>ted</v>
      </c>
      <c r="B19" s="89" t="str">
        <f>Gespeeld!AL41</f>
        <v>theo</v>
      </c>
      <c r="C19" s="94">
        <f>Gespeeld!AM41</f>
        <v>0</v>
      </c>
      <c r="D19" s="89" t="str">
        <f>Gespeeld!AN41</f>
        <v>wim</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4</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
      </c>
      <c r="B5" s="67" t="str">
        <f>NogTeSpelen!T42</f>
        <v/>
      </c>
      <c r="C5" s="67" t="str">
        <f>NogTeSpelen!U42</f>
        <v>mars bu</v>
      </c>
      <c r="D5" s="67" t="str">
        <f>NogTeSpelen!V42</f>
        <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
      </c>
      <c r="D9" s="95">
        <f>NogTeSpelen!AN42</f>
        <v>0</v>
      </c>
      <c r="E9" s="82" t="str">
        <f>NogTeSpelen!AO42</f>
        <v/>
      </c>
    </row>
    <row r="11" spans="1:41" s="72" customFormat="1" ht="25" customHeight="1" thickBot="1">
      <c r="A11" s="74" t="str">
        <f>A1</f>
        <v>Wim</v>
      </c>
      <c r="B11" s="92">
        <f>Gespeeld!AQ42</f>
        <v>33</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chris</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jos</v>
      </c>
      <c r="B15" s="69" t="str">
        <f>Gespeeld!T42</f>
        <v>mars bo</v>
      </c>
      <c r="C15" s="69" t="str">
        <f>Gespeeld!U42</f>
        <v/>
      </c>
      <c r="D15" s="69" t="str">
        <f>Gespeeld!V42</f>
        <v>mars ma</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thijs</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70">
        <f>'Deelnemers-moyenne-aantal'!B4</f>
        <v>46124</v>
      </c>
      <c r="V1" s="370"/>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28</v>
      </c>
      <c r="E4" s="185">
        <f t="shared" si="0"/>
        <v>37</v>
      </c>
      <c r="F4" s="185">
        <f t="shared" si="0"/>
        <v>37</v>
      </c>
      <c r="G4" s="185">
        <f t="shared" si="0"/>
        <v>34</v>
      </c>
      <c r="H4" s="185">
        <f t="shared" si="0"/>
        <v>34</v>
      </c>
      <c r="I4" s="185">
        <f t="shared" si="0"/>
        <v>25</v>
      </c>
      <c r="J4" s="185">
        <f t="shared" si="0"/>
        <v>34</v>
      </c>
      <c r="K4" s="185">
        <f t="shared" si="0"/>
        <v>30</v>
      </c>
      <c r="L4" s="185">
        <f t="shared" si="0"/>
        <v>31</v>
      </c>
      <c r="M4" s="185">
        <f t="shared" si="0"/>
        <v>31</v>
      </c>
      <c r="N4" s="185">
        <f t="shared" si="0"/>
        <v>31</v>
      </c>
      <c r="O4" s="185">
        <f t="shared" si="0"/>
        <v>35</v>
      </c>
      <c r="P4" s="185">
        <f t="shared" si="0"/>
        <v>33</v>
      </c>
      <c r="Q4" s="185">
        <f t="shared" si="0"/>
        <v>32</v>
      </c>
      <c r="R4" s="185">
        <f t="shared" si="0"/>
        <v>36</v>
      </c>
      <c r="S4" s="185">
        <f t="shared" si="0"/>
        <v>36</v>
      </c>
      <c r="T4" s="185">
        <f t="shared" si="0"/>
        <v>31</v>
      </c>
      <c r="U4" s="185">
        <f t="shared" si="0"/>
        <v>30</v>
      </c>
      <c r="V4" s="185">
        <f t="shared" si="0"/>
        <v>33</v>
      </c>
      <c r="W4" s="185">
        <f t="shared" si="0"/>
        <v>26</v>
      </c>
      <c r="X4" s="185">
        <f t="shared" si="0"/>
        <v>28</v>
      </c>
      <c r="Y4" s="185">
        <f t="shared" si="0"/>
        <v>32</v>
      </c>
      <c r="Z4" s="185">
        <f t="shared" si="0"/>
        <v>30</v>
      </c>
      <c r="AA4" s="185">
        <f t="shared" si="0"/>
        <v>34</v>
      </c>
      <c r="AB4" s="185">
        <f t="shared" si="0"/>
        <v>34</v>
      </c>
      <c r="AC4" s="185">
        <f t="shared" si="0"/>
        <v>33</v>
      </c>
      <c r="AD4" s="185">
        <f t="shared" si="0"/>
        <v>37</v>
      </c>
      <c r="AE4" s="185">
        <f t="shared" si="0"/>
        <v>36</v>
      </c>
      <c r="AF4" s="185">
        <f t="shared" si="0"/>
        <v>30</v>
      </c>
      <c r="AG4" s="185">
        <f t="shared" si="0"/>
        <v>34</v>
      </c>
      <c r="AH4" s="185">
        <f t="shared" si="0"/>
        <v>35</v>
      </c>
      <c r="AI4" s="185">
        <f t="shared" si="0"/>
        <v>31</v>
      </c>
      <c r="AJ4" s="185">
        <f t="shared" si="0"/>
        <v>33</v>
      </c>
      <c r="AK4" s="185">
        <f t="shared" si="0"/>
        <v>35</v>
      </c>
      <c r="AL4" s="185">
        <f t="shared" ref="AL4:AO4" si="1">AL47</f>
        <v>27</v>
      </c>
      <c r="AM4" s="185">
        <f t="shared" si="1"/>
        <v>31</v>
      </c>
      <c r="AN4" s="185">
        <f t="shared" si="1"/>
        <v>33</v>
      </c>
      <c r="AO4" s="185">
        <f t="shared" si="1"/>
        <v>37</v>
      </c>
      <c r="AP4" s="173"/>
      <c r="AQ4" s="173"/>
      <c r="AR4" s="185">
        <f>SUM(D4:AO4)/2</f>
        <v>617</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28</v>
      </c>
      <c r="C6" s="187"/>
      <c r="D6" s="187"/>
      <c r="E6" s="189" t="str">
        <f>IF('Rooster '!F18&gt;0,E$3,"")</f>
        <v>alex s</v>
      </c>
      <c r="F6" s="189" t="str">
        <f>IF('Rooster '!H18&gt;0,F$3,"")</f>
        <v>appie</v>
      </c>
      <c r="G6" s="189" t="str">
        <f>IF('Rooster '!J18&gt;0,G$3,"")</f>
        <v>arthur</v>
      </c>
      <c r="H6" s="189" t="str">
        <f>IF('Rooster '!L18&gt;0,H$3,"")</f>
        <v>berry</v>
      </c>
      <c r="I6" s="189" t="str">
        <f>IF('Rooster '!N18&gt;0,I$3,"")</f>
        <v>chris</v>
      </c>
      <c r="J6" s="189" t="str">
        <f>IF('Rooster '!P18&gt;0,J$3,"")</f>
        <v/>
      </c>
      <c r="K6" s="189" t="str">
        <f>IF('Rooster '!R18&gt;0,K$3,"")</f>
        <v>cor</v>
      </c>
      <c r="L6" s="189" t="str">
        <f>IF('Rooster '!T18&gt;0,L$3,"")</f>
        <v>ed</v>
      </c>
      <c r="M6" s="189" t="str">
        <f>IF('Rooster '!V18&gt;0,M$3,"")</f>
        <v>frans</v>
      </c>
      <c r="N6" s="182" t="str">
        <f>IF('Rooster '!X18&gt;0,N$3,"")</f>
        <v>ger d</v>
      </c>
      <c r="O6" s="189" t="str">
        <f>IF('Rooster '!Z18&gt;0,O$3,"")</f>
        <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
      </c>
      <c r="V6" s="182" t="str">
        <f>IF('Rooster '!AN18&gt;0,V$3,"")</f>
        <v/>
      </c>
      <c r="W6" s="189" t="str">
        <f>IF('Rooster '!AP18&gt;0,W$3,"")</f>
        <v>mars os</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rene</v>
      </c>
      <c r="AI6" s="189" t="str">
        <f>IF('Rooster '!BN18&gt;0,AI$3,"")</f>
        <v>richard</v>
      </c>
      <c r="AJ6" s="182" t="str">
        <f>IF('Rooster '!BP18&gt;0,AJ$3,"")</f>
        <v/>
      </c>
      <c r="AK6" s="189" t="str">
        <f>IF('Rooster '!BR18&gt;0,AK$3,"")</f>
        <v/>
      </c>
      <c r="AL6" s="182" t="str">
        <f>IF('Rooster '!BT18&gt;0,AL$3,"")</f>
        <v>theo</v>
      </c>
      <c r="AM6" s="189" t="str">
        <f>IF('Rooster '!BV18&gt;0,AM$3,"")</f>
        <v>thijs</v>
      </c>
      <c r="AN6" s="182" t="str">
        <f>IF('Rooster '!BX18&gt;0,AN$3,"")</f>
        <v>wim</v>
      </c>
      <c r="AO6" s="189" t="str">
        <f>IF('Rooster '!BZ18&gt;0,AO$3,"")</f>
        <v>wout</v>
      </c>
      <c r="AP6" s="187"/>
      <c r="AQ6" s="185">
        <f>B6</f>
        <v>28</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37</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pleun</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37</v>
      </c>
      <c r="AR8" s="182" t="str">
        <f t="shared" si="2"/>
        <v>appie</v>
      </c>
    </row>
    <row r="9" spans="1:47">
      <c r="A9" s="196" t="s">
        <v>131</v>
      </c>
      <c r="B9" s="185">
        <f>'Actuele Stand'!$D$50-COUNTBLANK(D9:AO9)</f>
        <v>34</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harold</v>
      </c>
      <c r="Q9" s="196" t="str">
        <f>IF('Rooster '!AD24&gt;0,Q$3,"")</f>
        <v>jaap</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piet</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thijs</v>
      </c>
      <c r="AN9" s="197" t="str">
        <f>IF('Rooster '!BX24&gt;0,AN$3,"")</f>
        <v>wim</v>
      </c>
      <c r="AO9" s="196" t="str">
        <f>IF('Rooster '!BZ24&gt;0,AO$3,"")</f>
        <v>wout</v>
      </c>
      <c r="AP9" s="187"/>
      <c r="AQ9" s="185">
        <f t="shared" si="3"/>
        <v>34</v>
      </c>
      <c r="AR9" s="196" t="str">
        <f t="shared" si="2"/>
        <v>arthur</v>
      </c>
    </row>
    <row r="10" spans="1:47">
      <c r="A10" s="182" t="s">
        <v>140</v>
      </c>
      <c r="B10" s="185">
        <f>'Actuele Stand'!$D$50-COUNTBLANK(D10:AO10)</f>
        <v>34</v>
      </c>
      <c r="C10" s="187"/>
      <c r="D10" s="182" t="str">
        <f>IF('Rooster '!D26&gt;0,D$3,"")</f>
        <v>alex r</v>
      </c>
      <c r="E10" s="189" t="str">
        <f>IF('Rooster '!F26&gt;0,E$3,"")</f>
        <v>alex s</v>
      </c>
      <c r="F10" s="182" t="str">
        <f>IF('Rooster '!H26&gt;0,F$3,"")</f>
        <v>appie</v>
      </c>
      <c r="G10" s="189" t="str">
        <f>IF('Rooster '!J26&gt;0,G$3,"")</f>
        <v>arthur</v>
      </c>
      <c r="H10" s="187"/>
      <c r="I10" s="189" t="str">
        <f>IF('Rooster '!N26&gt;0,I$3,"")</f>
        <v>chris</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ronald</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34</v>
      </c>
      <c r="AR10" s="182" t="str">
        <f t="shared" si="2"/>
        <v>berry</v>
      </c>
    </row>
    <row r="11" spans="1:47">
      <c r="A11" s="196" t="s">
        <v>123</v>
      </c>
      <c r="B11" s="185">
        <f>'Actuele Stand'!$D$50-COUNTBLANK(D11:AO11)</f>
        <v>25</v>
      </c>
      <c r="C11" s="187"/>
      <c r="D11" s="197" t="str">
        <f>IF('Rooster '!D28&gt;0,D$3,"")</f>
        <v>alex r</v>
      </c>
      <c r="E11" s="196" t="str">
        <f>IF('Rooster '!F28&gt;0,E$3,"")</f>
        <v>alex s</v>
      </c>
      <c r="F11" s="197" t="str">
        <f>IF('Rooster '!H28&gt;0,F$3,"")</f>
        <v>appie</v>
      </c>
      <c r="G11" s="196" t="str">
        <f>IF('Rooster '!J28&gt;0,G$3,"")</f>
        <v>arthur</v>
      </c>
      <c r="H11" s="197" t="str">
        <f>IF('Rooster '!L28&gt;0,H$3,"")</f>
        <v>berry</v>
      </c>
      <c r="I11" s="187"/>
      <c r="J11" s="197" t="str">
        <f>IF('Rooster '!P28&gt;0,J$3,"")</f>
        <v/>
      </c>
      <c r="K11" s="196" t="str">
        <f>IF('Rooster '!R28&gt;0,K$3,"")</f>
        <v/>
      </c>
      <c r="L11" s="197" t="str">
        <f>IF('Rooster '!T28&gt;0,L$3,"")</f>
        <v/>
      </c>
      <c r="M11" s="196" t="str">
        <f>IF('Rooster '!V28&gt;0,M$3,"")</f>
        <v>frans</v>
      </c>
      <c r="N11" s="197" t="str">
        <f>IF('Rooster '!X28&gt;0,N$3,"")</f>
        <v>ger d</v>
      </c>
      <c r="O11" s="196" t="str">
        <f>IF('Rooster '!Z28&gt;0,O$3,"")</f>
        <v>ger v</v>
      </c>
      <c r="P11" s="197" t="str">
        <f>IF('Rooster '!AB28&gt;0,P$3,"")</f>
        <v>harold</v>
      </c>
      <c r="Q11" s="196" t="str">
        <f>IF('Rooster '!AD28&gt;0,Q$3,"")</f>
        <v/>
      </c>
      <c r="R11" s="197" t="str">
        <f>IF('Rooster '!AF28&gt;0,R$3,"")</f>
        <v>joop</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mo</v>
      </c>
      <c r="AA11" s="196" t="str">
        <f>IF('Rooster '!AX28&gt;0,AA$3,"")</f>
        <v>paul</v>
      </c>
      <c r="AB11" s="197" t="str">
        <f>IF('Rooster '!AZ28&gt;0,AB$3,"")</f>
        <v>peet g</v>
      </c>
      <c r="AC11" s="196" t="str">
        <f>IF('Rooster '!BB28&gt;0,AC$3,"")</f>
        <v>peet h</v>
      </c>
      <c r="AD11" s="197" t="str">
        <f>IF('Rooster '!BD28&gt;0,AD$3,"")</f>
        <v>peet k</v>
      </c>
      <c r="AE11" s="196" t="str">
        <f>IF('Rooster '!BF28&gt;0,AE$3,"")</f>
        <v>peet m</v>
      </c>
      <c r="AF11" s="197" t="str">
        <f>IF('Rooster '!BH28&gt;0,AF$3,"")</f>
        <v/>
      </c>
      <c r="AG11" s="196" t="str">
        <f>IF('Rooster '!BJ28&gt;0,AG$3,"")</f>
        <v/>
      </c>
      <c r="AH11" s="197" t="str">
        <f>IF('Rooster '!BL28&gt;0,AH$3,"")</f>
        <v>rene</v>
      </c>
      <c r="AI11" s="196" t="str">
        <f>IF('Rooster '!BN28&gt;0,AI$3,"")</f>
        <v/>
      </c>
      <c r="AJ11" s="197" t="str">
        <f>IF('Rooster '!BP28&gt;0,AJ$3,"")</f>
        <v>ronald</v>
      </c>
      <c r="AK11" s="196" t="str">
        <f>IF('Rooster '!BR28&gt;0,AK$3,"")</f>
        <v>ted</v>
      </c>
      <c r="AL11" s="197" t="str">
        <f>IF('Rooster '!BT28&gt;0,AL$3,"")</f>
        <v/>
      </c>
      <c r="AM11" s="196" t="str">
        <f>IF('Rooster '!BV28&gt;0,AM$3,"")</f>
        <v>thijs</v>
      </c>
      <c r="AN11" s="197" t="str">
        <f>IF('Rooster '!BX28&gt;0,AN$3,"")</f>
        <v>wim</v>
      </c>
      <c r="AO11" s="196" t="str">
        <f>IF('Rooster '!BZ28&gt;0,AO$3,"")</f>
        <v>wout</v>
      </c>
      <c r="AP11" s="187"/>
      <c r="AQ11" s="185">
        <f t="shared" si="3"/>
        <v>25</v>
      </c>
      <c r="AR11" s="196" t="str">
        <f t="shared" si="2"/>
        <v>chris</v>
      </c>
    </row>
    <row r="12" spans="1:47">
      <c r="A12" s="182" t="s">
        <v>86</v>
      </c>
      <c r="B12" s="185">
        <f>'Actuele Stand'!$D$50-COUNTBLANK(D12:AO12)</f>
        <v>34</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34</v>
      </c>
      <c r="AR12" s="182" t="str">
        <f t="shared" si="2"/>
        <v>cock</v>
      </c>
    </row>
    <row r="13" spans="1:47">
      <c r="A13" s="196" t="s">
        <v>82</v>
      </c>
      <c r="B13" s="185">
        <f>'Actuele Stand'!$D$50-COUNTBLANK(D13:AO13)</f>
        <v>30</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micha</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30</v>
      </c>
      <c r="AR13" s="196" t="str">
        <f t="shared" si="2"/>
        <v>cor</v>
      </c>
    </row>
    <row r="14" spans="1:47">
      <c r="A14" s="182" t="s">
        <v>93</v>
      </c>
      <c r="B14" s="185">
        <f>'Actuele Stand'!$D$50-COUNTBLANK(D14:AO14)</f>
        <v>31</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31</v>
      </c>
      <c r="AR14" s="182" t="str">
        <f t="shared" si="2"/>
        <v>ed</v>
      </c>
    </row>
    <row r="15" spans="1:47">
      <c r="A15" s="196" t="s">
        <v>134</v>
      </c>
      <c r="B15" s="185">
        <f>'Actuele Stand'!$D$50-COUNTBLANK(D15:AO15)</f>
        <v>31</v>
      </c>
      <c r="C15" s="187"/>
      <c r="D15" s="197" t="str">
        <f>IF('Rooster '!D36&gt;0,D$3,"")</f>
        <v>alex r</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ger d</v>
      </c>
      <c r="O15" s="196" t="str">
        <f>IF('Rooster '!Z36&gt;0,O$3,"")</f>
        <v>ger v</v>
      </c>
      <c r="P15" s="197" t="str">
        <f>IF('Rooster '!AB36&gt;0,P$3,"")</f>
        <v>harold</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paul</v>
      </c>
      <c r="AB15" s="197" t="str">
        <f>IF('Rooster '!AZ36&gt;0,AB$3,"")</f>
        <v>peet g</v>
      </c>
      <c r="AC15" s="196" t="str">
        <f>IF('Rooster '!BB36&gt;0,AC$3,"")</f>
        <v/>
      </c>
      <c r="AD15" s="197" t="str">
        <f>IF('Rooster '!BD36&gt;0,AD$3,"")</f>
        <v>peet k</v>
      </c>
      <c r="AE15" s="196" t="str">
        <f>IF('Rooster '!BF36&gt;0,AE$3,"")</f>
        <v>peet m</v>
      </c>
      <c r="AF15" s="197" t="str">
        <f>IF('Rooster '!BH36&gt;0,AF$3,"")</f>
        <v>piet</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31</v>
      </c>
      <c r="AR15" s="196" t="str">
        <f t="shared" si="2"/>
        <v>frans</v>
      </c>
    </row>
    <row r="16" spans="1:47">
      <c r="A16" s="182" t="s">
        <v>128</v>
      </c>
      <c r="B16" s="185">
        <f>'Actuele Stand'!$D$50-COUNTBLANK(D16:AO16)</f>
        <v>31</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chris</v>
      </c>
      <c r="J16" s="182" t="str">
        <f>IF('Rooster '!P38&gt;0,J$3,"")</f>
        <v>cock</v>
      </c>
      <c r="K16" s="189" t="str">
        <f>IF('Rooster '!R38&gt;0,K$3,"")</f>
        <v>cor</v>
      </c>
      <c r="L16" s="182" t="str">
        <f>IF('Rooster '!T38&gt;0,L$3,"")</f>
        <v>ed</v>
      </c>
      <c r="M16" s="189" t="str">
        <f>IF('Rooster '!V38&gt;0,M$3,"")</f>
        <v>frans</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peet g</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31</v>
      </c>
      <c r="AR16" s="182" t="str">
        <f t="shared" si="2"/>
        <v>ger d</v>
      </c>
    </row>
    <row r="17" spans="1:44">
      <c r="A17" s="196" t="s">
        <v>136</v>
      </c>
      <c r="B17" s="185">
        <f>'Actuele Stand'!$D$50-COUNTBLANK(D17:AO17)</f>
        <v>35</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mars ma</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35</v>
      </c>
      <c r="AR17" s="196" t="str">
        <f t="shared" si="2"/>
        <v>ger v</v>
      </c>
    </row>
    <row r="18" spans="1:44">
      <c r="A18" s="182" t="s">
        <v>138</v>
      </c>
      <c r="B18" s="185">
        <f>'Actuele Stand'!$D$50-COUNTBLANK(D18:AO18)</f>
        <v>33</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chris</v>
      </c>
      <c r="J18" s="182" t="str">
        <f>IF('Rooster '!P42&gt;0,J$3,"")</f>
        <v>cock</v>
      </c>
      <c r="K18" s="189" t="str">
        <f>IF('Rooster '!R42&gt;0,K$3,"")</f>
        <v/>
      </c>
      <c r="L18" s="182" t="str">
        <f>IF('Rooster '!T42&gt;0,L$3,"")</f>
        <v>ed</v>
      </c>
      <c r="M18" s="189" t="str">
        <f>IF('Rooster '!V42&gt;0,M$3,"")</f>
        <v>frans</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richard</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33</v>
      </c>
      <c r="AR18" s="182" t="str">
        <f t="shared" si="2"/>
        <v>harold</v>
      </c>
    </row>
    <row r="19" spans="1:44">
      <c r="A19" s="196" t="s">
        <v>89</v>
      </c>
      <c r="B19" s="185">
        <f>'Actuele Stand'!$D$50-COUNTBLANK(D19:AO19)</f>
        <v>32</v>
      </c>
      <c r="C19" s="187"/>
      <c r="D19" s="197" t="str">
        <f>IF('Rooster '!D44&gt;0,D$3,"")</f>
        <v>alex r</v>
      </c>
      <c r="E19" s="196" t="str">
        <f>IF('Rooster '!F44&gt;0,E$3,"")</f>
        <v>alex s</v>
      </c>
      <c r="F19" s="197" t="str">
        <f>IF('Rooster '!H44&gt;0,F$3,"")</f>
        <v>appie</v>
      </c>
      <c r="G19" s="196" t="str">
        <f>IF('Rooster '!J44&gt;0,G$3,"")</f>
        <v>arthur</v>
      </c>
      <c r="H19" s="197" t="str">
        <f>IF('Rooster '!L44&gt;0,H$3,"")</f>
        <v>berry</v>
      </c>
      <c r="I19" s="196" t="str">
        <f>IF('Rooster '!N44&gt;0,I$3,"")</f>
        <v/>
      </c>
      <c r="J19" s="197" t="str">
        <f>IF('Rooster '!P44&gt;0,J$3,"")</f>
        <v>cock</v>
      </c>
      <c r="K19" s="196" t="str">
        <f>IF('Rooster '!R44&gt;0,K$3,"")</f>
        <v>cor</v>
      </c>
      <c r="L19" s="197" t="str">
        <f>IF('Rooster '!T44&gt;0,L$3,"")</f>
        <v>ed</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mars bu</v>
      </c>
      <c r="V19" s="197" t="str">
        <f>IF('Rooster '!AN44&gt;0,V$3,"")</f>
        <v>mars ma</v>
      </c>
      <c r="W19" s="196" t="str">
        <f>IF('Rooster '!AP44&gt;0,W$3,"")</f>
        <v/>
      </c>
      <c r="X19" s="197" t="str">
        <f>IF('Rooster '!AR44&gt;0,X$3,"")</f>
        <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thijs</v>
      </c>
      <c r="AN19" s="197" t="str">
        <f>IF('Rooster '!BX44&gt;0,AN$3,"")</f>
        <v>wim</v>
      </c>
      <c r="AO19" s="196" t="str">
        <f>IF('Rooster '!BZ44&gt;0,AO$3,"")</f>
        <v>wout</v>
      </c>
      <c r="AP19" s="187"/>
      <c r="AQ19" s="185">
        <f t="shared" si="3"/>
        <v>32</v>
      </c>
      <c r="AR19" s="196" t="str">
        <f t="shared" si="2"/>
        <v>jaap</v>
      </c>
    </row>
    <row r="20" spans="1:44">
      <c r="A20" s="182" t="s">
        <v>92</v>
      </c>
      <c r="B20" s="185">
        <f>'Actuele Stand'!$D$50-COUNTBLANK(D20:AO20)</f>
        <v>36</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chris</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marco</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36</v>
      </c>
      <c r="AR20" s="182" t="str">
        <f t="shared" si="2"/>
        <v>joop</v>
      </c>
    </row>
    <row r="21" spans="1:44">
      <c r="A21" s="196" t="s">
        <v>83</v>
      </c>
      <c r="B21" s="185">
        <f>'Actuele Stand'!$D$50-COUNTBLANK(D21:AO21)</f>
        <v>36</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piet</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36</v>
      </c>
      <c r="AR21" s="196" t="str">
        <f t="shared" si="2"/>
        <v>jos</v>
      </c>
    </row>
    <row r="22" spans="1:44">
      <c r="A22" s="182" t="s">
        <v>159</v>
      </c>
      <c r="B22" s="185">
        <f>'Actuele Stand'!$D$50-COUNTBLANK(D22:AO22)</f>
        <v>31</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31</v>
      </c>
      <c r="AR22" s="182" t="str">
        <f t="shared" si="2"/>
        <v>mars bo</v>
      </c>
    </row>
    <row r="23" spans="1:44">
      <c r="A23" s="196" t="s">
        <v>160</v>
      </c>
      <c r="B23" s="185">
        <f>'Actuele Stand'!$D$50-COUNTBLANK(D23:AO23)</f>
        <v>30</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jaap</v>
      </c>
      <c r="R23" s="196" t="str">
        <f>IF('Rooster '!AF52&gt;0,R$3,"")</f>
        <v>joop</v>
      </c>
      <c r="S23" s="196" t="str">
        <f>IF('Rooster '!AH52&gt;0,S$3,"")</f>
        <v>jos</v>
      </c>
      <c r="T23" s="197" t="str">
        <f>IF('Rooster '!AJ52&gt;0,T$3,"")</f>
        <v>mars bo</v>
      </c>
      <c r="U23" s="187"/>
      <c r="V23" s="197" t="str">
        <f>IF('Rooster '!AN52&gt;0,V$3,"")</f>
        <v>mars ma</v>
      </c>
      <c r="W23" s="196" t="str">
        <f>IF('Rooster '!AP52&gt;0,W$3,"")</f>
        <v>mars os</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piet</v>
      </c>
      <c r="AG23" s="196" t="str">
        <f>IF('Rooster '!BJ52&gt;0,AG$3,"")</f>
        <v>pleun</v>
      </c>
      <c r="AH23" s="197" t="str">
        <f>IF('Rooster '!BL52&gt;0,AH$3,"")</f>
        <v>rene</v>
      </c>
      <c r="AI23" s="196" t="str">
        <f>IF('Rooster '!BN52&gt;0,AI$3,"")</f>
        <v>richard</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30</v>
      </c>
      <c r="AR23" s="196" t="str">
        <f t="shared" si="2"/>
        <v>mars bu</v>
      </c>
    </row>
    <row r="24" spans="1:44">
      <c r="A24" s="182" t="s">
        <v>161</v>
      </c>
      <c r="B24" s="185">
        <f>'Actuele Stand'!$D$50-COUNTBLANK(D24:AO24)</f>
        <v>33</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ger v</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mo</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piet</v>
      </c>
      <c r="AG24" s="189" t="str">
        <f>IF('Rooster '!BJ54&gt;0,AG$3,"")</f>
        <v>pleun</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33</v>
      </c>
      <c r="AR24" s="182" t="str">
        <f t="shared" si="2"/>
        <v>mars ma</v>
      </c>
    </row>
    <row r="25" spans="1:44">
      <c r="A25" s="196" t="s">
        <v>162</v>
      </c>
      <c r="B25" s="185">
        <f>'Actuele Stand'!$D$50-COUNTBLANK(D25:AO25)</f>
        <v>26</v>
      </c>
      <c r="C25" s="187"/>
      <c r="D25" s="197" t="str">
        <f>IF('Rooster '!D56&gt;0,D$3,"")</f>
        <v>alex r</v>
      </c>
      <c r="E25" s="196" t="str">
        <f>IF('Rooster '!F56&gt;0,E$3,"")</f>
        <v>alex s</v>
      </c>
      <c r="F25" s="197" t="str">
        <f>IF('Rooster '!H56&gt;0,F$3,"")</f>
        <v>appie</v>
      </c>
      <c r="G25" s="196" t="str">
        <f>IF('Rooster '!J56&gt;0,G$3,"")</f>
        <v/>
      </c>
      <c r="H25" s="197" t="str">
        <f>IF('Rooster '!L56&gt;0,H$3,"")</f>
        <v>berry</v>
      </c>
      <c r="I25" s="196" t="str">
        <f>IF('Rooster '!N56&gt;0,I$3,"")</f>
        <v/>
      </c>
      <c r="J25" s="197" t="str">
        <f>IF('Rooster '!P56&gt;0,J$3,"")</f>
        <v>cock</v>
      </c>
      <c r="K25" s="196" t="str">
        <f>IF('Rooster '!R56&gt;0,K$3,"")</f>
        <v/>
      </c>
      <c r="L25" s="197" t="str">
        <f>IF('Rooster '!T56&gt;0,L$3,"")</f>
        <v>ed</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jos</v>
      </c>
      <c r="T25" s="197" t="str">
        <f>IF('Rooster '!AJ56&gt;0,T$3,"")</f>
        <v/>
      </c>
      <c r="U25" s="196" t="str">
        <f>IF('Rooster '!AL56&gt;0,U$3,"")</f>
        <v>mars bu</v>
      </c>
      <c r="V25" s="197" t="str">
        <f>IF('Rooster '!AN56&gt;0,V$3,"")</f>
        <v>mars ma</v>
      </c>
      <c r="W25" s="187"/>
      <c r="X25" s="197" t="str">
        <f>IF('Rooster '!AR56&gt;0,X$3,"")</f>
        <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piet</v>
      </c>
      <c r="AG25" s="196" t="str">
        <f>IF('Rooster '!BJ56&gt;0,AG$3,"")</f>
        <v/>
      </c>
      <c r="AH25" s="197" t="str">
        <f>IF('Rooster '!BL56&gt;0,AH$3,"")</f>
        <v>rene</v>
      </c>
      <c r="AI25" s="196" t="str">
        <f>IF('Rooster '!BN56&gt;0,AI$3,"")</f>
        <v>richard</v>
      </c>
      <c r="AJ25" s="197" t="str">
        <f>IF('Rooster '!BP56&gt;0,AJ$3,"")</f>
        <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26</v>
      </c>
      <c r="AR25" s="196" t="str">
        <f t="shared" si="2"/>
        <v>mars os</v>
      </c>
    </row>
    <row r="26" spans="1:44">
      <c r="A26" s="182" t="s">
        <v>130</v>
      </c>
      <c r="B26" s="185">
        <f>'Actuele Stand'!$D$50-COUNTBLANK(D26:AO26)</f>
        <v>28</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joop</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peet m</v>
      </c>
      <c r="AF26" s="182" t="str">
        <f>IF('Rooster '!BH58&gt;0,AF$3,"")</f>
        <v/>
      </c>
      <c r="AG26" s="189" t="str">
        <f>IF('Rooster '!BJ58&gt;0,AG$3,"")</f>
        <v>pleun</v>
      </c>
      <c r="AH26" s="182" t="str">
        <f>IF('Rooster '!BL58&gt;0,AH$3,"")</f>
        <v>rene</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28</v>
      </c>
      <c r="AR26" s="182" t="str">
        <f t="shared" si="2"/>
        <v>marco</v>
      </c>
    </row>
    <row r="27" spans="1:44">
      <c r="A27" s="196" t="s">
        <v>135</v>
      </c>
      <c r="B27" s="185">
        <f>'Actuele Stand'!$D$50-COUNTBLANK(D27:AO27)</f>
        <v>32</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cor</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peet h</v>
      </c>
      <c r="AD27" s="197" t="str">
        <f>IF('Rooster '!BD60&gt;0,AD$3,"")</f>
        <v>peet k</v>
      </c>
      <c r="AE27" s="196" t="str">
        <f>IF('Rooster '!BF60&gt;0,AE$3,"")</f>
        <v>peet m</v>
      </c>
      <c r="AF27" s="197" t="str">
        <f>IF('Rooster '!BH60&gt;0,AF$3,"")</f>
        <v>piet</v>
      </c>
      <c r="AG27" s="196" t="str">
        <f>IF('Rooster '!BJ60&gt;0,AG$3,"")</f>
        <v>pleun</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32</v>
      </c>
      <c r="AR27" s="196" t="str">
        <f t="shared" si="2"/>
        <v>micha</v>
      </c>
    </row>
    <row r="28" spans="1:44">
      <c r="A28" s="182" t="s">
        <v>84</v>
      </c>
      <c r="B28" s="185">
        <f>'Actuele Stand'!$D$50-COUNTBLANK(D28:AO28)</f>
        <v>30</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chris</v>
      </c>
      <c r="J28" s="182" t="str">
        <f>IF('Rooster '!P62&gt;0,J$3,"")</f>
        <v>cock</v>
      </c>
      <c r="K28" s="189" t="str">
        <f>IF('Rooster '!R62&gt;0,K$3,"")</f>
        <v/>
      </c>
      <c r="L28" s="182" t="str">
        <f>IF('Rooster '!T62&gt;0,L$3,"")</f>
        <v>ed</v>
      </c>
      <c r="M28" s="189" t="str">
        <f>IF('Rooster '!V62&gt;0,M$3,"")</f>
        <v>frans</v>
      </c>
      <c r="N28" s="182" t="str">
        <f>IF('Rooster '!X62&gt;0,N$3,"")</f>
        <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mars ma</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30</v>
      </c>
      <c r="AR28" s="182" t="str">
        <f t="shared" si="2"/>
        <v>mo</v>
      </c>
    </row>
    <row r="29" spans="1:44">
      <c r="A29" s="196" t="s">
        <v>90</v>
      </c>
      <c r="B29" s="185">
        <f>'Actuele Stand'!$D$50-COUNTBLANK(D29:AO29)</f>
        <v>34</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frans</v>
      </c>
      <c r="N29" s="197" t="str">
        <f>IF('Rooster '!X64&gt;0,N$3,"")</f>
        <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piet</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34</v>
      </c>
      <c r="AR29" s="196" t="str">
        <f t="shared" si="2"/>
        <v>paul</v>
      </c>
    </row>
    <row r="30" spans="1:44">
      <c r="A30" s="182" t="s">
        <v>137</v>
      </c>
      <c r="B30" s="185">
        <f>'Actuele Stand'!$D$50-COUNTBLANK(D30:AO30)</f>
        <v>34</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ger d</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thijs</v>
      </c>
      <c r="AN30" s="182" t="str">
        <f>IF('Rooster '!BX66&gt;0,AN$3,"")</f>
        <v>wim</v>
      </c>
      <c r="AO30" s="189" t="str">
        <f>IF('Rooster '!BZ66&gt;0,AO$3,"")</f>
        <v>wout</v>
      </c>
      <c r="AP30" s="187"/>
      <c r="AQ30" s="185">
        <f t="shared" si="3"/>
        <v>34</v>
      </c>
      <c r="AR30" s="182" t="str">
        <f t="shared" si="2"/>
        <v>peet g</v>
      </c>
    </row>
    <row r="31" spans="1:44">
      <c r="A31" s="196" t="s">
        <v>132</v>
      </c>
      <c r="B31" s="185">
        <f>'Actuele Stand'!$D$50-COUNTBLANK(D31:AO31)</f>
        <v>33</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chris</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micha</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33</v>
      </c>
      <c r="AR31" s="196" t="str">
        <f t="shared" si="2"/>
        <v>peet h</v>
      </c>
    </row>
    <row r="32" spans="1:44">
      <c r="A32" s="182" t="s">
        <v>121</v>
      </c>
      <c r="B32" s="185">
        <f>'Actuele Stand'!$D$50-COUNTBLANK(D32:AO32)</f>
        <v>37</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theo</v>
      </c>
      <c r="AM32" s="189" t="str">
        <f>IF('Rooster '!BV70&gt;0,AM$3,"")</f>
        <v>thijs</v>
      </c>
      <c r="AN32" s="182" t="str">
        <f>IF('Rooster '!BX70&gt;0,AN$3,"")</f>
        <v>wim</v>
      </c>
      <c r="AO32" s="189" t="str">
        <f>IF('Rooster '!BZ70&gt;0,AO$3,"")</f>
        <v>wout</v>
      </c>
      <c r="AP32" s="187"/>
      <c r="AQ32" s="185">
        <f t="shared" si="3"/>
        <v>37</v>
      </c>
      <c r="AR32" s="182" t="str">
        <f t="shared" si="2"/>
        <v>peet k</v>
      </c>
    </row>
    <row r="33" spans="1:47">
      <c r="A33" s="196" t="s">
        <v>124</v>
      </c>
      <c r="B33" s="185">
        <f>'Actuele Stand'!$D$50-COUNTBLANK(D33:AO33)</f>
        <v>36</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marco</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rene</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36</v>
      </c>
      <c r="AR33" s="196" t="str">
        <f t="shared" si="2"/>
        <v>peet m</v>
      </c>
    </row>
    <row r="34" spans="1:47">
      <c r="A34" s="182" t="s">
        <v>94</v>
      </c>
      <c r="B34" s="185">
        <f>'Actuele Stand'!$D$50-COUNTBLANK(D34:AO34)</f>
        <v>30</v>
      </c>
      <c r="C34" s="187"/>
      <c r="D34" s="182" t="str">
        <f>IF('Rooster '!D74&gt;0,D$3,"")</f>
        <v/>
      </c>
      <c r="E34" s="189" t="str">
        <f>IF('Rooster '!F74&gt;0,E$3,"")</f>
        <v>alex s</v>
      </c>
      <c r="F34" s="182" t="str">
        <f>IF('Rooster '!H74&gt;0,F$3,"")</f>
        <v>appie</v>
      </c>
      <c r="G34" s="189" t="str">
        <f>IF('Rooster '!J74&gt;0,G$3,"")</f>
        <v>arthur</v>
      </c>
      <c r="H34" s="182" t="str">
        <f>IF('Rooster '!L74&gt;0,H$3,"")</f>
        <v>berry</v>
      </c>
      <c r="I34" s="189" t="str">
        <f>IF('Rooster '!N74&gt;0,I$3,"")</f>
        <v/>
      </c>
      <c r="J34" s="182" t="str">
        <f>IF('Rooster '!P74&gt;0,J$3,"")</f>
        <v/>
      </c>
      <c r="K34" s="189" t="str">
        <f>IF('Rooster '!R74&gt;0,K$3,"")</f>
        <v/>
      </c>
      <c r="L34" s="182" t="str">
        <f>IF('Rooster '!T74&gt;0,L$3,"")</f>
        <v>ed</v>
      </c>
      <c r="M34" s="189" t="str">
        <f>IF('Rooster '!V74&gt;0,M$3,"")</f>
        <v>frans</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jos</v>
      </c>
      <c r="T34" s="182" t="str">
        <f>IF('Rooster '!AJ74&gt;0,T$3,"")</f>
        <v>mars bo</v>
      </c>
      <c r="U34" s="189" t="str">
        <f>IF('Rooster '!AL74&gt;0,U$3,"")</f>
        <v>mars bu</v>
      </c>
      <c r="V34" s="182" t="str">
        <f>IF('Rooster '!AN74&gt;0,V$3,"")</f>
        <v>mars ma</v>
      </c>
      <c r="W34" s="189" t="str">
        <f>IF('Rooster '!AP74&gt;0,W$3,"")</f>
        <v>mars os</v>
      </c>
      <c r="X34" s="182" t="str">
        <f>IF('Rooster '!AR74&gt;0,X$3,"")</f>
        <v/>
      </c>
      <c r="Y34" s="189" t="str">
        <f>IF('Rooster '!AT74&gt;0,Y$3,"")</f>
        <v>micha</v>
      </c>
      <c r="Z34" s="182" t="str">
        <f>IF('Rooster '!AV74&gt;0,Z$3,"")</f>
        <v/>
      </c>
      <c r="AA34" s="189" t="str">
        <f>IF('Rooster '!AX74&gt;0,AA$3,"")</f>
        <v>paul</v>
      </c>
      <c r="AB34" s="182" t="str">
        <f>IF('Rooster '!AZ74&gt;0,AB$3,"")</f>
        <v>peet g</v>
      </c>
      <c r="AC34" s="189" t="str">
        <f>IF('Rooster '!BB74&gt;0,AC$3,"")</f>
        <v>peet h</v>
      </c>
      <c r="AD34" s="182" t="str">
        <f>IF('Rooster '!BD74&gt;0,AD$3,"")</f>
        <v>peet k</v>
      </c>
      <c r="AE34" s="189" t="str">
        <f>IF('Rooster '!BF74&gt;0,AE$3,"")</f>
        <v>peet m</v>
      </c>
      <c r="AF34" s="187"/>
      <c r="AG34" s="189" t="str">
        <f>IF('Rooster '!BJ74&gt;0,AG$3,"")</f>
        <v>pleun</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30</v>
      </c>
      <c r="AR34" s="182" t="str">
        <f t="shared" si="2"/>
        <v>piet</v>
      </c>
    </row>
    <row r="35" spans="1:47">
      <c r="A35" s="196" t="s">
        <v>125</v>
      </c>
      <c r="B35" s="185">
        <f>'Actuele Stand'!$D$50-COUNTBLANK(D35:AO35)</f>
        <v>34</v>
      </c>
      <c r="C35" s="187"/>
      <c r="D35" s="197" t="str">
        <f>IF('Rooster '!D76&gt;0,D$3,"")</f>
        <v>alex r</v>
      </c>
      <c r="E35" s="196" t="str">
        <f>IF('Rooster '!F76&gt;0,E$3,"")</f>
        <v>alex s</v>
      </c>
      <c r="F35" s="197" t="str">
        <f>IF('Rooster '!H76&gt;0,F$3,"")</f>
        <v>appie</v>
      </c>
      <c r="G35" s="196" t="str">
        <f>IF('Rooster '!J76&gt;0,G$3,"")</f>
        <v>arthur</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mars ma</v>
      </c>
      <c r="W35" s="196" t="str">
        <f>IF('Rooster '!AP76&gt;0,W$3,"")</f>
        <v/>
      </c>
      <c r="X35" s="197" t="str">
        <f>IF('Rooster '!AR76&gt;0,X$3,"")</f>
        <v>marco</v>
      </c>
      <c r="Y35" s="196" t="str">
        <f>IF('Rooster '!AT76&gt;0,Y$3,"")</f>
        <v>micha</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piet</v>
      </c>
      <c r="AG35" s="187"/>
      <c r="AH35" s="197" t="str">
        <f>IF('Rooster '!BL76&gt;0,AH$3,"")</f>
        <v>rene</v>
      </c>
      <c r="AI35" s="196" t="str">
        <f>IF('Rooster '!BN76&gt;0,AI$3,"")</f>
        <v>richard</v>
      </c>
      <c r="AJ35" s="197" t="str">
        <f>IF('Rooster '!BP76&gt;0,AJ$3,"")</f>
        <v>ronald</v>
      </c>
      <c r="AK35" s="196" t="str">
        <f>IF('Rooster '!BR76&gt;0,AK$3,"")</f>
        <v>ted</v>
      </c>
      <c r="AL35" s="197" t="str">
        <f>IF('Rooster '!BT76&gt;0,AL$3,"")</f>
        <v>theo</v>
      </c>
      <c r="AM35" s="196" t="str">
        <f>IF('Rooster '!BV76&gt;0,AM$3,"")</f>
        <v>thijs</v>
      </c>
      <c r="AN35" s="197" t="str">
        <f>IF('Rooster '!BX76&gt;0,AN$3,"")</f>
        <v>wim</v>
      </c>
      <c r="AO35" s="196" t="str">
        <f>IF('Rooster '!BZ76&gt;0,AO$3,"")</f>
        <v>wout</v>
      </c>
      <c r="AP35" s="187"/>
      <c r="AQ35" s="185">
        <f t="shared" si="3"/>
        <v>34</v>
      </c>
      <c r="AR35" s="196" t="str">
        <f t="shared" si="2"/>
        <v>pleun</v>
      </c>
    </row>
    <row r="36" spans="1:47">
      <c r="A36" s="182" t="s">
        <v>133</v>
      </c>
      <c r="B36" s="185">
        <f>'Actuele Stand'!$D$50-COUNTBLANK(D36:AO36)</f>
        <v>35</v>
      </c>
      <c r="C36" s="187"/>
      <c r="D36" s="182" t="str">
        <f>IF('Rooster '!D78&gt;0,D$3,"")</f>
        <v>alex r</v>
      </c>
      <c r="E36" s="189" t="str">
        <f>IF('Rooster '!F78&gt;0,E$3,"")</f>
        <v>alex s</v>
      </c>
      <c r="F36" s="182" t="str">
        <f>IF('Rooster '!H78&gt;0,F$3,"")</f>
        <v>appie</v>
      </c>
      <c r="G36" s="189" t="str">
        <f>IF('Rooster '!J78&gt;0,G$3,"")</f>
        <v>arthur</v>
      </c>
      <c r="H36" s="182" t="str">
        <f>IF('Rooster '!L78&gt;0,H$3,"")</f>
        <v/>
      </c>
      <c r="I36" s="189" t="str">
        <f>IF('Rooster '!N78&gt;0,I$3,"")</f>
        <v>chris</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marco</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peet m</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35</v>
      </c>
      <c r="AR36" s="182" t="str">
        <f t="shared" si="2"/>
        <v>rene</v>
      </c>
    </row>
    <row r="37" spans="1:47">
      <c r="A37" s="196" t="s">
        <v>122</v>
      </c>
      <c r="B37" s="185">
        <f>'Actuele Stand'!$D$50-COUNTBLANK(D37:AO37)</f>
        <v>31</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harold</v>
      </c>
      <c r="Q37" s="196" t="str">
        <f>IF('Rooster '!AD80&gt;0,Q$3,"")</f>
        <v>jaap</v>
      </c>
      <c r="R37" s="196" t="str">
        <f>IF('Rooster '!AF80&gt;0,R$3,"")</f>
        <v>joop</v>
      </c>
      <c r="S37" s="196" t="str">
        <f>IF('Rooster '!AH80&gt;0,S$3,"")</f>
        <v>jos</v>
      </c>
      <c r="T37" s="197" t="str">
        <f>IF('Rooster '!AJ80&gt;0,T$3,"")</f>
        <v>mars bo</v>
      </c>
      <c r="U37" s="196" t="str">
        <f>IF('Rooster '!AL80&gt;0,U$3,"")</f>
        <v>mars bu</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pleun</v>
      </c>
      <c r="AH37" s="197" t="str">
        <f>IF('Rooster '!BL80&gt;0,AH$3,"")</f>
        <v>rene</v>
      </c>
      <c r="AI37" s="187"/>
      <c r="AJ37" s="197" t="str">
        <f>IF('Rooster '!BP80&gt;0,AJ$3,"")</f>
        <v>ronald</v>
      </c>
      <c r="AK37" s="196" t="str">
        <f>IF('Rooster '!BR80&gt;0,AK$3,"")</f>
        <v>ted</v>
      </c>
      <c r="AL37" s="197" t="str">
        <f>IF('Rooster '!BT80&gt;0,AL$3,"")</f>
        <v/>
      </c>
      <c r="AM37" s="196" t="str">
        <f>IF('Rooster '!BV80&gt;0,AM$3,"")</f>
        <v>thijs</v>
      </c>
      <c r="AN37" s="197" t="str">
        <f>IF('Rooster '!BX80&gt;0,AN$3,"")</f>
        <v>wim</v>
      </c>
      <c r="AO37" s="196" t="str">
        <f>IF('Rooster '!BZ80&gt;0,AO$3,"")</f>
        <v>wout</v>
      </c>
      <c r="AP37" s="187"/>
      <c r="AQ37" s="185">
        <f t="shared" si="3"/>
        <v>31</v>
      </c>
      <c r="AR37" s="196" t="str">
        <f t="shared" si="2"/>
        <v>richard</v>
      </c>
    </row>
    <row r="38" spans="1:47">
      <c r="A38" s="182" t="s">
        <v>129</v>
      </c>
      <c r="B38" s="185">
        <f>'Actuele Stand'!$D$50-COUNTBLANK(D38:AO38)</f>
        <v>33</v>
      </c>
      <c r="C38" s="187"/>
      <c r="D38" s="182" t="str">
        <f>IF('Rooster '!D82&gt;0,D$3,"")</f>
        <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richard</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33</v>
      </c>
      <c r="AR38" s="182" t="str">
        <f t="shared" si="2"/>
        <v>ronald</v>
      </c>
    </row>
    <row r="39" spans="1:47">
      <c r="A39" s="196" t="s">
        <v>88</v>
      </c>
      <c r="B39" s="185">
        <f>'Actuele Stand'!$D$50-COUNTBLANK(D39:AO39)</f>
        <v>35</v>
      </c>
      <c r="C39" s="187"/>
      <c r="D39" s="197" t="str">
        <f>IF('Rooster '!D84&gt;0,D$3,"")</f>
        <v/>
      </c>
      <c r="E39" s="196" t="str">
        <f>IF('Rooster '!F84&gt;0,E$3,"")</f>
        <v>alex s</v>
      </c>
      <c r="F39" s="197" t="str">
        <f>IF('Rooster '!H84&gt;0,F$3,"")</f>
        <v>appie</v>
      </c>
      <c r="G39" s="196" t="str">
        <f>IF('Rooster '!J84&gt;0,G$3,"")</f>
        <v>arthur</v>
      </c>
      <c r="H39" s="197" t="str">
        <f>IF('Rooster '!L84&gt;0,H$3,"")</f>
        <v>berry</v>
      </c>
      <c r="I39" s="196" t="str">
        <f>IF('Rooster '!N84&gt;0,I$3,"")</f>
        <v>chris</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richard</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35</v>
      </c>
      <c r="AR39" s="196" t="str">
        <f t="shared" si="2"/>
        <v>ted</v>
      </c>
    </row>
    <row r="40" spans="1:47">
      <c r="A40" s="182" t="s">
        <v>85</v>
      </c>
      <c r="B40" s="185">
        <f>'Actuele Stand'!$D$50-COUNTBLANK(D40:AO40)</f>
        <v>27</v>
      </c>
      <c r="C40" s="187"/>
      <c r="D40" s="182" t="str">
        <f>IF('Rooster '!D86&gt;0,D$3,"")</f>
        <v>alex r</v>
      </c>
      <c r="E40" s="189" t="str">
        <f>IF('Rooster '!F86&gt;0,E$3,"")</f>
        <v>alex s</v>
      </c>
      <c r="F40" s="182" t="str">
        <f>IF('Rooster '!H86&gt;0,F$3,"")</f>
        <v>appie</v>
      </c>
      <c r="G40" s="189" t="str">
        <f>IF('Rooster '!J86&gt;0,G$3,"")</f>
        <v>arthur</v>
      </c>
      <c r="H40" s="182" t="str">
        <f>IF('Rooster '!L86&gt;0,H$3,"")</f>
        <v/>
      </c>
      <c r="I40" s="189" t="str">
        <f>IF('Rooster '!N86&gt;0,I$3,"")</f>
        <v/>
      </c>
      <c r="J40" s="182" t="str">
        <f>IF('Rooster '!P86&gt;0,J$3,"")</f>
        <v>cock</v>
      </c>
      <c r="K40" s="189" t="str">
        <f>IF('Rooster '!R86&gt;0,K$3,"")</f>
        <v/>
      </c>
      <c r="L40" s="182" t="str">
        <f>IF('Rooster '!T86&gt;0,L$3,"")</f>
        <v>ed</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
      </c>
      <c r="AA40" s="189" t="str">
        <f>IF('Rooster '!AX86&gt;0,AA$3,"")</f>
        <v>paul</v>
      </c>
      <c r="AB40" s="182" t="str">
        <f>IF('Rooster '!AZ86&gt;0,AB$3,"")</f>
        <v/>
      </c>
      <c r="AC40" s="189" t="str">
        <f>IF('Rooster '!BB86&gt;0,AC$3,"")</f>
        <v>peet h</v>
      </c>
      <c r="AD40" s="182" t="str">
        <f>IF('Rooster '!BD86&gt;0,AD$3,"")</f>
        <v>peet k</v>
      </c>
      <c r="AE40" s="189" t="str">
        <f>IF('Rooster '!BF86&gt;0,AE$3,"")</f>
        <v>peet m</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thijs</v>
      </c>
      <c r="AN40" s="182" t="str">
        <f>IF('Rooster '!BX86&gt;0,AN$3,"")</f>
        <v/>
      </c>
      <c r="AO40" s="189" t="str">
        <f>IF('Rooster '!BZ86&gt;0,AO$3,"")</f>
        <v>wout</v>
      </c>
      <c r="AP40" s="187"/>
      <c r="AQ40" s="185">
        <f t="shared" si="3"/>
        <v>27</v>
      </c>
      <c r="AR40" s="182" t="str">
        <f t="shared" si="2"/>
        <v>theo</v>
      </c>
    </row>
    <row r="41" spans="1:47">
      <c r="A41" s="196" t="s">
        <v>141</v>
      </c>
      <c r="B41" s="185">
        <f>'Actuele Stand'!$D$50-COUNTBLANK(D41:AO41)</f>
        <v>31</v>
      </c>
      <c r="C41" s="187"/>
      <c r="D41" s="197" t="str">
        <f>IF('Rooster '!D88&gt;0,D$3,"")</f>
        <v>alex r</v>
      </c>
      <c r="E41" s="196" t="str">
        <f>IF('Rooster '!F88&gt;0,E$3,"")</f>
        <v>alex s</v>
      </c>
      <c r="F41" s="197" t="str">
        <f>IF('Rooster '!H88&gt;0,F$3,"")</f>
        <v>appie</v>
      </c>
      <c r="G41" s="196" t="str">
        <f>IF('Rooster '!J88&gt;0,G$3,"")</f>
        <v>arthur</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jaap</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peet g</v>
      </c>
      <c r="AC41" s="196" t="str">
        <f>IF('Rooster '!BB88&gt;0,AC$3,"")</f>
        <v/>
      </c>
      <c r="AD41" s="197" t="str">
        <f>IF('Rooster '!BD88&gt;0,AD$3,"")</f>
        <v>peet k</v>
      </c>
      <c r="AE41" s="196" t="str">
        <f>IF('Rooster '!BF88&gt;0,AE$3,"")</f>
        <v>peet m</v>
      </c>
      <c r="AF41" s="197" t="str">
        <f>IF('Rooster '!BH88&gt;0,AF$3,"")</f>
        <v>piet</v>
      </c>
      <c r="AG41" s="196" t="str">
        <f>IF('Rooster '!BJ88&gt;0,AG$3,"")</f>
        <v>pleun</v>
      </c>
      <c r="AH41" s="197" t="str">
        <f>IF('Rooster '!BL88&gt;0,AH$3,"")</f>
        <v>rene</v>
      </c>
      <c r="AI41" s="196" t="str">
        <f>IF('Rooster '!BN88&gt;0,AI$3,"")</f>
        <v>richard</v>
      </c>
      <c r="AJ41" s="197" t="str">
        <f>IF('Rooster '!BP88&gt;0,AJ$3,"")</f>
        <v>ronald</v>
      </c>
      <c r="AK41" s="196" t="str">
        <f>IF('Rooster '!BR88&gt;0,AK$3,"")</f>
        <v>ted</v>
      </c>
      <c r="AL41" s="197" t="str">
        <f>IF('Rooster '!BT88&gt;0,AL$3,"")</f>
        <v>theo</v>
      </c>
      <c r="AM41" s="187"/>
      <c r="AN41" s="197" t="str">
        <f>IF('Rooster '!BX88&gt;0,AN$3,"")</f>
        <v>wim</v>
      </c>
      <c r="AO41" s="196" t="str">
        <f>IF('Rooster '!BZ88&gt;0,AO$3,"")</f>
        <v>wout</v>
      </c>
      <c r="AP41" s="187"/>
      <c r="AQ41" s="185">
        <f t="shared" si="3"/>
        <v>31</v>
      </c>
      <c r="AR41" s="196" t="str">
        <f t="shared" si="2"/>
        <v>thijs</v>
      </c>
    </row>
    <row r="42" spans="1:47">
      <c r="A42" s="182" t="s">
        <v>91</v>
      </c>
      <c r="B42" s="185">
        <f>'Actuele Stand'!$D$50-COUNTBLANK(D42:AO42)</f>
        <v>33</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chris</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jos</v>
      </c>
      <c r="T42" s="182" t="str">
        <f>IF('Rooster '!AJ90&gt;0,T$3,"")</f>
        <v>mars bo</v>
      </c>
      <c r="U42" s="189" t="str">
        <f>IF('Rooster '!AL90&gt;0,U$3,"")</f>
        <v/>
      </c>
      <c r="V42" s="182" t="str">
        <f>IF('Rooster '!AN90&gt;0,V$3,"")</f>
        <v>mars ma</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thijs</v>
      </c>
      <c r="AN42" s="187"/>
      <c r="AO42" s="189" t="str">
        <f>IF('Rooster '!BZ90&gt;0,AO$3,"")</f>
        <v>wout</v>
      </c>
      <c r="AP42" s="187"/>
      <c r="AQ42" s="185">
        <f t="shared" si="3"/>
        <v>33</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28</v>
      </c>
      <c r="E45" s="185">
        <f>'Actuele Stand'!$D$50-COUNTBLANK(E6:E43)</f>
        <v>37</v>
      </c>
      <c r="F45" s="185">
        <f>'Actuele Stand'!$D$50-COUNTBLANK(F6:F43)</f>
        <v>37</v>
      </c>
      <c r="G45" s="185">
        <f>'Actuele Stand'!$D$50-COUNTBLANK(G6:G43)</f>
        <v>34</v>
      </c>
      <c r="H45" s="185">
        <f>'Actuele Stand'!$D$50-COUNTBLANK(H6:H43)</f>
        <v>34</v>
      </c>
      <c r="I45" s="185">
        <f>'Actuele Stand'!$D$50-COUNTBLANK(I6:I43)</f>
        <v>25</v>
      </c>
      <c r="J45" s="185">
        <f>'Actuele Stand'!$D$50-COUNTBLANK(J6:J43)</f>
        <v>34</v>
      </c>
      <c r="K45" s="185">
        <f>'Actuele Stand'!$D$50-COUNTBLANK(K6:K43)</f>
        <v>30</v>
      </c>
      <c r="L45" s="185">
        <f>'Actuele Stand'!$D$50-COUNTBLANK(L6:L43)</f>
        <v>31</v>
      </c>
      <c r="M45" s="185">
        <f>'Actuele Stand'!$D$50-COUNTBLANK(M6:M43)</f>
        <v>31</v>
      </c>
      <c r="N45" s="185">
        <f>'Actuele Stand'!$D$50-COUNTBLANK(N6:N43)</f>
        <v>31</v>
      </c>
      <c r="O45" s="185">
        <f>'Actuele Stand'!$D$50-COUNTBLANK(O6:O43)</f>
        <v>35</v>
      </c>
      <c r="P45" s="185">
        <f>'Actuele Stand'!$D$50-COUNTBLANK(P6:P43)</f>
        <v>33</v>
      </c>
      <c r="Q45" s="185">
        <f>'Actuele Stand'!$D$50-COUNTBLANK(Q6:Q43)</f>
        <v>32</v>
      </c>
      <c r="R45" s="185">
        <f>'Actuele Stand'!$D$50-COUNTBLANK(R6:R43)</f>
        <v>36</v>
      </c>
      <c r="S45" s="185">
        <f>'Actuele Stand'!$D$50-COUNTBLANK(S6:S43)</f>
        <v>36</v>
      </c>
      <c r="T45" s="185">
        <f>'Actuele Stand'!$D$50-COUNTBLANK(T6:T43)</f>
        <v>31</v>
      </c>
      <c r="U45" s="185">
        <f>'Actuele Stand'!$D$50-COUNTBLANK(U6:U43)</f>
        <v>30</v>
      </c>
      <c r="V45" s="185">
        <f>'Actuele Stand'!$D$50-COUNTBLANK(V6:V43)</f>
        <v>33</v>
      </c>
      <c r="W45" s="185">
        <f>'Actuele Stand'!$D$50-COUNTBLANK(W6:W43)</f>
        <v>26</v>
      </c>
      <c r="X45" s="185">
        <f>'Actuele Stand'!$D$50-COUNTBLANK(X6:X43)</f>
        <v>28</v>
      </c>
      <c r="Y45" s="185">
        <f>'Actuele Stand'!$D$50-COUNTBLANK(Y6:Y43)</f>
        <v>32</v>
      </c>
      <c r="Z45" s="185">
        <f>'Actuele Stand'!$D$50-COUNTBLANK(Z6:Z43)</f>
        <v>30</v>
      </c>
      <c r="AA45" s="185">
        <f>'Actuele Stand'!$D$50-COUNTBLANK(AA6:AA43)</f>
        <v>34</v>
      </c>
      <c r="AB45" s="185">
        <f>'Actuele Stand'!$D$50-COUNTBLANK(AB6:AB43)</f>
        <v>34</v>
      </c>
      <c r="AC45" s="185">
        <f>'Actuele Stand'!$D$50-COUNTBLANK(AC6:AC43)</f>
        <v>33</v>
      </c>
      <c r="AD45" s="185">
        <f>'Actuele Stand'!$D$50-COUNTBLANK(AD6:AD43)</f>
        <v>37</v>
      </c>
      <c r="AE45" s="185">
        <f>'Actuele Stand'!$D$50-COUNTBLANK(AE6:AE43)</f>
        <v>36</v>
      </c>
      <c r="AF45" s="185">
        <f>'Actuele Stand'!$D$50-COUNTBLANK(AF6:AF43)</f>
        <v>30</v>
      </c>
      <c r="AG45" s="185">
        <f>'Actuele Stand'!$D$50-COUNTBLANK(AG6:AG43)</f>
        <v>34</v>
      </c>
      <c r="AH45" s="185">
        <f>'Actuele Stand'!$D$50-COUNTBLANK(AH6:AH43)</f>
        <v>35</v>
      </c>
      <c r="AI45" s="185">
        <f>'Actuele Stand'!$D$50-COUNTBLANK(AI6:AI43)</f>
        <v>31</v>
      </c>
      <c r="AJ45" s="185">
        <f>'Actuele Stand'!$D$50-COUNTBLANK(AJ6:AJ43)</f>
        <v>33</v>
      </c>
      <c r="AK45" s="185">
        <f>'Actuele Stand'!$D$50-COUNTBLANK(AK6:AK43)</f>
        <v>35</v>
      </c>
      <c r="AL45" s="185">
        <f>'Actuele Stand'!$D$50-COUNTBLANK(AL6:AL43)</f>
        <v>27</v>
      </c>
      <c r="AM45" s="185">
        <f>'Actuele Stand'!$D$50-COUNTBLANK(AM6:AM43)</f>
        <v>31</v>
      </c>
      <c r="AN45" s="185">
        <f>'Actuele Stand'!$D$50-COUNTBLANK(AN6:AN43)</f>
        <v>33</v>
      </c>
      <c r="AO45" s="185">
        <f>'Actuele Stand'!$D$50-COUNTBLANK(AO6:AO43)</f>
        <v>37</v>
      </c>
      <c r="AP45" s="173"/>
      <c r="AQ45" s="173"/>
      <c r="AR45" s="185">
        <f>SUM(D45:AO45)/2</f>
        <v>617</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28</v>
      </c>
      <c r="E47" s="192">
        <f>'Rooster '!F95</f>
        <v>37</v>
      </c>
      <c r="F47" s="192">
        <f>'Rooster '!H95</f>
        <v>37</v>
      </c>
      <c r="G47" s="192">
        <f>'Rooster '!J95</f>
        <v>34</v>
      </c>
      <c r="H47" s="192">
        <f>'Rooster '!L95</f>
        <v>34</v>
      </c>
      <c r="I47" s="192">
        <f>'Rooster '!N95</f>
        <v>25</v>
      </c>
      <c r="J47" s="192">
        <f>'Rooster '!P95</f>
        <v>34</v>
      </c>
      <c r="K47" s="192">
        <f>'Rooster '!R95</f>
        <v>30</v>
      </c>
      <c r="L47" s="192">
        <f>'Rooster '!T95</f>
        <v>31</v>
      </c>
      <c r="M47" s="192">
        <f>'Rooster '!V95</f>
        <v>31</v>
      </c>
      <c r="N47" s="192">
        <f>'Rooster '!X95</f>
        <v>31</v>
      </c>
      <c r="O47" s="192">
        <f>'Rooster '!Z95</f>
        <v>35</v>
      </c>
      <c r="P47" s="192">
        <f>'Rooster '!AB95</f>
        <v>33</v>
      </c>
      <c r="Q47" s="192">
        <f>'Rooster '!AD95</f>
        <v>32</v>
      </c>
      <c r="R47" s="192">
        <f>'Rooster '!AF95</f>
        <v>36</v>
      </c>
      <c r="S47" s="192">
        <f>'Rooster '!AH95</f>
        <v>36</v>
      </c>
      <c r="T47" s="192">
        <f>'Rooster '!AJ95</f>
        <v>31</v>
      </c>
      <c r="U47" s="192">
        <f>'Rooster '!AL95</f>
        <v>30</v>
      </c>
      <c r="V47" s="192">
        <f>'Rooster '!AN95</f>
        <v>33</v>
      </c>
      <c r="W47" s="192">
        <f>'Rooster '!AP95</f>
        <v>26</v>
      </c>
      <c r="X47" s="192">
        <f>'Rooster '!AR95</f>
        <v>28</v>
      </c>
      <c r="Y47" s="192">
        <f>'Rooster '!AT95</f>
        <v>32</v>
      </c>
      <c r="Z47" s="192">
        <f>'Rooster '!AV95</f>
        <v>30</v>
      </c>
      <c r="AA47" s="192">
        <f>'Rooster '!AX95</f>
        <v>34</v>
      </c>
      <c r="AB47" s="192">
        <f>'Rooster '!AZ95</f>
        <v>34</v>
      </c>
      <c r="AC47" s="192">
        <f>'Rooster '!BB95</f>
        <v>33</v>
      </c>
      <c r="AD47" s="192">
        <f>'Rooster '!BD95</f>
        <v>37</v>
      </c>
      <c r="AE47" s="192">
        <f>'Rooster '!BF95</f>
        <v>36</v>
      </c>
      <c r="AF47" s="192">
        <f>'Rooster '!BH95</f>
        <v>30</v>
      </c>
      <c r="AG47" s="192">
        <f>'Rooster '!BJ95</f>
        <v>34</v>
      </c>
      <c r="AH47" s="192">
        <f>'Rooster '!BL95</f>
        <v>35</v>
      </c>
      <c r="AI47" s="192">
        <f>'Rooster '!BN95</f>
        <v>31</v>
      </c>
      <c r="AJ47" s="192">
        <f>'Rooster '!BP95</f>
        <v>33</v>
      </c>
      <c r="AK47" s="192">
        <f>'Rooster '!BR95</f>
        <v>35</v>
      </c>
      <c r="AL47" s="192">
        <f>'Rooster '!BT95</f>
        <v>27</v>
      </c>
      <c r="AM47" s="192">
        <f>'Rooster '!BV95</f>
        <v>31</v>
      </c>
      <c r="AN47" s="192">
        <f>'Rooster '!BX95</f>
        <v>33</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D26" activePane="bottomRight" state="frozen"/>
      <selection pane="topRight" activeCell="D1" sqref="D1"/>
      <selection pane="bottomLeft" activeCell="A14" sqref="A14"/>
      <selection pane="bottomRight" activeCell="BD124" sqref="BD124"/>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72" t="s">
        <v>41</v>
      </c>
      <c r="C1" s="372"/>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71">
        <v>46124</v>
      </c>
      <c r="C2" s="371"/>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35</v>
      </c>
      <c r="O9" s="286">
        <f t="shared" si="55"/>
        <v>0.70099999999999996</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18</v>
      </c>
      <c r="E11" s="288">
        <f>E120</f>
        <v>0.35199999999999998</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37</v>
      </c>
      <c r="O11" s="288">
        <f t="shared" si="62"/>
        <v>0.73699999999999999</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23</v>
      </c>
      <c r="AQ11" s="288">
        <f t="shared" si="62"/>
        <v>0.46400000000000002</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14</v>
      </c>
      <c r="BI11" s="288">
        <f t="shared" si="65"/>
        <v>0.24099999999999999</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10</v>
      </c>
      <c r="BU11" s="288">
        <f t="shared" si="64"/>
        <v>0.191</v>
      </c>
      <c r="BV11" s="287">
        <f t="shared" si="64"/>
        <v>10</v>
      </c>
      <c r="BW11" s="288">
        <f t="shared" si="64"/>
        <v>0.16</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31</v>
      </c>
      <c r="K13" s="290">
        <f>K122</f>
        <v>0.61399999999999999</v>
      </c>
      <c r="L13" s="289">
        <f t="shared" ref="L13:M13" si="68">L122</f>
        <v>27</v>
      </c>
      <c r="M13" s="290">
        <f t="shared" si="68"/>
        <v>0.54700000000000004</v>
      </c>
      <c r="N13" s="289">
        <f t="shared" ref="N13:AS13" si="69">N122</f>
        <v>0</v>
      </c>
      <c r="O13" s="290">
        <f t="shared" si="69"/>
        <v>0</v>
      </c>
      <c r="P13" s="289">
        <f t="shared" si="69"/>
        <v>29</v>
      </c>
      <c r="Q13" s="290">
        <f t="shared" si="69"/>
        <v>0.58499999999999996</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13</v>
      </c>
      <c r="AC13" s="290">
        <f t="shared" si="69"/>
        <v>0.21299999999999999</v>
      </c>
      <c r="AD13" s="289">
        <f t="shared" si="69"/>
        <v>15</v>
      </c>
      <c r="AE13" s="290">
        <f t="shared" si="69"/>
        <v>0.29799999999999999</v>
      </c>
      <c r="AF13" s="289">
        <f t="shared" si="69"/>
        <v>16</v>
      </c>
      <c r="AG13" s="290">
        <f t="shared" si="69"/>
        <v>0.316</v>
      </c>
      <c r="AH13" s="289">
        <f t="shared" si="69"/>
        <v>17</v>
      </c>
      <c r="AI13" s="290">
        <f t="shared" si="69"/>
        <v>0.33300000000000002</v>
      </c>
      <c r="AJ13" s="289">
        <f t="shared" si="69"/>
        <v>0</v>
      </c>
      <c r="AK13" s="290">
        <f t="shared" si="69"/>
        <v>0</v>
      </c>
      <c r="AL13" s="289">
        <f t="shared" si="69"/>
        <v>0</v>
      </c>
      <c r="AM13" s="290">
        <f t="shared" si="69"/>
        <v>0</v>
      </c>
      <c r="AN13" s="289">
        <f t="shared" si="69"/>
        <v>14</v>
      </c>
      <c r="AO13" s="290">
        <f t="shared" si="69"/>
        <v>0.23899999999999999</v>
      </c>
      <c r="AP13" s="289">
        <f t="shared" si="69"/>
        <v>0</v>
      </c>
      <c r="AQ13" s="290">
        <f t="shared" si="69"/>
        <v>0</v>
      </c>
      <c r="AR13" s="289">
        <f t="shared" si="69"/>
        <v>0</v>
      </c>
      <c r="AS13" s="290">
        <f t="shared" si="69"/>
        <v>0</v>
      </c>
      <c r="AT13" s="289">
        <f t="shared" ref="AT13:BC13" si="70">AT122</f>
        <v>12</v>
      </c>
      <c r="AU13" s="290">
        <f t="shared" si="70"/>
        <v>0.20399999999999999</v>
      </c>
      <c r="AV13" s="289">
        <f t="shared" si="70"/>
        <v>0</v>
      </c>
      <c r="AW13" s="290">
        <f t="shared" si="70"/>
        <v>0</v>
      </c>
      <c r="AX13" s="289">
        <f t="shared" si="70"/>
        <v>15</v>
      </c>
      <c r="AY13" s="290">
        <f t="shared" si="70"/>
        <v>0.25</v>
      </c>
      <c r="AZ13" s="289">
        <f t="shared" si="70"/>
        <v>17</v>
      </c>
      <c r="BA13" s="290">
        <f t="shared" si="70"/>
        <v>0.32600000000000001</v>
      </c>
      <c r="BB13" s="289">
        <f t="shared" si="70"/>
        <v>10</v>
      </c>
      <c r="BC13" s="290">
        <f t="shared" si="70"/>
        <v>0.152</v>
      </c>
      <c r="BD13" s="289">
        <f t="shared" ref="BD13:BW13" si="71">BD122</f>
        <v>47</v>
      </c>
      <c r="BE13" s="290">
        <f t="shared" si="71"/>
        <v>0.95499999999999996</v>
      </c>
      <c r="BF13" s="289">
        <f>BF122</f>
        <v>15</v>
      </c>
      <c r="BG13" s="290">
        <f>BG122</f>
        <v>0.28699999999999998</v>
      </c>
      <c r="BH13" s="289">
        <f t="shared" ref="BH13:BI13" si="72">BH122</f>
        <v>0</v>
      </c>
      <c r="BI13" s="290">
        <f t="shared" si="72"/>
        <v>0</v>
      </c>
      <c r="BJ13" s="289">
        <f>BJ122</f>
        <v>17</v>
      </c>
      <c r="BK13" s="290">
        <f>BK122</f>
        <v>0.33</v>
      </c>
      <c r="BL13" s="289">
        <f>BL122</f>
        <v>27</v>
      </c>
      <c r="BM13" s="290">
        <f>BM122</f>
        <v>0.55000000000000004</v>
      </c>
      <c r="BN13" s="289">
        <f t="shared" si="71"/>
        <v>0</v>
      </c>
      <c r="BO13" s="290">
        <f t="shared" si="71"/>
        <v>0</v>
      </c>
      <c r="BP13" s="289">
        <f>BP122</f>
        <v>20</v>
      </c>
      <c r="BQ13" s="290">
        <f>BQ122</f>
        <v>0.38600000000000001</v>
      </c>
      <c r="BR13" s="289">
        <f>BR122</f>
        <v>15</v>
      </c>
      <c r="BS13" s="290">
        <f>BS122</f>
        <v>0.26</v>
      </c>
      <c r="BT13" s="289">
        <f t="shared" si="71"/>
        <v>0</v>
      </c>
      <c r="BU13" s="290">
        <f t="shared" si="71"/>
        <v>0</v>
      </c>
      <c r="BV13" s="289">
        <f t="shared" si="71"/>
        <v>0</v>
      </c>
      <c r="BW13" s="290">
        <f t="shared" si="71"/>
        <v>0</v>
      </c>
      <c r="BX13" s="289">
        <f>BX122</f>
        <v>15</v>
      </c>
      <c r="BY13" s="290">
        <f>BY122</f>
        <v>0.26900000000000002</v>
      </c>
      <c r="BZ13" s="289">
        <f t="shared" ref="BZ13:CA13" si="73">BZ122</f>
        <v>21</v>
      </c>
      <c r="CA13" s="290">
        <f t="shared" si="73"/>
        <v>0.41699999999999998</v>
      </c>
      <c r="CC13" s="194"/>
      <c r="CD13" s="207"/>
      <c r="CE13" s="215"/>
      <c r="CF13" s="194"/>
      <c r="CG13" s="194"/>
      <c r="CH13" s="194"/>
      <c r="CI13" s="194"/>
      <c r="CJ13" s="194"/>
    </row>
    <row r="14" spans="2:88" ht="15" customHeight="1">
      <c r="B14" s="373" t="s">
        <v>41</v>
      </c>
      <c r="C14" s="373"/>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74">
        <f>B2</f>
        <v>46124</v>
      </c>
      <c r="C15" s="374"/>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18</v>
      </c>
      <c r="E17" s="292">
        <f>IF(D95&gt;31,E13,IF(D95&gt;23,E11,IF(D95&gt;15,E9,IF(D95&gt;7,E7,E4))))</f>
        <v>0.35199999999999998</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0.61399999999999999</v>
      </c>
      <c r="L17" s="291">
        <f>IF(L95&gt;31,L13,IF(L95&gt;23,L11,IF(L95&gt;15,L9,IF(L95&gt;7,L7,IF(L95&gt;3,L5,L4)))))</f>
        <v>27</v>
      </c>
      <c r="M17" s="292">
        <f>IF(L95&gt;31,M13,IF(L95&gt;23,M11,IF(L95&gt;15,M9,IF(L95&gt;7,M7,IF(L95&gt;3,M5,M4)))))</f>
        <v>0.54700000000000004</v>
      </c>
      <c r="N17" s="293">
        <f>IF(N95&gt;31,N13,IF(N95&gt;23,N11,IF(N95&gt;15,N9,IF(N95&gt;7,N7,N4))))</f>
        <v>37</v>
      </c>
      <c r="O17" s="294">
        <f>IF(N95&gt;31,O13,IF(N95&gt;23,O11,IF(N95&gt;15,O9,IF(N95&gt;7,O7,O4))))</f>
        <v>0.73699999999999999</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0.21299999999999999</v>
      </c>
      <c r="AD17" s="293">
        <f>IF(AD95&gt;31,AD13,IF(AD95&gt;23,AD11,IF(AD95&gt;15,AD9,IF(AD95&gt;7,AD7,AD4))))</f>
        <v>15</v>
      </c>
      <c r="AE17" s="294">
        <f>IF(AD95&gt;31,AE13,IF(AD95&gt;23,AE11,IF(AD95&gt;15,AE9,IF(AD95&gt;7,AE7,AE4))))</f>
        <v>0.29799999999999999</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0.23899999999999999</v>
      </c>
      <c r="AP17" s="293">
        <f>IF(AP95&gt;31,AP13,IF(AP95&gt;23,AP11,IF(AP95&gt;15,AP9,IF(AP95&gt;7,AP7,AP4))))</f>
        <v>23</v>
      </c>
      <c r="AQ17" s="294">
        <f>IF(AP95&gt;31,AQ13,IF(AP95&gt;23,AQ11,IF(AP95&gt;15,AQ9,IF(AP95&gt;7,AQ7,AQ4))))</f>
        <v>0.46400000000000002</v>
      </c>
      <c r="AR17" s="291">
        <f>IF(AR95&gt;31,AR13,IF(AR95&gt;23,AR11,IF(AR95&gt;15,AR9,IF(AR95&gt;7,AR7,AR4))))</f>
        <v>13</v>
      </c>
      <c r="AS17" s="292">
        <f>IF(AR95&gt;31,AS13,IF(AR95&gt;23,AS11,IF(AR95&gt;15,AS9,IF(AR95&gt;7,AS7,AS4))))</f>
        <v>0.22500000000000001</v>
      </c>
      <c r="AT17" s="293">
        <f>IF(AT95&gt;31,AT13,IF(AT95&gt;23,AT11,IF(AT95&gt;15,AT9,IF(AT95&gt;7,AT7,AT4))))</f>
        <v>12</v>
      </c>
      <c r="AU17" s="294">
        <f>IF(AT95&gt;31,AU13,IF(AT95&gt;23,AU11,IF(AT95&gt;15,AU9,IF(AT95&gt;7,AU7,AU4))))</f>
        <v>0.20399999999999999</v>
      </c>
      <c r="AV17" s="291">
        <f>IF(AV95&gt;31,AV13,IF(AV95&gt;23,AV11,IF(AV95&gt;15,AV9,IF(AV95&gt;7,AV7,AV4))))</f>
        <v>43</v>
      </c>
      <c r="AW17" s="292">
        <f>IF(AV95&gt;31,AW13,IF(AV95&gt;23,AW11,IF(AV95&gt;15,AW9,IF(AV95&gt;7,AW7,AW4))))</f>
        <v>0.86899999999999999</v>
      </c>
      <c r="AX17" s="293">
        <f>IF(AX95&gt;31,AX13,IF(AX95&gt;23,AX11,IF(AX95&gt;15,AX9,IF(AX95&gt;7,AX7,AX4))))</f>
        <v>15</v>
      </c>
      <c r="AY17" s="294">
        <f>IF(AX95&gt;31,AY13,IF(AX95&gt;23,AY11,IF(AX95&gt;15,AY9,IF(AX95&gt;7,AY7,AY4))))</f>
        <v>0.25</v>
      </c>
      <c r="AZ17" s="291">
        <f>IF(AZ95&gt;31,AZ13,IF(AZ95&gt;23,AZ11,IF(AZ95&gt;15,AZ9,IF(AZ95&gt;7,AZ7,AZ4))))</f>
        <v>17</v>
      </c>
      <c r="BA17" s="292">
        <f>IF(AZ95&gt;31,BA13,IF(AZ95&gt;23,BA11,IF(AZ95&gt;15,BA9,IF(AZ95&gt;7,BA7,BA4))))</f>
        <v>0.32600000000000001</v>
      </c>
      <c r="BB17" s="293">
        <f>IF(BB95&gt;31,BB13,IF(BB95&gt;23,BB11,IF(BB95&gt;15,BB9,IF(BB95&gt;7,BB7,BB4))))</f>
        <v>10</v>
      </c>
      <c r="BC17" s="294">
        <f>IF(BB95&gt;31,BC13,IF(BB95&gt;23,BC11,IF(BB95&gt;15,BC9,IF(BB95&gt;7,BC7,BC4))))</f>
        <v>0.152</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0.28699999999999998</v>
      </c>
      <c r="BH17" s="291">
        <f>IF(BH95&gt;31,BH13,IF(BH95&gt;23,BH11,IF(BH95&gt;15,BH9,IF(BH95&gt;7,BH7,BH4))))</f>
        <v>14</v>
      </c>
      <c r="BI17" s="292">
        <f>IF(BH95&gt;31,BI13,IF(BH95&gt;23,BI11,IF(BH95&gt;15,BI9,IF(BH95&gt;7,BI7,BI4))))</f>
        <v>0.24099999999999999</v>
      </c>
      <c r="BJ17" s="293">
        <f>IF(BJ95&gt;31,BJ13,IF(BJ95&gt;23,BJ11,IF(BJ95&gt;15,BJ9,IF(BJ95&gt;7,BJ7,BJ4))))</f>
        <v>17</v>
      </c>
      <c r="BK17" s="294">
        <f>IF(BJ95&gt;31,BK13,IF(BJ95&gt;23,BK11,IF(BJ95&gt;15,BK9,IF(BJ95&gt;7,BK7,BK4))))</f>
        <v>0.33</v>
      </c>
      <c r="BL17" s="291">
        <f>IF(BL95&gt;31,BL13,IF(BL95&gt;23,BL11,IF(BL95&gt;15,BL9,IF(BL95&gt;7,BL7,BL4))))</f>
        <v>27</v>
      </c>
      <c r="BM17" s="292">
        <f>IF(BL95&gt;31,BM13,IF(BL95&gt;23,BM11,IF(BL95&gt;15,BM9,IF(BL95&gt;7,BM7,BM4))))</f>
        <v>0.55000000000000004</v>
      </c>
      <c r="BN17" s="293">
        <f>IF(BN95&gt;31,BN13,IF(BN95&gt;23,BN11,IF(BN95&gt;15,BN9,IF(BN95&gt;7,BN7,BN4))))</f>
        <v>45</v>
      </c>
      <c r="BO17" s="294">
        <f>IF(BN95&gt;31,BO13,IF(BN95&gt;23,BO11,IF(BN95&gt;15,BO9,IF(BN95&gt;7,BO7,BO4))))</f>
        <v>0.90500000000000003</v>
      </c>
      <c r="BP17" s="291">
        <f>IF(BP95&gt;31,BP13,IF(BP95&gt;23,BP11,IF(BP95&gt;15,BP9,IF(BP95&gt;7,BP7,BP4))))</f>
        <v>20</v>
      </c>
      <c r="BQ17" s="292">
        <f>IF(BP95&gt;31,BQ13,IF(BP95&gt;23,BQ11,IF(BP95&gt;15,BQ9,IF(BP95&gt;7,BQ7,BQ4))))</f>
        <v>0.38600000000000001</v>
      </c>
      <c r="BR17" s="293">
        <f>IF(BR95&gt;31,BR13,IF(BR95&gt;23,BR11,IF(BR95&gt;15,BR9,IF(BR95&gt;7,BR7,BR4))))</f>
        <v>15</v>
      </c>
      <c r="BS17" s="294">
        <f>IF(BR95&gt;31,BS13,IF(BR95&gt;23,BS11,IF(BR95&gt;15,BS9,IF(BR95&gt;7,BS7,BS4))))</f>
        <v>0.26</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0.16</v>
      </c>
      <c r="BX17" s="291">
        <f>IF(BX95&gt;31,BX13,IF(BX95&gt;23,BX11,IF(BX95&gt;15,BX9,IF(BX95&gt;7,BX7,BX4))))</f>
        <v>15</v>
      </c>
      <c r="BY17" s="292">
        <f>IF(BX95&gt;31,BY13,IF(BX95&gt;23,BY11,IF(BX95&gt;15,BY9,IF(BX95&gt;7,BY7,BY4))))</f>
        <v>0.26900000000000002</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v>33</v>
      </c>
      <c r="O18" s="31">
        <v>46</v>
      </c>
      <c r="P18" s="30"/>
      <c r="Q18" s="30"/>
      <c r="R18" s="31">
        <v>16</v>
      </c>
      <c r="S18" s="31">
        <v>60</v>
      </c>
      <c r="T18" s="30">
        <v>18</v>
      </c>
      <c r="U18" s="30">
        <v>37</v>
      </c>
      <c r="V18" s="31">
        <v>27</v>
      </c>
      <c r="W18" s="31">
        <v>44</v>
      </c>
      <c r="X18" s="30">
        <v>8</v>
      </c>
      <c r="Y18" s="30">
        <v>27</v>
      </c>
      <c r="Z18" s="31"/>
      <c r="AA18" s="31"/>
      <c r="AB18" s="30">
        <v>13</v>
      </c>
      <c r="AC18" s="30">
        <v>35</v>
      </c>
      <c r="AD18" s="31">
        <v>15</v>
      </c>
      <c r="AE18" s="31">
        <v>32</v>
      </c>
      <c r="AF18" s="30">
        <v>13</v>
      </c>
      <c r="AG18" s="30">
        <v>60</v>
      </c>
      <c r="AH18" s="31">
        <v>17</v>
      </c>
      <c r="AI18" s="31">
        <v>34</v>
      </c>
      <c r="AJ18" s="30">
        <v>41</v>
      </c>
      <c r="AK18" s="30">
        <v>41</v>
      </c>
      <c r="AL18" s="31"/>
      <c r="AM18" s="31"/>
      <c r="AN18" s="30"/>
      <c r="AO18" s="30"/>
      <c r="AP18" s="31">
        <v>23</v>
      </c>
      <c r="AQ18" s="31">
        <v>31</v>
      </c>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c r="BI18" s="30"/>
      <c r="BJ18" s="31">
        <v>9</v>
      </c>
      <c r="BK18" s="31">
        <v>60</v>
      </c>
      <c r="BL18" s="30">
        <v>27</v>
      </c>
      <c r="BM18" s="30">
        <v>53</v>
      </c>
      <c r="BN18" s="31">
        <v>32</v>
      </c>
      <c r="BO18" s="31">
        <v>29</v>
      </c>
      <c r="BP18" s="30"/>
      <c r="BQ18" s="30"/>
      <c r="BR18" s="31"/>
      <c r="BS18" s="31"/>
      <c r="BT18" s="30">
        <v>10</v>
      </c>
      <c r="BU18" s="30">
        <v>24</v>
      </c>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18</v>
      </c>
      <c r="C19" s="265">
        <f>E17</f>
        <v>0.35199999999999998</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f t="shared" ref="N19" si="113">IF(O18=0,"",N18/O18)</f>
        <v>0.71739130434782605</v>
      </c>
      <c r="O19" s="31">
        <v>1</v>
      </c>
      <c r="P19" s="296" t="str">
        <f t="shared" ref="P19" si="114">IF(Q18=0,"",P18/Q18)</f>
        <v/>
      </c>
      <c r="Q19" s="30"/>
      <c r="R19" s="297">
        <f t="shared" ref="R19" si="115">IF(S18=0,"",R18/S18)</f>
        <v>0.26666666666666666</v>
      </c>
      <c r="S19" s="31">
        <v>1</v>
      </c>
      <c r="T19" s="296">
        <f t="shared" ref="T19" si="116">IF(U18=0,"",T18/U18)</f>
        <v>0.48648648648648651</v>
      </c>
      <c r="U19" s="30">
        <v>0</v>
      </c>
      <c r="V19" s="297">
        <f t="shared" ref="V19" si="117">IF(W18=0,"",V18/W18)</f>
        <v>0.61363636363636365</v>
      </c>
      <c r="W19" s="31">
        <v>3</v>
      </c>
      <c r="X19" s="296">
        <f t="shared" ref="X19" si="118">IF(Y18=0,"",X18/Y18)</f>
        <v>0.29629629629629628</v>
      </c>
      <c r="Y19" s="30">
        <v>0</v>
      </c>
      <c r="Z19" s="297" t="str">
        <f t="shared" ref="Z19" si="119">IF(AA18=0,"",Z18/AA18)</f>
        <v/>
      </c>
      <c r="AA19" s="31"/>
      <c r="AB19" s="296">
        <f t="shared" ref="AB19" si="120">IF(AC18=0,"",AB18/AC18)</f>
        <v>0.37142857142857144</v>
      </c>
      <c r="AC19" s="30">
        <v>3</v>
      </c>
      <c r="AD19" s="297">
        <f t="shared" ref="AD19" si="121">IF(AE18=0,"",AD18/AE18)</f>
        <v>0.46875</v>
      </c>
      <c r="AE19" s="31">
        <v>2</v>
      </c>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f t="shared" ref="AP19" si="127">IF(AQ18=0,"",AP18/AQ18)</f>
        <v>0.74193548387096775</v>
      </c>
      <c r="AQ19" s="31">
        <v>3</v>
      </c>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f t="shared" ref="BL19" si="138">IF(BM18=0,"",BL18/BM18)</f>
        <v>0.50943396226415094</v>
      </c>
      <c r="BM19" s="30">
        <v>2</v>
      </c>
      <c r="BN19" s="297">
        <f t="shared" ref="BN19" si="139">IF(BO18=0,"",BN18/BO18)</f>
        <v>1.103448275862069</v>
      </c>
      <c r="BO19" s="31">
        <v>1</v>
      </c>
      <c r="BP19" s="296" t="str">
        <f t="shared" ref="BP19" si="140">IF(BQ18=0,"",BP18/BQ18)</f>
        <v/>
      </c>
      <c r="BQ19" s="30"/>
      <c r="BR19" s="297" t="str">
        <f t="shared" ref="BR19" si="141">IF(BS18=0,"",BR18/BS18)</f>
        <v/>
      </c>
      <c r="BS19" s="31"/>
      <c r="BT19" s="296">
        <f t="shared" ref="BT19" si="142">IF(BU18=0,"",BT18/BU18)</f>
        <v>0.41666666666666669</v>
      </c>
      <c r="BU19" s="30">
        <v>3</v>
      </c>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18</v>
      </c>
      <c r="CC19" s="265">
        <f>C19</f>
        <v>0.35199999999999998</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f t="shared" ref="V21" si="153">IF(W20=0,"",V20/W20)</f>
        <v>0.40625</v>
      </c>
      <c r="W21" s="30">
        <v>0</v>
      </c>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v>17</v>
      </c>
      <c r="BK22" s="31">
        <v>50</v>
      </c>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f t="shared" ref="BJ23" si="209">IF(BK22=0,"",BJ22/BK22)</f>
        <v>0.34</v>
      </c>
      <c r="BK23" s="31">
        <v>3</v>
      </c>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f t="shared" ref="BT23" si="214">IF(BU22=0,"",BT22/BU22)</f>
        <v>0.3125</v>
      </c>
      <c r="BU23" s="30">
        <v>3</v>
      </c>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v>25</v>
      </c>
      <c r="M24" s="52">
        <v>47</v>
      </c>
      <c r="N24" s="30">
        <v>47</v>
      </c>
      <c r="O24" s="30">
        <v>31</v>
      </c>
      <c r="P24" s="52">
        <v>25</v>
      </c>
      <c r="Q24" s="52">
        <v>33</v>
      </c>
      <c r="R24" s="30">
        <v>17</v>
      </c>
      <c r="S24" s="30">
        <v>48</v>
      </c>
      <c r="T24" s="52"/>
      <c r="U24" s="52"/>
      <c r="V24" s="30">
        <v>24</v>
      </c>
      <c r="W24" s="30">
        <v>39</v>
      </c>
      <c r="X24" s="52">
        <v>12</v>
      </c>
      <c r="Y24" s="52">
        <v>60</v>
      </c>
      <c r="Z24" s="30">
        <v>12</v>
      </c>
      <c r="AA24" s="30">
        <v>54</v>
      </c>
      <c r="AB24" s="52">
        <v>13</v>
      </c>
      <c r="AC24" s="52">
        <v>58</v>
      </c>
      <c r="AD24" s="30">
        <v>14</v>
      </c>
      <c r="AE24" s="30">
        <v>55</v>
      </c>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v>11</v>
      </c>
      <c r="BI24" s="52">
        <v>60</v>
      </c>
      <c r="BJ24" s="30">
        <v>8</v>
      </c>
      <c r="BK24" s="30">
        <v>40</v>
      </c>
      <c r="BL24" s="52">
        <v>13</v>
      </c>
      <c r="BM24" s="52">
        <v>30</v>
      </c>
      <c r="BN24" s="30">
        <v>39</v>
      </c>
      <c r="BO24" s="30">
        <v>46</v>
      </c>
      <c r="BP24" s="52">
        <v>11</v>
      </c>
      <c r="BQ24" s="52">
        <v>40</v>
      </c>
      <c r="BR24" s="30">
        <v>8</v>
      </c>
      <c r="BS24" s="30">
        <v>60</v>
      </c>
      <c r="BT24" s="52">
        <v>8</v>
      </c>
      <c r="BU24" s="52">
        <v>47</v>
      </c>
      <c r="BV24" s="30">
        <v>10</v>
      </c>
      <c r="BW24" s="30">
        <v>28</v>
      </c>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0.61399999999999999</v>
      </c>
      <c r="D25" s="295">
        <f>IF(E24=0,"",D24/E24)</f>
        <v>0.2</v>
      </c>
      <c r="E25" s="52">
        <v>0</v>
      </c>
      <c r="F25" s="296">
        <f>IF(G24=0,"",F24/G24)</f>
        <v>0.31578947368421051</v>
      </c>
      <c r="G25" s="30">
        <v>0</v>
      </c>
      <c r="H25" s="295">
        <f t="shared" ref="H25" si="219">IF(I24=0,"",H24/I24)</f>
        <v>0.22222222222222221</v>
      </c>
      <c r="I25" s="52">
        <v>0</v>
      </c>
      <c r="J25" s="298"/>
      <c r="K25" s="278"/>
      <c r="L25" s="295">
        <f t="shared" ref="L25" si="220">IF(M24=0,"",L24/M24)</f>
        <v>0.53191489361702127</v>
      </c>
      <c r="M25" s="52">
        <v>0</v>
      </c>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f t="shared" ref="AD25" si="229">IF(AE24=0,"",AD24/AE24)</f>
        <v>0.25454545454545452</v>
      </c>
      <c r="AE25" s="30">
        <v>0</v>
      </c>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f t="shared" ref="BH25" si="244">IF(BI24=0,"",BH24/BI24)</f>
        <v>0.18333333333333332</v>
      </c>
      <c r="BI25" s="52">
        <v>0</v>
      </c>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f t="shared" ref="BV25" si="251">IF(BW24=0,"",BV24/BW24)</f>
        <v>0.35714285714285715</v>
      </c>
      <c r="BW25" s="30">
        <v>3</v>
      </c>
      <c r="BX25" s="295">
        <f t="shared" ref="BX25" si="252">IF(BY24=0,"",BX24/BY24)</f>
        <v>0.35714285714285715</v>
      </c>
      <c r="BY25" s="52">
        <v>3</v>
      </c>
      <c r="BZ25" s="296">
        <f t="shared" ref="BZ25" si="253">IF(CA24=0,"",BZ24/CA24)</f>
        <v>0.61764705882352944</v>
      </c>
      <c r="CA25" s="30">
        <v>3</v>
      </c>
      <c r="CB25" s="268">
        <f t="shared" si="109"/>
        <v>31</v>
      </c>
      <c r="CC25" s="269">
        <f>C25</f>
        <v>0.61399999999999999</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v>31</v>
      </c>
      <c r="K26" s="31">
        <v>47</v>
      </c>
      <c r="L26" s="278"/>
      <c r="M26" s="278"/>
      <c r="N26" s="31">
        <v>35</v>
      </c>
      <c r="O26" s="31">
        <v>41</v>
      </c>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v>18</v>
      </c>
      <c r="BQ26" s="30">
        <v>25</v>
      </c>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27</v>
      </c>
      <c r="C27" s="265">
        <f>M17</f>
        <v>0.54700000000000004</v>
      </c>
      <c r="D27" s="296">
        <f t="shared" ref="D27" si="255">IF(E26=0,"",D26/E26)</f>
        <v>0.4358974358974359</v>
      </c>
      <c r="E27" s="30">
        <v>1</v>
      </c>
      <c r="F27" s="297">
        <f t="shared" ref="F27" si="256">IF(G26=0,"",F26/G26)</f>
        <v>0.53333333333333333</v>
      </c>
      <c r="G27" s="31">
        <v>1</v>
      </c>
      <c r="H27" s="296">
        <f t="shared" ref="H27" si="257">IF(I26=0,"",H26/I26)</f>
        <v>0.39534883720930231</v>
      </c>
      <c r="I27" s="30">
        <v>3</v>
      </c>
      <c r="J27" s="297">
        <f t="shared" ref="J27" si="258">IF(K26=0,"",J26/K26)</f>
        <v>0.65957446808510634</v>
      </c>
      <c r="K27" s="31">
        <v>3</v>
      </c>
      <c r="L27" s="298"/>
      <c r="M27" s="278"/>
      <c r="N27" s="297">
        <f t="shared" ref="N27" si="259">IF(O26=0,"",N26/O26)</f>
        <v>0.85365853658536583</v>
      </c>
      <c r="O27" s="31">
        <v>3</v>
      </c>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f t="shared" ref="AP27" si="273">IF(AQ26=0,"",AP26/AQ26)</f>
        <v>0.48936170212765956</v>
      </c>
      <c r="AQ27" s="31">
        <v>3</v>
      </c>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f t="shared" ref="BP27" si="286">IF(BQ26=0,"",BP26/BQ26)</f>
        <v>0.72</v>
      </c>
      <c r="BQ27" s="30">
        <v>3</v>
      </c>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27</v>
      </c>
      <c r="CC27" s="265">
        <f>C27</f>
        <v>0.54700000000000004</v>
      </c>
      <c r="CD27" s="207"/>
      <c r="CE27" s="267">
        <v>0.38</v>
      </c>
      <c r="CF27" s="253">
        <v>20</v>
      </c>
      <c r="CG27" s="194"/>
      <c r="CH27" s="194"/>
      <c r="CI27" s="207"/>
      <c r="CJ27" s="194"/>
    </row>
    <row r="28" spans="1:88" ht="15" customHeight="1">
      <c r="A28" s="213">
        <f t="shared" ref="A28" si="292">A26+1</f>
        <v>6</v>
      </c>
      <c r="B28" s="266" t="str">
        <f>N3</f>
        <v>Chris Wensveen</v>
      </c>
      <c r="C28" s="266"/>
      <c r="D28" s="52">
        <v>18</v>
      </c>
      <c r="E28" s="52">
        <v>46</v>
      </c>
      <c r="F28" s="30">
        <v>17</v>
      </c>
      <c r="G28" s="30">
        <v>60</v>
      </c>
      <c r="H28" s="52">
        <v>19</v>
      </c>
      <c r="I28" s="52">
        <v>37</v>
      </c>
      <c r="J28" s="30">
        <v>15</v>
      </c>
      <c r="K28" s="30">
        <v>31</v>
      </c>
      <c r="L28" s="52">
        <v>11</v>
      </c>
      <c r="M28" s="52">
        <v>41</v>
      </c>
      <c r="N28" s="278"/>
      <c r="O28" s="278"/>
      <c r="P28" s="52"/>
      <c r="Q28" s="52"/>
      <c r="R28" s="30"/>
      <c r="S28" s="30"/>
      <c r="T28" s="52"/>
      <c r="U28" s="52"/>
      <c r="V28" s="30">
        <v>25</v>
      </c>
      <c r="W28" s="30">
        <v>26</v>
      </c>
      <c r="X28" s="52">
        <v>19</v>
      </c>
      <c r="Y28" s="52">
        <v>38</v>
      </c>
      <c r="Z28" s="30">
        <v>15</v>
      </c>
      <c r="AA28" s="30">
        <v>45</v>
      </c>
      <c r="AB28" s="52">
        <v>7</v>
      </c>
      <c r="AC28" s="52">
        <v>42</v>
      </c>
      <c r="AD28" s="30"/>
      <c r="AE28" s="30"/>
      <c r="AF28" s="52">
        <v>16</v>
      </c>
      <c r="AG28" s="52">
        <v>38</v>
      </c>
      <c r="AH28" s="30">
        <v>19</v>
      </c>
      <c r="AI28" s="30">
        <v>49</v>
      </c>
      <c r="AJ28" s="52"/>
      <c r="AK28" s="52"/>
      <c r="AL28" s="30"/>
      <c r="AM28" s="30"/>
      <c r="AN28" s="52">
        <v>14</v>
      </c>
      <c r="AO28" s="52">
        <v>60</v>
      </c>
      <c r="AP28" s="30"/>
      <c r="AQ28" s="30"/>
      <c r="AR28" s="52">
        <v>10</v>
      </c>
      <c r="AS28" s="52">
        <v>45</v>
      </c>
      <c r="AT28" s="30"/>
      <c r="AU28" s="30"/>
      <c r="AV28" s="52">
        <v>42</v>
      </c>
      <c r="AW28" s="52">
        <v>50</v>
      </c>
      <c r="AX28" s="30">
        <v>12</v>
      </c>
      <c r="AY28" s="30">
        <v>60</v>
      </c>
      <c r="AZ28" s="52">
        <v>10</v>
      </c>
      <c r="BA28" s="52">
        <v>43</v>
      </c>
      <c r="BB28" s="30">
        <v>5</v>
      </c>
      <c r="BC28" s="30">
        <v>30</v>
      </c>
      <c r="BD28" s="52">
        <v>47</v>
      </c>
      <c r="BE28" s="52">
        <v>49</v>
      </c>
      <c r="BF28" s="30">
        <v>14</v>
      </c>
      <c r="BG28" s="30">
        <v>19</v>
      </c>
      <c r="BH28" s="52"/>
      <c r="BI28" s="52"/>
      <c r="BJ28" s="30"/>
      <c r="BK28" s="30"/>
      <c r="BL28" s="52">
        <v>27</v>
      </c>
      <c r="BM28" s="52">
        <v>35</v>
      </c>
      <c r="BN28" s="30"/>
      <c r="BO28" s="30"/>
      <c r="BP28" s="52">
        <v>15</v>
      </c>
      <c r="BQ28" s="52">
        <v>38</v>
      </c>
      <c r="BR28" s="30">
        <v>14</v>
      </c>
      <c r="BS28" s="30">
        <v>48</v>
      </c>
      <c r="BT28" s="52"/>
      <c r="BU28" s="52"/>
      <c r="BV28" s="30">
        <v>10</v>
      </c>
      <c r="BW28" s="30">
        <v>49</v>
      </c>
      <c r="BX28" s="52">
        <v>15</v>
      </c>
      <c r="BY28" s="52">
        <v>37</v>
      </c>
      <c r="BZ28" s="30">
        <v>21</v>
      </c>
      <c r="CA28" s="30">
        <v>48</v>
      </c>
      <c r="CB28" s="266" t="str">
        <f t="shared" si="109"/>
        <v>Chris Wensveen</v>
      </c>
      <c r="CC28" s="266"/>
      <c r="CD28" s="194"/>
      <c r="CE28" s="267">
        <v>0.4</v>
      </c>
      <c r="CF28" s="253">
        <v>21</v>
      </c>
      <c r="CG28" s="194"/>
      <c r="CH28" s="194"/>
      <c r="CI28" s="194"/>
      <c r="CJ28" s="194"/>
    </row>
    <row r="29" spans="1:88" ht="15" customHeight="1">
      <c r="B29" s="268">
        <f>N17</f>
        <v>37</v>
      </c>
      <c r="C29" s="269">
        <f>O17</f>
        <v>0.73699999999999999</v>
      </c>
      <c r="D29" s="295">
        <f t="shared" ref="D29" si="293">IF(E28=0,"",D28/E28)</f>
        <v>0.39130434782608697</v>
      </c>
      <c r="E29" s="52">
        <v>3</v>
      </c>
      <c r="F29" s="296">
        <f t="shared" ref="F29" si="294">IF(G28=0,"",F28/G28)</f>
        <v>0.28333333333333333</v>
      </c>
      <c r="G29" s="30">
        <v>1</v>
      </c>
      <c r="H29" s="295">
        <f t="shared" ref="H29" si="295">IF(I28=0,"",H28/I28)</f>
        <v>0.51351351351351349</v>
      </c>
      <c r="I29" s="52">
        <v>3</v>
      </c>
      <c r="J29" s="296">
        <f t="shared" ref="J29" si="296">IF(K28=0,"",J28/K28)</f>
        <v>0.4838709677419355</v>
      </c>
      <c r="K29" s="30">
        <v>0</v>
      </c>
      <c r="L29" s="295">
        <f t="shared" ref="L29" si="297">IF(M28=0,"",L28/M28)</f>
        <v>0.26829268292682928</v>
      </c>
      <c r="M29" s="52">
        <v>0</v>
      </c>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f t="shared" ref="X29" si="302">IF(Y28=0,"",X28/Y28)</f>
        <v>0.5</v>
      </c>
      <c r="Y29" s="52">
        <v>3</v>
      </c>
      <c r="Z29" s="296">
        <f t="shared" ref="Z29" si="303">IF(AA28=0,"",Z28/AA28)</f>
        <v>0.33333333333333331</v>
      </c>
      <c r="AA29" s="30">
        <v>3</v>
      </c>
      <c r="AB29" s="295">
        <f t="shared" ref="AB29" si="304">IF(AC28=0,"",AB28/AC28)</f>
        <v>0.16666666666666666</v>
      </c>
      <c r="AC29" s="52">
        <v>0</v>
      </c>
      <c r="AD29" s="296" t="str">
        <f t="shared" ref="AD29" si="305">IF(AE28=0,"",AD28/AE28)</f>
        <v/>
      </c>
      <c r="AE29" s="30"/>
      <c r="AF29" s="295">
        <f t="shared" ref="AF29" si="306">IF(AG28=0,"",AF28/AG28)</f>
        <v>0.42105263157894735</v>
      </c>
      <c r="AG29" s="52">
        <v>3</v>
      </c>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f t="shared" ref="AV29" si="314">IF(AW28=0,"",AV28/AW28)</f>
        <v>0.84</v>
      </c>
      <c r="AW29" s="52">
        <v>0</v>
      </c>
      <c r="AX29" s="296">
        <f t="shared" ref="AX29" si="315">IF(AY28=0,"",AX28/AY28)</f>
        <v>0.2</v>
      </c>
      <c r="AY29" s="30">
        <v>0</v>
      </c>
      <c r="AZ29" s="295">
        <f t="shared" ref="AZ29" si="316">IF(BA28=0,"",AZ28/BA28)</f>
        <v>0.23255813953488372</v>
      </c>
      <c r="BA29" s="52">
        <v>0</v>
      </c>
      <c r="BB29" s="296">
        <f t="shared" ref="BB29" si="317">IF(BC28=0,"",BB28/BC28)</f>
        <v>0.16666666666666666</v>
      </c>
      <c r="BC29" s="30">
        <v>1</v>
      </c>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f t="shared" ref="BL29" si="322">IF(BM28=0,"",BL28/BM28)</f>
        <v>0.77142857142857146</v>
      </c>
      <c r="BM29" s="52">
        <v>3</v>
      </c>
      <c r="BN29" s="296" t="str">
        <f t="shared" ref="BN29" si="323">IF(BO28=0,"",BN28/BO28)</f>
        <v/>
      </c>
      <c r="BO29" s="30"/>
      <c r="BP29" s="295">
        <f t="shared" ref="BP29" si="324">IF(BQ28=0,"",BP28/BQ28)</f>
        <v>0.39473684210526316</v>
      </c>
      <c r="BQ29" s="52">
        <v>1</v>
      </c>
      <c r="BR29" s="296">
        <f t="shared" ref="BR29" si="325">IF(BS28=0,"",BR28/BS28)</f>
        <v>0.29166666666666669</v>
      </c>
      <c r="BS29" s="30">
        <v>1</v>
      </c>
      <c r="BT29" s="295" t="str">
        <f t="shared" ref="BT29" si="326">IF(BU28=0,"",BT28/BU28)</f>
        <v/>
      </c>
      <c r="BU29" s="52"/>
      <c r="BV29" s="296">
        <f t="shared" ref="BV29" si="327">IF(BW28=0,"",BV28/BW28)</f>
        <v>0.20408163265306123</v>
      </c>
      <c r="BW29" s="30">
        <v>2</v>
      </c>
      <c r="BX29" s="295">
        <f t="shared" ref="BX29" si="328">IF(BY28=0,"",BX28/BY28)</f>
        <v>0.40540540540540543</v>
      </c>
      <c r="BY29" s="52">
        <v>3</v>
      </c>
      <c r="BZ29" s="296">
        <f t="shared" ref="BZ29" si="329">IF(CA28=0,"",BZ28/CA28)</f>
        <v>0.4375</v>
      </c>
      <c r="CA29" s="30">
        <v>3</v>
      </c>
      <c r="CB29" s="268">
        <f t="shared" si="109"/>
        <v>37</v>
      </c>
      <c r="CC29" s="269">
        <f>C29</f>
        <v>0.73699999999999999</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f t="shared" ref="AD31" si="343">IF(AE30=0,"",AD30/AE30)</f>
        <v>0.375</v>
      </c>
      <c r="AE31" s="31">
        <v>3</v>
      </c>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f t="shared" ref="AV31" si="352">IF(AW30=0,"",AV30/AW30)</f>
        <v>0.76</v>
      </c>
      <c r="AW31" s="30">
        <v>0</v>
      </c>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v>10</v>
      </c>
      <c r="AU32" s="30">
        <v>27</v>
      </c>
      <c r="AV32" s="52"/>
      <c r="AW32" s="52"/>
      <c r="AX32" s="30">
        <v>12</v>
      </c>
      <c r="AY32" s="30">
        <v>49</v>
      </c>
      <c r="AZ32" s="52">
        <v>17</v>
      </c>
      <c r="BA32" s="52">
        <v>38</v>
      </c>
      <c r="BB32" s="30">
        <v>5</v>
      </c>
      <c r="BC32" s="30">
        <v>57</v>
      </c>
      <c r="BD32" s="52">
        <v>47</v>
      </c>
      <c r="BE32" s="52">
        <v>55</v>
      </c>
      <c r="BF32" s="30">
        <v>13</v>
      </c>
      <c r="BG32" s="30">
        <v>60</v>
      </c>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f t="shared" ref="AT33" si="389">IF(AU32=0,"",AT32/AU32)</f>
        <v>0.37037037037037035</v>
      </c>
      <c r="AU33" s="30">
        <v>3</v>
      </c>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f t="shared" ref="BF33" si="395">IF(BG32=0,"",BF32/BG32)</f>
        <v>0.21666666666666667</v>
      </c>
      <c r="BG33" s="30">
        <v>1</v>
      </c>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v>10</v>
      </c>
      <c r="BU34" s="30">
        <v>48</v>
      </c>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f t="shared" ref="AD35" si="419">IF(AE34=0,"",AD34/AE34)</f>
        <v>0.31111111111111112</v>
      </c>
      <c r="AE35" s="31">
        <v>1</v>
      </c>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f t="shared" ref="AP35" si="425">IF(AQ34=0,"",AP34/AQ34)</f>
        <v>0.7931034482758621</v>
      </c>
      <c r="AQ35" s="31">
        <v>3</v>
      </c>
      <c r="AR35" s="296">
        <f t="shared" ref="AR35" si="426">IF(AS34=0,"",AR34/AS34)</f>
        <v>0.41379310344827586</v>
      </c>
      <c r="AS35" s="30">
        <v>3</v>
      </c>
      <c r="AT35" s="297">
        <f t="shared" ref="AT35" si="427">IF(AU34=0,"",AT34/AU34)</f>
        <v>0.52631578947368418</v>
      </c>
      <c r="AU35" s="31">
        <v>3</v>
      </c>
      <c r="AV35" s="296">
        <f t="shared" ref="AV35" si="428">IF(AW34=0,"",AV34/AW34)</f>
        <v>0.9555555555555556</v>
      </c>
      <c r="AW35" s="30">
        <v>2</v>
      </c>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f t="shared" ref="BT35" si="440">IF(BU34=0,"",BT34/BU34)</f>
        <v>0.20833333333333334</v>
      </c>
      <c r="BU35" s="30">
        <v>3</v>
      </c>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v>11</v>
      </c>
      <c r="E36" s="52">
        <v>44</v>
      </c>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v>19</v>
      </c>
      <c r="Y36" s="52">
        <v>40</v>
      </c>
      <c r="Z36" s="30">
        <v>15</v>
      </c>
      <c r="AA36" s="30">
        <v>44</v>
      </c>
      <c r="AB36" s="52">
        <v>8</v>
      </c>
      <c r="AC36" s="52">
        <v>38</v>
      </c>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v>6</v>
      </c>
      <c r="AY36" s="30">
        <v>31</v>
      </c>
      <c r="AZ36" s="52">
        <v>13</v>
      </c>
      <c r="BA36" s="52">
        <v>48</v>
      </c>
      <c r="BB36" s="30"/>
      <c r="BC36" s="30"/>
      <c r="BD36" s="52">
        <v>47</v>
      </c>
      <c r="BE36" s="52">
        <v>39</v>
      </c>
      <c r="BF36" s="30">
        <v>4</v>
      </c>
      <c r="BG36" s="30">
        <v>28</v>
      </c>
      <c r="BH36" s="52">
        <v>8</v>
      </c>
      <c r="BI36" s="52">
        <v>36</v>
      </c>
      <c r="BJ36" s="30">
        <v>8</v>
      </c>
      <c r="BK36" s="30">
        <v>42</v>
      </c>
      <c r="BL36" s="52"/>
      <c r="BM36" s="52"/>
      <c r="BN36" s="30">
        <v>45</v>
      </c>
      <c r="BO36" s="30">
        <v>44</v>
      </c>
      <c r="BP36" s="52"/>
      <c r="BQ36" s="52"/>
      <c r="BR36" s="30">
        <v>15</v>
      </c>
      <c r="BS36" s="30">
        <v>34</v>
      </c>
      <c r="BT36" s="52"/>
      <c r="BU36" s="52"/>
      <c r="BV36" s="30">
        <v>10</v>
      </c>
      <c r="BW36" s="30">
        <v>49</v>
      </c>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f t="shared" ref="D37" si="445">IF(E36=0,"",D36/E36)</f>
        <v>0.25</v>
      </c>
      <c r="E37" s="52">
        <v>0</v>
      </c>
      <c r="F37" s="296">
        <f t="shared" ref="F37" si="446">IF(G36=0,"",F36/G36)</f>
        <v>0.71875</v>
      </c>
      <c r="G37" s="30">
        <v>3</v>
      </c>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f t="shared" ref="X37" si="454">IF(Y36=0,"",X36/Y36)</f>
        <v>0.47499999999999998</v>
      </c>
      <c r="Y37" s="52">
        <v>3</v>
      </c>
      <c r="Z37" s="296">
        <f t="shared" ref="Z37" si="455">IF(AA36=0,"",Z36/AA36)</f>
        <v>0.34090909090909088</v>
      </c>
      <c r="AA37" s="30">
        <v>3</v>
      </c>
      <c r="AB37" s="295">
        <f t="shared" ref="AB37" si="456">IF(AC36=0,"",AB36/AC36)</f>
        <v>0.21052631578947367</v>
      </c>
      <c r="AC37" s="52">
        <v>0</v>
      </c>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f t="shared" ref="AX37" si="467">IF(AY36=0,"",AX36/AY36)</f>
        <v>0.19354838709677419</v>
      </c>
      <c r="AY37" s="30">
        <v>0</v>
      </c>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f t="shared" ref="BH37" si="472">IF(BI36=0,"",BH36/BI36)</f>
        <v>0.22222222222222221</v>
      </c>
      <c r="BI37" s="52">
        <v>0</v>
      </c>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f t="shared" ref="BV37" si="479">IF(BW36=0,"",BV36/BW36)</f>
        <v>0.20408163265306123</v>
      </c>
      <c r="BW37" s="30">
        <v>3</v>
      </c>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v>17</v>
      </c>
      <c r="E38" s="30">
        <v>27</v>
      </c>
      <c r="F38" s="31">
        <v>23</v>
      </c>
      <c r="G38" s="31">
        <v>26</v>
      </c>
      <c r="H38" s="30">
        <v>17</v>
      </c>
      <c r="I38" s="30">
        <v>37</v>
      </c>
      <c r="J38" s="31">
        <v>23</v>
      </c>
      <c r="K38" s="31">
        <v>60</v>
      </c>
      <c r="L38" s="30">
        <v>29</v>
      </c>
      <c r="M38" s="30">
        <v>53</v>
      </c>
      <c r="N38" s="31">
        <v>34</v>
      </c>
      <c r="O38" s="31">
        <v>38</v>
      </c>
      <c r="P38" s="30">
        <v>29</v>
      </c>
      <c r="Q38" s="30">
        <v>42</v>
      </c>
      <c r="R38" s="31">
        <v>20</v>
      </c>
      <c r="S38" s="31">
        <v>57</v>
      </c>
      <c r="T38" s="30">
        <v>10</v>
      </c>
      <c r="U38" s="30">
        <v>30</v>
      </c>
      <c r="V38" s="31">
        <v>25</v>
      </c>
      <c r="W38" s="31">
        <v>40</v>
      </c>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c r="AY38" s="31"/>
      <c r="AZ38" s="30">
        <v>16</v>
      </c>
      <c r="BA38" s="30">
        <v>59</v>
      </c>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f t="shared" ref="D39" si="483">IF(E38=0,"",D38/E38)</f>
        <v>0.62962962962962965</v>
      </c>
      <c r="E39" s="30">
        <v>3</v>
      </c>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f t="shared" ref="N39" si="488">IF(O38=0,"",N38/O38)</f>
        <v>0.89473684210526316</v>
      </c>
      <c r="O39" s="31">
        <v>1</v>
      </c>
      <c r="P39" s="296">
        <f t="shared" ref="P39" si="489">IF(Q38=0,"",P38/Q38)</f>
        <v>0.69047619047619047</v>
      </c>
      <c r="Q39" s="30">
        <v>1</v>
      </c>
      <c r="R39" s="297">
        <f t="shared" ref="R39" si="490">IF(S38=0,"",R38/S38)</f>
        <v>0.35087719298245612</v>
      </c>
      <c r="S39" s="31">
        <v>2</v>
      </c>
      <c r="T39" s="296">
        <f t="shared" ref="T39" si="491">IF(U38=0,"",T38/U38)</f>
        <v>0.33333333333333331</v>
      </c>
      <c r="U39" s="30">
        <v>0</v>
      </c>
      <c r="V39" s="297">
        <f t="shared" ref="V39" si="492">IF(W38=0,"",V38/W38)</f>
        <v>0.625</v>
      </c>
      <c r="W39" s="31">
        <v>1</v>
      </c>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f t="shared" ref="AZ39" si="506">IF(BA38=0,"",AZ38/BA38)</f>
        <v>0.2711864406779661</v>
      </c>
      <c r="BA39" s="30">
        <v>0</v>
      </c>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v>11</v>
      </c>
      <c r="AO40" s="52">
        <v>55</v>
      </c>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f t="shared" ref="AN41" si="538">IF(AO40=0,"",AN40/AO40)</f>
        <v>0.2</v>
      </c>
      <c r="AO41" s="52">
        <v>0</v>
      </c>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v>11</v>
      </c>
      <c r="E42" s="30">
        <v>35</v>
      </c>
      <c r="F42" s="31">
        <v>23</v>
      </c>
      <c r="G42" s="31">
        <v>55</v>
      </c>
      <c r="H42" s="30">
        <v>15</v>
      </c>
      <c r="I42" s="30">
        <v>35</v>
      </c>
      <c r="J42" s="31">
        <v>29</v>
      </c>
      <c r="K42" s="31">
        <v>58</v>
      </c>
      <c r="L42" s="30">
        <v>27</v>
      </c>
      <c r="M42" s="30">
        <v>45</v>
      </c>
      <c r="N42" s="31">
        <v>35</v>
      </c>
      <c r="O42" s="31">
        <v>42</v>
      </c>
      <c r="P42" s="30">
        <v>29</v>
      </c>
      <c r="Q42" s="30">
        <v>47</v>
      </c>
      <c r="R42" s="31"/>
      <c r="S42" s="31"/>
      <c r="T42" s="30">
        <v>23</v>
      </c>
      <c r="U42" s="30">
        <v>31</v>
      </c>
      <c r="V42" s="31">
        <v>27</v>
      </c>
      <c r="W42" s="31">
        <v>38</v>
      </c>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v>42</v>
      </c>
      <c r="BO42" s="31">
        <v>44</v>
      </c>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0.21299999999999999</v>
      </c>
      <c r="D43" s="296">
        <f t="shared" ref="D43" si="559">IF(E42=0,"",D42/E42)</f>
        <v>0.31428571428571428</v>
      </c>
      <c r="E43" s="30">
        <v>0</v>
      </c>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f t="shared" ref="N43" si="564">IF(O42=0,"",N42/O42)</f>
        <v>0.83333333333333337</v>
      </c>
      <c r="O43" s="31">
        <v>3</v>
      </c>
      <c r="P43" s="296">
        <f t="shared" ref="P43" si="565">IF(Q42=0,"",P42/Q42)</f>
        <v>0.61702127659574468</v>
      </c>
      <c r="Q43" s="30">
        <v>3</v>
      </c>
      <c r="R43" s="297" t="str">
        <f t="shared" ref="R43" si="566">IF(S42=0,"",R42/S42)</f>
        <v/>
      </c>
      <c r="S43" s="31"/>
      <c r="T43" s="296">
        <f t="shared" ref="T43" si="567">IF(U42=0,"",T42/U42)</f>
        <v>0.74193548387096775</v>
      </c>
      <c r="U43" s="30">
        <v>3</v>
      </c>
      <c r="V43" s="297">
        <f t="shared" ref="V43" si="568">IF(W42=0,"",V42/W42)</f>
        <v>0.71052631578947367</v>
      </c>
      <c r="W43" s="31">
        <v>3</v>
      </c>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f t="shared" ref="AX43" si="581">IF(AY42=0,"",AX42/AY42)</f>
        <v>0.26923076923076922</v>
      </c>
      <c r="AY43" s="31">
        <v>3</v>
      </c>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f t="shared" ref="BN43" si="589">IF(BO42=0,"",BN42/BO42)</f>
        <v>0.95454545454545459</v>
      </c>
      <c r="BO43" s="31">
        <v>1</v>
      </c>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0.21299999999999999</v>
      </c>
      <c r="CD43" s="207"/>
      <c r="CE43" s="194" t="s">
        <v>7</v>
      </c>
      <c r="CF43" s="194"/>
      <c r="CG43" s="194"/>
      <c r="CH43" s="194"/>
      <c r="CI43" s="207"/>
      <c r="CJ43" s="194"/>
    </row>
    <row r="44" spans="1:88" ht="15" customHeight="1">
      <c r="A44" s="213">
        <f t="shared" ref="A44" si="596">A42+1</f>
        <v>14</v>
      </c>
      <c r="B44" s="266" t="str">
        <f>AD16</f>
        <v>Jaap vd Sluis</v>
      </c>
      <c r="C44" s="266"/>
      <c r="D44" s="52">
        <v>17</v>
      </c>
      <c r="E44" s="52">
        <v>32</v>
      </c>
      <c r="F44" s="30">
        <v>23</v>
      </c>
      <c r="G44" s="30">
        <v>59</v>
      </c>
      <c r="H44" s="52">
        <v>11</v>
      </c>
      <c r="I44" s="52">
        <v>43</v>
      </c>
      <c r="J44" s="30">
        <v>31</v>
      </c>
      <c r="K44" s="30">
        <v>55</v>
      </c>
      <c r="L44" s="52">
        <v>27</v>
      </c>
      <c r="M44" s="52">
        <v>58</v>
      </c>
      <c r="N44" s="30"/>
      <c r="O44" s="30"/>
      <c r="P44" s="52">
        <v>22</v>
      </c>
      <c r="Q44" s="52">
        <v>40</v>
      </c>
      <c r="R44" s="30">
        <v>20</v>
      </c>
      <c r="S44" s="30">
        <v>32</v>
      </c>
      <c r="T44" s="52">
        <v>25</v>
      </c>
      <c r="U44" s="52">
        <v>45</v>
      </c>
      <c r="V44" s="30"/>
      <c r="W44" s="30"/>
      <c r="X44" s="52">
        <v>19</v>
      </c>
      <c r="Y44" s="52">
        <v>55</v>
      </c>
      <c r="Z44" s="30">
        <v>13</v>
      </c>
      <c r="AA44" s="30">
        <v>60</v>
      </c>
      <c r="AB44" s="52">
        <v>7</v>
      </c>
      <c r="AC44" s="52">
        <v>59</v>
      </c>
      <c r="AD44" s="278"/>
      <c r="AE44" s="278"/>
      <c r="AF44" s="52">
        <v>15</v>
      </c>
      <c r="AG44" s="52">
        <v>29</v>
      </c>
      <c r="AH44" s="30"/>
      <c r="AI44" s="30"/>
      <c r="AJ44" s="52">
        <v>40</v>
      </c>
      <c r="AK44" s="52">
        <v>49</v>
      </c>
      <c r="AL44" s="30">
        <v>8</v>
      </c>
      <c r="AM44" s="30">
        <v>48</v>
      </c>
      <c r="AN44" s="52">
        <v>12</v>
      </c>
      <c r="AO44" s="52">
        <v>57</v>
      </c>
      <c r="AP44" s="30"/>
      <c r="AQ44" s="30"/>
      <c r="AR44" s="52"/>
      <c r="AS44" s="52"/>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v>10</v>
      </c>
      <c r="BW44" s="30">
        <v>35</v>
      </c>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0.29799999999999999</v>
      </c>
      <c r="D45" s="295">
        <f t="shared" ref="D45" si="597">IF(E44=0,"",D44/E44)</f>
        <v>0.53125</v>
      </c>
      <c r="E45" s="52">
        <v>2</v>
      </c>
      <c r="F45" s="296">
        <f t="shared" ref="F45" si="598">IF(G44=0,"",F44/G44)</f>
        <v>0.38983050847457629</v>
      </c>
      <c r="G45" s="30">
        <v>2</v>
      </c>
      <c r="H45" s="295">
        <f t="shared" ref="H45" si="599">IF(I44=0,"",H44/I44)</f>
        <v>0.2558139534883721</v>
      </c>
      <c r="I45" s="52">
        <v>0</v>
      </c>
      <c r="J45" s="296">
        <f t="shared" ref="J45" si="600">IF(K44=0,"",J44/K44)</f>
        <v>0.5636363636363636</v>
      </c>
      <c r="K45" s="30">
        <v>2</v>
      </c>
      <c r="L45" s="295">
        <f t="shared" ref="L45" si="601">IF(M44=0,"",L44/M44)</f>
        <v>0.46551724137931033</v>
      </c>
      <c r="M45" s="52">
        <v>2</v>
      </c>
      <c r="N45" s="296" t="str">
        <f t="shared" ref="N45" si="602">IF(O44=0,"",N44/O44)</f>
        <v/>
      </c>
      <c r="O45" s="30"/>
      <c r="P45" s="295">
        <f t="shared" ref="P45" si="603">IF(Q44=0,"",P44/Q44)</f>
        <v>0.55000000000000004</v>
      </c>
      <c r="Q45" s="52">
        <v>0</v>
      </c>
      <c r="R45" s="296">
        <f t="shared" ref="R45" si="604">IF(S44=0,"",R44/S44)</f>
        <v>0.625</v>
      </c>
      <c r="S45" s="30">
        <v>3</v>
      </c>
      <c r="T45" s="295">
        <f t="shared" ref="T45" si="605">IF(U44=0,"",T44/U44)</f>
        <v>0.55555555555555558</v>
      </c>
      <c r="U45" s="52">
        <v>3</v>
      </c>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f t="shared" ref="AL45" si="613">IF(AM44=0,"",AL44/AM44)</f>
        <v>0.16666666666666666</v>
      </c>
      <c r="AM45" s="30">
        <v>0</v>
      </c>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f t="shared" ref="AV45" si="618">IF(AW44=0,"",AV44/AW44)</f>
        <v>0.90243902439024393</v>
      </c>
      <c r="AW45" s="52">
        <v>1</v>
      </c>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f t="shared" ref="BV45" si="631">IF(BW44=0,"",BV44/BW44)</f>
        <v>0.2857142857142857</v>
      </c>
      <c r="BW45" s="30">
        <v>3</v>
      </c>
      <c r="BX45" s="295">
        <f t="shared" ref="BX45" si="632">IF(BY44=0,"",BX44/BY44)</f>
        <v>0.3125</v>
      </c>
      <c r="BY45" s="52">
        <v>3</v>
      </c>
      <c r="BZ45" s="296">
        <f t="shared" ref="BZ45" si="633">IF(CA44=0,"",BZ44/CA44)</f>
        <v>0.44736842105263158</v>
      </c>
      <c r="CA45" s="30">
        <v>1</v>
      </c>
      <c r="CB45" s="268">
        <f t="shared" si="109"/>
        <v>15</v>
      </c>
      <c r="CC45" s="269">
        <f>C45</f>
        <v>0.29799999999999999</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v>34</v>
      </c>
      <c r="O46" s="31">
        <v>38</v>
      </c>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v>14</v>
      </c>
      <c r="AM46" s="31">
        <v>23</v>
      </c>
      <c r="AN46" s="30">
        <v>10</v>
      </c>
      <c r="AO46" s="30">
        <v>44</v>
      </c>
      <c r="AP46" s="31">
        <v>22</v>
      </c>
      <c r="AQ46" s="31">
        <v>41</v>
      </c>
      <c r="AR46" s="30">
        <v>13</v>
      </c>
      <c r="AS46" s="30">
        <v>32</v>
      </c>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f t="shared" ref="N47" si="640">IF(O46=0,"",N46/O46)</f>
        <v>0.89473684210526316</v>
      </c>
      <c r="O47" s="31">
        <v>1</v>
      </c>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f t="shared" ref="AL47" si="651">IF(AM46=0,"",AL46/AM46)</f>
        <v>0.60869565217391308</v>
      </c>
      <c r="AM47" s="31">
        <v>3</v>
      </c>
      <c r="AN47" s="296">
        <f t="shared" ref="AN47" si="652">IF(AO46=0,"",AN46/AO46)</f>
        <v>0.22727272727272727</v>
      </c>
      <c r="AO47" s="30">
        <v>3</v>
      </c>
      <c r="AP47" s="297">
        <f t="shared" ref="AP47" si="653">IF(AQ46=0,"",AP46/AQ46)</f>
        <v>0.53658536585365857</v>
      </c>
      <c r="AQ47" s="31">
        <v>3</v>
      </c>
      <c r="AR47" s="296">
        <f t="shared" ref="AR47" si="654">IF(AS46=0,"",AR46/AS46)</f>
        <v>0.40625</v>
      </c>
      <c r="AS47" s="30">
        <v>3</v>
      </c>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v>14</v>
      </c>
      <c r="BI48" s="52">
        <v>43</v>
      </c>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f t="shared" ref="AP49" si="691">IF(AQ48=0,"",AP48/AQ48)</f>
        <v>0.48936170212765956</v>
      </c>
      <c r="AQ49" s="30">
        <v>3</v>
      </c>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f t="shared" ref="BH49" si="700">IF(BI48=0,"",BH48/BI48)</f>
        <v>0.32558139534883723</v>
      </c>
      <c r="BI49" s="52">
        <v>3</v>
      </c>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f t="shared" ref="BT49" si="706">IF(BU48=0,"",BT48/BU48)</f>
        <v>9.0909090909090912E-2</v>
      </c>
      <c r="BU49" s="52">
        <v>0</v>
      </c>
      <c r="BV49" s="296">
        <f t="shared" ref="BV49" si="707">IF(BW48=0,"",BV48/BW48)</f>
        <v>0.20930232558139536</v>
      </c>
      <c r="BW49" s="30">
        <v>1</v>
      </c>
      <c r="BX49" s="295">
        <f t="shared" ref="BX49" si="708">IF(BY48=0,"",BX48/BY48)</f>
        <v>0.34883720930232559</v>
      </c>
      <c r="BY49" s="52">
        <v>3</v>
      </c>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v>15</v>
      </c>
      <c r="AE52" s="30">
        <v>48</v>
      </c>
      <c r="AF52" s="52">
        <v>7</v>
      </c>
      <c r="AG52" s="52">
        <v>23</v>
      </c>
      <c r="AH52" s="30">
        <v>16</v>
      </c>
      <c r="AI52" s="30">
        <v>44</v>
      </c>
      <c r="AJ52" s="52">
        <v>41</v>
      </c>
      <c r="AK52" s="52">
        <v>39</v>
      </c>
      <c r="AL52" s="278"/>
      <c r="AM52" s="278"/>
      <c r="AN52" s="52">
        <v>14</v>
      </c>
      <c r="AO52" s="52">
        <v>54</v>
      </c>
      <c r="AP52" s="30">
        <v>23</v>
      </c>
      <c r="AQ52" s="30">
        <v>44</v>
      </c>
      <c r="AR52" s="52"/>
      <c r="AS52" s="52"/>
      <c r="AT52" s="30"/>
      <c r="AU52" s="30"/>
      <c r="AV52" s="52">
        <v>45</v>
      </c>
      <c r="AW52" s="52">
        <v>59</v>
      </c>
      <c r="AX52" s="30">
        <v>14</v>
      </c>
      <c r="AY52" s="30">
        <v>53</v>
      </c>
      <c r="AZ52" s="52">
        <v>12</v>
      </c>
      <c r="BA52" s="52">
        <v>54</v>
      </c>
      <c r="BB52" s="30"/>
      <c r="BC52" s="30"/>
      <c r="BD52" s="52">
        <v>47</v>
      </c>
      <c r="BE52" s="52">
        <v>36</v>
      </c>
      <c r="BF52" s="30">
        <v>15</v>
      </c>
      <c r="BG52" s="30">
        <v>38</v>
      </c>
      <c r="BH52" s="52">
        <v>15</v>
      </c>
      <c r="BI52" s="52">
        <v>46</v>
      </c>
      <c r="BJ52" s="30">
        <v>14</v>
      </c>
      <c r="BK52" s="30">
        <v>44</v>
      </c>
      <c r="BL52" s="52">
        <v>27</v>
      </c>
      <c r="BM52" s="52">
        <v>45</v>
      </c>
      <c r="BN52" s="30">
        <v>45</v>
      </c>
      <c r="BO52" s="30">
        <v>44</v>
      </c>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f t="shared" ref="AD53" si="763">IF(AE52=0,"",AD52/AE52)</f>
        <v>0.3125</v>
      </c>
      <c r="AE53" s="30">
        <v>3</v>
      </c>
      <c r="AF53" s="295">
        <f t="shared" ref="AF53" si="764">IF(AG52=0,"",AF52/AG52)</f>
        <v>0.30434782608695654</v>
      </c>
      <c r="AG53" s="52">
        <v>0</v>
      </c>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f t="shared" ref="AP53" si="768">IF(AQ52=0,"",AP52/AQ52)</f>
        <v>0.52272727272727271</v>
      </c>
      <c r="AQ53" s="30">
        <v>3</v>
      </c>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f t="shared" ref="BH53" si="777">IF(BI52=0,"",BH52/BI52)</f>
        <v>0.32608695652173914</v>
      </c>
      <c r="BI53" s="52">
        <v>3</v>
      </c>
      <c r="BJ53" s="296">
        <f t="shared" ref="BJ53" si="778">IF(BK52=0,"",BJ52/BK52)</f>
        <v>0.31818181818181818</v>
      </c>
      <c r="BK53" s="30">
        <v>0</v>
      </c>
      <c r="BL53" s="295">
        <f t="shared" ref="BL53" si="779">IF(BM52=0,"",BL52/BM52)</f>
        <v>0.6</v>
      </c>
      <c r="BM53" s="52">
        <v>3</v>
      </c>
      <c r="BN53" s="296">
        <f t="shared" ref="BN53" si="780">IF(BO52=0,"",BN52/BO52)</f>
        <v>1.0227272727272727</v>
      </c>
      <c r="BO53" s="30">
        <v>3</v>
      </c>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v>14</v>
      </c>
      <c r="AA54" s="31">
        <v>55</v>
      </c>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v>39</v>
      </c>
      <c r="AW54" s="30">
        <v>50</v>
      </c>
      <c r="AX54" s="31">
        <v>15</v>
      </c>
      <c r="AY54" s="31">
        <v>34</v>
      </c>
      <c r="AZ54" s="30"/>
      <c r="BA54" s="30"/>
      <c r="BB54" s="31">
        <v>8</v>
      </c>
      <c r="BC54" s="31">
        <v>60</v>
      </c>
      <c r="BD54" s="30">
        <v>47</v>
      </c>
      <c r="BE54" s="30">
        <v>32</v>
      </c>
      <c r="BF54" s="31">
        <v>11</v>
      </c>
      <c r="BG54" s="31">
        <v>53</v>
      </c>
      <c r="BH54" s="30">
        <v>14</v>
      </c>
      <c r="BI54" s="30">
        <v>37</v>
      </c>
      <c r="BJ54" s="31">
        <v>17</v>
      </c>
      <c r="BK54" s="31">
        <v>44</v>
      </c>
      <c r="BL54" s="30">
        <v>27</v>
      </c>
      <c r="BM54" s="30">
        <v>45</v>
      </c>
      <c r="BN54" s="31"/>
      <c r="BO54" s="31"/>
      <c r="BP54" s="30">
        <v>12</v>
      </c>
      <c r="BQ54" s="30">
        <v>21</v>
      </c>
      <c r="BR54" s="31">
        <v>11</v>
      </c>
      <c r="BS54" s="31">
        <v>52</v>
      </c>
      <c r="BT54" s="30">
        <v>10</v>
      </c>
      <c r="BU54" s="30">
        <v>31</v>
      </c>
      <c r="BV54" s="31">
        <v>8</v>
      </c>
      <c r="BW54" s="31">
        <v>36</v>
      </c>
      <c r="BX54" s="30">
        <v>14</v>
      </c>
      <c r="BY54" s="30">
        <v>60</v>
      </c>
      <c r="BZ54" s="31">
        <v>15</v>
      </c>
      <c r="CA54" s="31">
        <v>49</v>
      </c>
      <c r="CB54" s="217" t="str">
        <f t="shared" si="711"/>
        <v>Marcel Mast</v>
      </c>
      <c r="CC54" s="217"/>
      <c r="CD54" s="194"/>
      <c r="CG54" s="194"/>
      <c r="CH54" s="194"/>
      <c r="CI54" s="194"/>
      <c r="CJ54" s="194"/>
    </row>
    <row r="55" spans="1:88" ht="15" customHeight="1">
      <c r="B55" s="264">
        <f>AN17</f>
        <v>14</v>
      </c>
      <c r="C55" s="265">
        <f>AO17</f>
        <v>0.23899999999999999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f t="shared" ref="Z55" si="798">IF(AA54=0,"",Z54/AA54)</f>
        <v>0.25454545454545452</v>
      </c>
      <c r="AA55" s="31">
        <v>3</v>
      </c>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f t="shared" ref="AV55" si="808">IF(AW54=0,"",AV54/AW54)</f>
        <v>0.78</v>
      </c>
      <c r="AW55" s="30">
        <v>0</v>
      </c>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f t="shared" ref="BH55" si="814">IF(BI54=0,"",BH54/BI54)</f>
        <v>0.3783783783783784</v>
      </c>
      <c r="BI55" s="30">
        <v>3</v>
      </c>
      <c r="BJ55" s="297">
        <f t="shared" ref="BJ55" si="815">IF(BK54=0,"",BJ54/BK54)</f>
        <v>0.38636363636363635</v>
      </c>
      <c r="BK55" s="31">
        <v>3</v>
      </c>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f t="shared" ref="BX55" si="822">IF(BY54=0,"",BX54/BY54)</f>
        <v>0.23333333333333334</v>
      </c>
      <c r="BY55" s="30">
        <v>1</v>
      </c>
      <c r="BZ55" s="297">
        <f t="shared" ref="BZ55" si="823">IF(CA54=0,"",BZ54/CA54)</f>
        <v>0.30612244897959184</v>
      </c>
      <c r="CA55" s="31">
        <v>0</v>
      </c>
      <c r="CB55" s="264">
        <f t="shared" si="711"/>
        <v>14</v>
      </c>
      <c r="CC55" s="265">
        <f>C55</f>
        <v>0.23899999999999999</v>
      </c>
      <c r="CD55" s="207"/>
      <c r="CG55" s="194"/>
      <c r="CH55" s="194"/>
      <c r="CI55" s="207"/>
      <c r="CJ55" s="194"/>
    </row>
    <row r="56" spans="1:88" ht="15" customHeight="1">
      <c r="A56" s="213">
        <f t="shared" si="749"/>
        <v>20</v>
      </c>
      <c r="B56" s="266" t="str">
        <f>AP16</f>
        <v>Marcel den Os</v>
      </c>
      <c r="C56" s="266"/>
      <c r="D56" s="52">
        <v>8</v>
      </c>
      <c r="E56" s="52">
        <v>31</v>
      </c>
      <c r="F56" s="30">
        <v>23</v>
      </c>
      <c r="G56" s="30">
        <v>43</v>
      </c>
      <c r="H56" s="52">
        <v>13</v>
      </c>
      <c r="I56" s="52">
        <v>45</v>
      </c>
      <c r="J56" s="30"/>
      <c r="K56" s="30"/>
      <c r="L56" s="52">
        <v>14</v>
      </c>
      <c r="M56" s="52">
        <v>47</v>
      </c>
      <c r="N56" s="30"/>
      <c r="O56" s="30"/>
      <c r="P56" s="52">
        <v>29</v>
      </c>
      <c r="Q56" s="52">
        <v>48</v>
      </c>
      <c r="R56" s="30"/>
      <c r="S56" s="30"/>
      <c r="T56" s="52">
        <v>5</v>
      </c>
      <c r="U56" s="52">
        <v>29</v>
      </c>
      <c r="V56" s="30">
        <v>18</v>
      </c>
      <c r="W56" s="30">
        <v>40</v>
      </c>
      <c r="X56" s="52"/>
      <c r="Y56" s="52"/>
      <c r="Z56" s="30"/>
      <c r="AA56" s="30"/>
      <c r="AB56" s="52">
        <v>8</v>
      </c>
      <c r="AC56" s="52">
        <v>44</v>
      </c>
      <c r="AD56" s="30"/>
      <c r="AE56" s="30"/>
      <c r="AF56" s="52">
        <v>14</v>
      </c>
      <c r="AG56" s="52">
        <v>41</v>
      </c>
      <c r="AH56" s="30">
        <v>16</v>
      </c>
      <c r="AI56" s="30">
        <v>47</v>
      </c>
      <c r="AJ56" s="52"/>
      <c r="AK56" s="52"/>
      <c r="AL56" s="30">
        <v>11</v>
      </c>
      <c r="AM56" s="30">
        <v>44</v>
      </c>
      <c r="AN56" s="52">
        <v>7</v>
      </c>
      <c r="AO56" s="52">
        <v>34</v>
      </c>
      <c r="AP56" s="278"/>
      <c r="AQ56" s="278"/>
      <c r="AR56" s="52"/>
      <c r="AS56" s="52"/>
      <c r="AT56" s="30">
        <v>10</v>
      </c>
      <c r="AU56" s="30">
        <v>25</v>
      </c>
      <c r="AV56" s="52">
        <v>32</v>
      </c>
      <c r="AW56" s="52">
        <v>50</v>
      </c>
      <c r="AX56" s="30"/>
      <c r="AY56" s="30"/>
      <c r="AZ56" s="52">
        <v>15</v>
      </c>
      <c r="BA56" s="52">
        <v>41</v>
      </c>
      <c r="BB56" s="30">
        <v>3</v>
      </c>
      <c r="BC56" s="30">
        <v>54</v>
      </c>
      <c r="BD56" s="52">
        <v>45</v>
      </c>
      <c r="BE56" s="52">
        <v>53</v>
      </c>
      <c r="BF56" s="30">
        <v>14</v>
      </c>
      <c r="BG56" s="30">
        <v>57</v>
      </c>
      <c r="BH56" s="52">
        <v>9</v>
      </c>
      <c r="BI56" s="52">
        <v>60</v>
      </c>
      <c r="BJ56" s="30"/>
      <c r="BK56" s="30"/>
      <c r="BL56" s="52">
        <v>23</v>
      </c>
      <c r="BM56" s="52">
        <v>44</v>
      </c>
      <c r="BN56" s="30">
        <v>43</v>
      </c>
      <c r="BO56" s="30">
        <v>48</v>
      </c>
      <c r="BP56" s="52"/>
      <c r="BQ56" s="52"/>
      <c r="BR56" s="30">
        <v>15</v>
      </c>
      <c r="BS56" s="30">
        <v>57</v>
      </c>
      <c r="BT56" s="52">
        <v>10</v>
      </c>
      <c r="BU56" s="52">
        <v>34</v>
      </c>
      <c r="BV56" s="30">
        <v>6</v>
      </c>
      <c r="BW56" s="30">
        <v>38</v>
      </c>
      <c r="BX56" s="52">
        <v>10</v>
      </c>
      <c r="BY56" s="52">
        <v>45</v>
      </c>
      <c r="BZ56" s="30">
        <v>14</v>
      </c>
      <c r="CA56" s="30">
        <v>33</v>
      </c>
      <c r="CB56" s="266" t="str">
        <f t="shared" si="711"/>
        <v>Marcel den Os</v>
      </c>
      <c r="CC56" s="266"/>
      <c r="CD56" s="194"/>
      <c r="CG56" s="194"/>
      <c r="CH56" s="194"/>
      <c r="CI56" s="194"/>
      <c r="CJ56" s="194"/>
    </row>
    <row r="57" spans="1:88" ht="15" customHeight="1">
      <c r="B57" s="268">
        <f>AP17</f>
        <v>23</v>
      </c>
      <c r="C57" s="269">
        <f>AQ17</f>
        <v>0.46400000000000002</v>
      </c>
      <c r="D57" s="295">
        <f t="shared" ref="D57" si="824">IF(E56=0,"",D56/E56)</f>
        <v>0.25806451612903225</v>
      </c>
      <c r="E57" s="52">
        <v>0</v>
      </c>
      <c r="F57" s="296">
        <f t="shared" ref="F57" si="825">IF(G56=0,"",F56/G56)</f>
        <v>0.53488372093023251</v>
      </c>
      <c r="G57" s="30">
        <v>3</v>
      </c>
      <c r="H57" s="295">
        <f t="shared" ref="H57" si="826">IF(I56=0,"",H56/I56)</f>
        <v>0.28888888888888886</v>
      </c>
      <c r="I57" s="52">
        <v>0</v>
      </c>
      <c r="J57" s="296" t="str">
        <f t="shared" ref="J57" si="827">IF(K56=0,"",J56/K56)</f>
        <v/>
      </c>
      <c r="K57" s="30"/>
      <c r="L57" s="295">
        <f t="shared" ref="L57" si="828">IF(M56=0,"",L56/M56)</f>
        <v>0.2978723404255319</v>
      </c>
      <c r="M57" s="52">
        <v>0</v>
      </c>
      <c r="N57" s="296" t="str">
        <f t="shared" ref="N57" si="829">IF(O56=0,"",N56/O56)</f>
        <v/>
      </c>
      <c r="O57" s="30"/>
      <c r="P57" s="295">
        <f t="shared" ref="P57" si="830">IF(Q56=0,"",P56/Q56)</f>
        <v>0.60416666666666663</v>
      </c>
      <c r="Q57" s="52">
        <v>3</v>
      </c>
      <c r="R57" s="296" t="str">
        <f t="shared" ref="R57" si="831">IF(S56=0,"",R56/S56)</f>
        <v/>
      </c>
      <c r="S57" s="30"/>
      <c r="T57" s="295">
        <f t="shared" ref="T57" si="832">IF(U56=0,"",T56/U56)</f>
        <v>0.17241379310344829</v>
      </c>
      <c r="U57" s="52">
        <v>0</v>
      </c>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f t="shared" ref="AH57" si="839">IF(AI56=0,"",AH56/AI56)</f>
        <v>0.34042553191489361</v>
      </c>
      <c r="AI57" s="30">
        <v>1</v>
      </c>
      <c r="AJ57" s="295" t="str">
        <f t="shared" ref="AJ57" si="840">IF(AK56=0,"",AJ56/AK56)</f>
        <v/>
      </c>
      <c r="AK57" s="52"/>
      <c r="AL57" s="296">
        <f t="shared" ref="AL57" si="841">IF(AM56=0,"",AL56/AM56)</f>
        <v>0.25</v>
      </c>
      <c r="AM57" s="30">
        <v>1</v>
      </c>
      <c r="AN57" s="295">
        <f t="shared" ref="AN57" si="842">IF(AO56=0,"",AN56/AO56)</f>
        <v>0.20588235294117646</v>
      </c>
      <c r="AO57" s="52">
        <v>0</v>
      </c>
      <c r="AP57" s="298"/>
      <c r="AQ57" s="278"/>
      <c r="AR57" s="295" t="str">
        <f t="shared" ref="AR57" si="843">IF(AS56=0,"",AR56/AS56)</f>
        <v/>
      </c>
      <c r="AS57" s="52"/>
      <c r="AT57" s="296">
        <f t="shared" ref="AT57" si="844">IF(AU56=0,"",AT56/AU56)</f>
        <v>0.4</v>
      </c>
      <c r="AU57" s="30">
        <v>3</v>
      </c>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f t="shared" ref="BH57" si="851">IF(BI56=0,"",BH56/BI56)</f>
        <v>0.15</v>
      </c>
      <c r="BI57" s="52">
        <v>0</v>
      </c>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f t="shared" ref="BR57" si="856">IF(BS56=0,"",BR56/BS56)</f>
        <v>0.26315789473684209</v>
      </c>
      <c r="BS57" s="30">
        <v>3</v>
      </c>
      <c r="BT57" s="295">
        <f t="shared" ref="BT57" si="857">IF(BU56=0,"",BT56/BU56)</f>
        <v>0.29411764705882354</v>
      </c>
      <c r="BU57" s="52">
        <v>3</v>
      </c>
      <c r="BV57" s="296">
        <f t="shared" ref="BV57" si="858">IF(BW56=0,"",BV56/BW56)</f>
        <v>0.15789473684210525</v>
      </c>
      <c r="BW57" s="30">
        <v>1</v>
      </c>
      <c r="BX57" s="295">
        <f t="shared" ref="BX57" si="859">IF(BY56=0,"",BX56/BY56)</f>
        <v>0.22222222222222221</v>
      </c>
      <c r="BY57" s="52">
        <v>0</v>
      </c>
      <c r="BZ57" s="296">
        <f t="shared" ref="BZ57" si="860">IF(CA56=0,"",BZ56/CA56)</f>
        <v>0.42424242424242425</v>
      </c>
      <c r="CA57" s="30">
        <v>1</v>
      </c>
      <c r="CB57" s="268">
        <f t="shared" si="711"/>
        <v>23</v>
      </c>
      <c r="CC57" s="269">
        <f>C57</f>
        <v>0.46400000000000002</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v>14</v>
      </c>
      <c r="AG58" s="30">
        <v>32</v>
      </c>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v>8</v>
      </c>
      <c r="BG58" s="31">
        <v>60</v>
      </c>
      <c r="BH58" s="30"/>
      <c r="BI58" s="30"/>
      <c r="BJ58" s="31">
        <v>17</v>
      </c>
      <c r="BK58" s="31">
        <v>53</v>
      </c>
      <c r="BL58" s="30">
        <v>27</v>
      </c>
      <c r="BM58" s="30">
        <v>45</v>
      </c>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f t="shared" ref="AF59" si="875">IF(AG58=0,"",AF58/AG58)</f>
        <v>0.4375</v>
      </c>
      <c r="AG59" s="30">
        <v>1</v>
      </c>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f t="shared" ref="BF59" si="887">IF(BG58=0,"",BF58/BG58)</f>
        <v>0.13333333333333333</v>
      </c>
      <c r="BG59" s="31">
        <v>0</v>
      </c>
      <c r="BH59" s="296" t="str">
        <f t="shared" ref="BH59" si="888">IF(BI58=0,"",BH58/BI58)</f>
        <v/>
      </c>
      <c r="BI59" s="30"/>
      <c r="BJ59" s="297">
        <f t="shared" ref="BJ59" si="889">IF(BK58=0,"",BJ58/BK58)</f>
        <v>0.32075471698113206</v>
      </c>
      <c r="BK59" s="31">
        <v>2</v>
      </c>
      <c r="BL59" s="296">
        <f t="shared" ref="BL59" si="890">IF(BM58=0,"",BL58/BM58)</f>
        <v>0.6</v>
      </c>
      <c r="BM59" s="30">
        <v>3</v>
      </c>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v>9</v>
      </c>
      <c r="S60" s="30">
        <v>27</v>
      </c>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v>13</v>
      </c>
      <c r="AQ60" s="30">
        <v>25</v>
      </c>
      <c r="AR60" s="52">
        <v>11</v>
      </c>
      <c r="AS60" s="52">
        <v>38</v>
      </c>
      <c r="AT60" s="278"/>
      <c r="AU60" s="278"/>
      <c r="AV60" s="52">
        <v>35</v>
      </c>
      <c r="AW60" s="52">
        <v>31</v>
      </c>
      <c r="AX60" s="30">
        <v>11</v>
      </c>
      <c r="AY60" s="30">
        <v>60</v>
      </c>
      <c r="AZ60" s="52">
        <v>15</v>
      </c>
      <c r="BA60" s="52">
        <v>51</v>
      </c>
      <c r="BB60" s="30">
        <v>5</v>
      </c>
      <c r="BC60" s="30">
        <v>38</v>
      </c>
      <c r="BD60" s="52">
        <v>47</v>
      </c>
      <c r="BE60" s="52">
        <v>46</v>
      </c>
      <c r="BF60" s="30">
        <v>5</v>
      </c>
      <c r="BG60" s="30">
        <v>30</v>
      </c>
      <c r="BH60" s="52">
        <v>9</v>
      </c>
      <c r="BI60" s="52">
        <v>48</v>
      </c>
      <c r="BJ60" s="30">
        <v>13</v>
      </c>
      <c r="BK60" s="30">
        <v>60</v>
      </c>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12</v>
      </c>
      <c r="C61" s="269">
        <f>AU17</f>
        <v>0.20399999999999999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f t="shared" ref="R61" si="905">IF(S60=0,"",R60/S60)</f>
        <v>0.33333333333333331</v>
      </c>
      <c r="S61" s="30">
        <v>0</v>
      </c>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f t="shared" ref="AP61" si="917">IF(AQ60=0,"",AP60/AQ60)</f>
        <v>0.52</v>
      </c>
      <c r="AQ61" s="30">
        <v>1</v>
      </c>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f t="shared" ref="BB61" si="923">IF(BC60=0,"",BB60/BC60)</f>
        <v>0.13157894736842105</v>
      </c>
      <c r="BC61" s="30">
        <v>0</v>
      </c>
      <c r="BD61" s="295">
        <f t="shared" ref="BD61" si="924">IF(BE60=0,"",BD60/BE60)</f>
        <v>1.0217391304347827</v>
      </c>
      <c r="BE61" s="52">
        <v>3</v>
      </c>
      <c r="BF61" s="296">
        <f t="shared" ref="BF61" si="925">IF(BG60=0,"",BF60/BG60)</f>
        <v>0.16666666666666666</v>
      </c>
      <c r="BG61" s="30">
        <v>0</v>
      </c>
      <c r="BH61" s="295">
        <f t="shared" ref="BH61" si="926">IF(BI60=0,"",BH60/BI60)</f>
        <v>0.1875</v>
      </c>
      <c r="BI61" s="52">
        <v>0</v>
      </c>
      <c r="BJ61" s="296">
        <f t="shared" ref="BJ61" si="927">IF(BK60=0,"",BJ60/BK60)</f>
        <v>0.21666666666666667</v>
      </c>
      <c r="BK61" s="30">
        <v>0</v>
      </c>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f t="shared" ref="BT61" si="932">IF(BU60=0,"",BT60/BU60)</f>
        <v>0.2</v>
      </c>
      <c r="BU61" s="52">
        <v>1</v>
      </c>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12</v>
      </c>
      <c r="CC61" s="269">
        <f>C61</f>
        <v>0.20399999999999999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v>37</v>
      </c>
      <c r="O62" s="31">
        <v>50</v>
      </c>
      <c r="P62" s="30">
        <v>29</v>
      </c>
      <c r="Q62" s="30">
        <v>50</v>
      </c>
      <c r="R62" s="31"/>
      <c r="S62" s="31"/>
      <c r="T62" s="30">
        <v>25</v>
      </c>
      <c r="U62" s="30">
        <v>45</v>
      </c>
      <c r="V62" s="31">
        <v>25</v>
      </c>
      <c r="W62" s="31">
        <v>41</v>
      </c>
      <c r="X62" s="30"/>
      <c r="Y62" s="30"/>
      <c r="Z62" s="31">
        <v>10</v>
      </c>
      <c r="AA62" s="31">
        <v>35</v>
      </c>
      <c r="AB62" s="30"/>
      <c r="AC62" s="30"/>
      <c r="AD62" s="31">
        <v>15</v>
      </c>
      <c r="AE62" s="31">
        <v>41</v>
      </c>
      <c r="AF62" s="30">
        <v>6</v>
      </c>
      <c r="AG62" s="30">
        <v>46</v>
      </c>
      <c r="AH62" s="31">
        <v>12</v>
      </c>
      <c r="AI62" s="31">
        <v>46</v>
      </c>
      <c r="AJ62" s="30">
        <v>41</v>
      </c>
      <c r="AK62" s="30">
        <v>36</v>
      </c>
      <c r="AL62" s="31">
        <v>10</v>
      </c>
      <c r="AM62" s="31">
        <v>59</v>
      </c>
      <c r="AN62" s="30">
        <v>14</v>
      </c>
      <c r="AO62" s="30">
        <v>50</v>
      </c>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v>15</v>
      </c>
      <c r="BG62" s="31">
        <v>12</v>
      </c>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f t="shared" ref="N63" si="941">IF(O62=0,"",N62/O62)</f>
        <v>0.74</v>
      </c>
      <c r="O63" s="31">
        <v>3</v>
      </c>
      <c r="P63" s="296">
        <f t="shared" ref="P63" si="942">IF(Q62=0,"",P62/Q62)</f>
        <v>0.57999999999999996</v>
      </c>
      <c r="Q63" s="30">
        <v>2</v>
      </c>
      <c r="R63" s="297" t="str">
        <f t="shared" ref="R63" si="943">IF(S62=0,"",R62/S62)</f>
        <v/>
      </c>
      <c r="S63" s="31"/>
      <c r="T63" s="296">
        <f t="shared" ref="T63" si="944">IF(U62=0,"",T62/U62)</f>
        <v>0.55555555555555558</v>
      </c>
      <c r="U63" s="30">
        <v>2</v>
      </c>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f t="shared" ref="AD63" si="949">IF(AE62=0,"",AD62/AE62)</f>
        <v>0.36585365853658536</v>
      </c>
      <c r="AE63" s="31">
        <v>3</v>
      </c>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f t="shared" ref="AN63" si="954">IF(AO62=0,"",AN62/AO62)</f>
        <v>0.28000000000000003</v>
      </c>
      <c r="AO63" s="30">
        <v>3</v>
      </c>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f t="shared" ref="BF63" si="962">IF(BG62=0,"",BF62/BG62)</f>
        <v>1.25</v>
      </c>
      <c r="BG63" s="31">
        <v>3</v>
      </c>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v>27</v>
      </c>
      <c r="W64" s="30">
        <v>31</v>
      </c>
      <c r="X64" s="52"/>
      <c r="Y64" s="52"/>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v>10</v>
      </c>
      <c r="BI64" s="52">
        <v>60</v>
      </c>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15</v>
      </c>
      <c r="C65" s="269">
        <f>AY17</f>
        <v>0.25</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f t="shared" ref="V65" si="982">IF(W64=0,"",V64/W64)</f>
        <v>0.87096774193548387</v>
      </c>
      <c r="W65" s="30">
        <v>3</v>
      </c>
      <c r="X65" s="295" t="str">
        <f t="shared" ref="X65" si="983">IF(Y64=0,"",X64/Y64)</f>
        <v/>
      </c>
      <c r="Y65" s="52"/>
      <c r="Z65" s="296">
        <f t="shared" ref="Z65" si="984">IF(AA64=0,"",Z64/AA64)</f>
        <v>0.30769230769230771</v>
      </c>
      <c r="AA65" s="30">
        <v>1</v>
      </c>
      <c r="AB65" s="295">
        <f t="shared" ref="AB65" si="985">IF(AC64=0,"",AB64/AC64)</f>
        <v>0.11538461538461539</v>
      </c>
      <c r="AC65" s="52">
        <v>0</v>
      </c>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f t="shared" ref="BH65" si="1000">IF(BI64=0,"",BH64/BI64)</f>
        <v>0.16666666666666666</v>
      </c>
      <c r="BI65" s="52">
        <v>0</v>
      </c>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15</v>
      </c>
      <c r="CC65" s="269">
        <f>C65</f>
        <v>0.25</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v>19</v>
      </c>
      <c r="Y66" s="30">
        <v>59</v>
      </c>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v>3</v>
      </c>
      <c r="BW66" s="31">
        <v>29</v>
      </c>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0.32600000000000001</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f t="shared" ref="N67" si="1015">IF(O66=0,"",N66/O66)</f>
        <v>0.76744186046511631</v>
      </c>
      <c r="O67" s="31">
        <v>3</v>
      </c>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f t="shared" ref="X67" si="1020">IF(Y66=0,"",X66/Y66)</f>
        <v>0.32203389830508472</v>
      </c>
      <c r="Y67" s="30">
        <v>2</v>
      </c>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f t="shared" ref="BV67" si="1044">IF(BW66=0,"",BV66/BW66)</f>
        <v>0.10344827586206896</v>
      </c>
      <c r="BW67" s="31">
        <v>0</v>
      </c>
      <c r="BX67" s="296">
        <f t="shared" ref="BX67" si="1045">IF(BY66=0,"",BX66/BY66)</f>
        <v>0.3235294117647059</v>
      </c>
      <c r="BY67" s="30">
        <v>1</v>
      </c>
      <c r="BZ67" s="297">
        <f t="shared" ref="BZ67" si="1046">IF(CA66=0,"",BZ66/CA66)</f>
        <v>0.44444444444444442</v>
      </c>
      <c r="CA67" s="31">
        <v>1</v>
      </c>
      <c r="CB67" s="264">
        <f t="shared" si="711"/>
        <v>17</v>
      </c>
      <c r="CC67" s="265">
        <f>C67</f>
        <v>0.32600000000000001</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v>33</v>
      </c>
      <c r="O68" s="30">
        <v>30</v>
      </c>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v>10</v>
      </c>
      <c r="AU68" s="30">
        <v>38</v>
      </c>
      <c r="AV68" s="52">
        <v>41</v>
      </c>
      <c r="AW68" s="52">
        <v>31</v>
      </c>
      <c r="AX68" s="30">
        <v>10</v>
      </c>
      <c r="AY68" s="30">
        <v>32</v>
      </c>
      <c r="AZ68" s="52">
        <v>17</v>
      </c>
      <c r="BA68" s="52">
        <v>37</v>
      </c>
      <c r="BB68" s="278"/>
      <c r="BC68" s="278"/>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0.152</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f t="shared" ref="N69" si="1052">IF(O68=0,"",N68/O68)</f>
        <v>1.1000000000000001</v>
      </c>
      <c r="O69" s="30">
        <v>3</v>
      </c>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f t="shared" ref="AT69" si="1068">IF(AU68=0,"",AT68/AU68)</f>
        <v>0.26315789473684209</v>
      </c>
      <c r="AU69" s="30">
        <v>3</v>
      </c>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f t="shared" ref="BF69" si="1073">IF(BG68=0,"",BF68/BG68)</f>
        <v>0.36666666666666664</v>
      </c>
      <c r="BG69" s="30">
        <v>1</v>
      </c>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0.152</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v>27</v>
      </c>
      <c r="BM70" s="30">
        <v>30</v>
      </c>
      <c r="BN70" s="31">
        <v>45</v>
      </c>
      <c r="BO70" s="31">
        <v>45</v>
      </c>
      <c r="BP70" s="30">
        <v>18</v>
      </c>
      <c r="BQ70" s="30">
        <v>42</v>
      </c>
      <c r="BR70" s="31">
        <v>9</v>
      </c>
      <c r="BS70" s="31">
        <v>53</v>
      </c>
      <c r="BT70" s="30">
        <v>10</v>
      </c>
      <c r="BU70" s="30">
        <v>52</v>
      </c>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f t="shared" ref="BL71" si="1113">IF(BM70=0,"",BL70/BM70)</f>
        <v>0.9</v>
      </c>
      <c r="BM71" s="30">
        <v>3</v>
      </c>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f t="shared" ref="BT71" si="1117">IF(BU70=0,"",BT70/BU70)</f>
        <v>0.19230769230769232</v>
      </c>
      <c r="BU71" s="30">
        <v>3</v>
      </c>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v>7</v>
      </c>
      <c r="AS72" s="52">
        <v>60</v>
      </c>
      <c r="AT72" s="30">
        <v>10</v>
      </c>
      <c r="AU72" s="30">
        <v>30</v>
      </c>
      <c r="AV72" s="52">
        <v>9</v>
      </c>
      <c r="AW72" s="52">
        <v>12</v>
      </c>
      <c r="AX72" s="30">
        <v>14</v>
      </c>
      <c r="AY72" s="30">
        <v>38</v>
      </c>
      <c r="AZ72" s="52">
        <v>16</v>
      </c>
      <c r="BA72" s="52">
        <v>30</v>
      </c>
      <c r="BB72" s="30">
        <v>10</v>
      </c>
      <c r="BC72" s="30">
        <v>30</v>
      </c>
      <c r="BD72" s="52">
        <v>43</v>
      </c>
      <c r="BE72" s="52">
        <v>38</v>
      </c>
      <c r="BF72" s="278"/>
      <c r="BG72" s="278"/>
      <c r="BH72" s="52">
        <v>11</v>
      </c>
      <c r="BI72" s="52">
        <v>60</v>
      </c>
      <c r="BJ72" s="30">
        <v>14</v>
      </c>
      <c r="BK72" s="30">
        <v>29</v>
      </c>
      <c r="BL72" s="52">
        <v>27</v>
      </c>
      <c r="BM72" s="52">
        <v>57</v>
      </c>
      <c r="BN72" s="30">
        <v>41</v>
      </c>
      <c r="BO72" s="30">
        <v>49</v>
      </c>
      <c r="BP72" s="52">
        <v>17</v>
      </c>
      <c r="BQ72" s="52">
        <v>55</v>
      </c>
      <c r="BR72" s="30">
        <v>9</v>
      </c>
      <c r="BS72" s="30">
        <v>46</v>
      </c>
      <c r="BT72" s="52">
        <v>3</v>
      </c>
      <c r="BU72" s="52">
        <v>35</v>
      </c>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0.28699999999999998</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f t="shared" ref="R73" si="1128">IF(S72=0,"",R72/S72)</f>
        <v>0.18333333333333332</v>
      </c>
      <c r="S73" s="30">
        <v>0</v>
      </c>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f t="shared" ref="AR73" si="1141">IF(AS72=0,"",AR72/AS72)</f>
        <v>0.11666666666666667</v>
      </c>
      <c r="AS73" s="52">
        <v>1</v>
      </c>
      <c r="AT73" s="296">
        <f t="shared" ref="AT73" si="1142">IF(AU72=0,"",AT72/AU72)</f>
        <v>0.33333333333333331</v>
      </c>
      <c r="AU73" s="30">
        <v>3</v>
      </c>
      <c r="AV73" s="295">
        <f t="shared" ref="AV73" si="1143">IF(AW72=0,"",AV72/AW72)</f>
        <v>0.75</v>
      </c>
      <c r="AW73" s="52">
        <v>0</v>
      </c>
      <c r="AX73" s="296">
        <f t="shared" ref="AX73" si="1144">IF(AY72=0,"",AX72/AY72)</f>
        <v>0.36842105263157893</v>
      </c>
      <c r="AY73" s="30">
        <v>3</v>
      </c>
      <c r="AZ73" s="295">
        <f t="shared" ref="AZ73" si="1145">IF(BA72=0,"",AZ72/BA72)</f>
        <v>0.53333333333333333</v>
      </c>
      <c r="BA73" s="52">
        <v>1</v>
      </c>
      <c r="BB73" s="296">
        <f t="shared" ref="BB73" si="1146">IF(BC72=0,"",BB72/BC72)</f>
        <v>0.33333333333333331</v>
      </c>
      <c r="BC73" s="30">
        <v>3</v>
      </c>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f t="shared" ref="BL73" si="1150">IF(BM72=0,"",BL72/BM72)</f>
        <v>0.47368421052631576</v>
      </c>
      <c r="BM73" s="52">
        <v>2</v>
      </c>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f t="shared" ref="BT73" si="1154">IF(BU72=0,"",BT72/BU72)</f>
        <v>8.5714285714285715E-2</v>
      </c>
      <c r="BU73" s="52">
        <v>0</v>
      </c>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0.28699999999999998</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v>30</v>
      </c>
      <c r="K74" s="31">
        <v>60</v>
      </c>
      <c r="L74" s="30">
        <v>27</v>
      </c>
      <c r="M74" s="30">
        <v>48</v>
      </c>
      <c r="N74" s="31"/>
      <c r="O74" s="31"/>
      <c r="P74" s="30"/>
      <c r="Q74" s="30"/>
      <c r="R74" s="31"/>
      <c r="S74" s="31"/>
      <c r="T74" s="30">
        <v>22</v>
      </c>
      <c r="U74" s="30">
        <v>34</v>
      </c>
      <c r="V74" s="31">
        <v>27</v>
      </c>
      <c r="W74" s="31">
        <v>36</v>
      </c>
      <c r="X74" s="30">
        <v>19</v>
      </c>
      <c r="Y74" s="30">
        <v>41</v>
      </c>
      <c r="Z74" s="31">
        <v>10</v>
      </c>
      <c r="AA74" s="31">
        <v>45</v>
      </c>
      <c r="AB74" s="30">
        <v>7</v>
      </c>
      <c r="AC74" s="30">
        <v>40</v>
      </c>
      <c r="AD74" s="31">
        <v>16</v>
      </c>
      <c r="AE74" s="31">
        <v>35</v>
      </c>
      <c r="AF74" s="30">
        <v>16</v>
      </c>
      <c r="AG74" s="30">
        <v>49</v>
      </c>
      <c r="AH74" s="31">
        <v>16</v>
      </c>
      <c r="AI74" s="31">
        <v>43</v>
      </c>
      <c r="AJ74" s="30">
        <v>39</v>
      </c>
      <c r="AK74" s="30">
        <v>41</v>
      </c>
      <c r="AL74" s="31">
        <v>9</v>
      </c>
      <c r="AM74" s="31">
        <v>46</v>
      </c>
      <c r="AN74" s="30">
        <v>9</v>
      </c>
      <c r="AO74" s="30">
        <v>37</v>
      </c>
      <c r="AP74" s="31">
        <v>19</v>
      </c>
      <c r="AQ74" s="31">
        <v>60</v>
      </c>
      <c r="AR74" s="30"/>
      <c r="AS74" s="30"/>
      <c r="AT74" s="31">
        <v>10</v>
      </c>
      <c r="AU74" s="31">
        <v>48</v>
      </c>
      <c r="AV74" s="30"/>
      <c r="AW74" s="30"/>
      <c r="AX74" s="31">
        <v>11</v>
      </c>
      <c r="AY74" s="31">
        <v>60</v>
      </c>
      <c r="AZ74" s="30">
        <v>17</v>
      </c>
      <c r="BA74" s="30">
        <v>42</v>
      </c>
      <c r="BB74" s="31">
        <v>4</v>
      </c>
      <c r="BC74" s="31">
        <v>29</v>
      </c>
      <c r="BD74" s="30">
        <v>47</v>
      </c>
      <c r="BE74" s="30">
        <v>49</v>
      </c>
      <c r="BF74" s="31">
        <v>12</v>
      </c>
      <c r="BG74" s="31">
        <v>60</v>
      </c>
      <c r="BH74" s="278"/>
      <c r="BI74" s="278"/>
      <c r="BJ74" s="31">
        <v>17</v>
      </c>
      <c r="BK74" s="31">
        <v>46</v>
      </c>
      <c r="BL74" s="30">
        <v>21</v>
      </c>
      <c r="BM74" s="30">
        <v>28</v>
      </c>
      <c r="BN74" s="31"/>
      <c r="BO74" s="31"/>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14</v>
      </c>
      <c r="C75" s="265">
        <f>BI17</f>
        <v>0.24099999999999999</v>
      </c>
      <c r="D75" s="296" t="str">
        <f t="shared" ref="D75" si="1158">IF(E74=0,"",D74/E74)</f>
        <v/>
      </c>
      <c r="E75" s="30"/>
      <c r="F75" s="297">
        <f t="shared" ref="F75" si="1159">IF(G74=0,"",F74/G74)</f>
        <v>0.48571428571428571</v>
      </c>
      <c r="G75" s="31">
        <v>1</v>
      </c>
      <c r="H75" s="296">
        <f t="shared" ref="H75" si="1160">IF(I74=0,"",H74/I74)</f>
        <v>0.31666666666666665</v>
      </c>
      <c r="I75" s="30">
        <v>2</v>
      </c>
      <c r="J75" s="297">
        <f t="shared" ref="J75" si="1161">IF(K74=0,"",J74/K74)</f>
        <v>0.5</v>
      </c>
      <c r="K75" s="31">
        <v>1</v>
      </c>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f t="shared" ref="V75" si="1167">IF(W74=0,"",V74/W74)</f>
        <v>0.75</v>
      </c>
      <c r="W75" s="31">
        <v>3</v>
      </c>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f t="shared" ref="AH75" si="1173">IF(AI74=0,"",AH74/AI74)</f>
        <v>0.37209302325581395</v>
      </c>
      <c r="AI75" s="31">
        <v>1</v>
      </c>
      <c r="AJ75" s="296">
        <f t="shared" ref="AJ75" si="1174">IF(AK74=0,"",AJ74/AK74)</f>
        <v>0.95121951219512191</v>
      </c>
      <c r="AK75" s="30">
        <v>3</v>
      </c>
      <c r="AL75" s="297">
        <f t="shared" ref="AL75" si="1175">IF(AM74=0,"",AL74/AM74)</f>
        <v>0.19565217391304349</v>
      </c>
      <c r="AM75" s="31">
        <v>0</v>
      </c>
      <c r="AN75" s="296">
        <f t="shared" ref="AN75" si="1176">IF(AO74=0,"",AN74/AO74)</f>
        <v>0.24324324324324326</v>
      </c>
      <c r="AO75" s="30">
        <v>1</v>
      </c>
      <c r="AP75" s="297">
        <f t="shared" ref="AP75" si="1177">IF(AQ74=0,"",AP74/AQ74)</f>
        <v>0.31666666666666665</v>
      </c>
      <c r="AQ75" s="31">
        <v>1</v>
      </c>
      <c r="AR75" s="296" t="str">
        <f t="shared" ref="AR75" si="1178">IF(AS74=0,"",AR74/AS74)</f>
        <v/>
      </c>
      <c r="AS75" s="30"/>
      <c r="AT75" s="297">
        <f t="shared" ref="AT75" si="1179">IF(AU74=0,"",AT74/AU74)</f>
        <v>0.20833333333333334</v>
      </c>
      <c r="AU75" s="31">
        <v>3</v>
      </c>
      <c r="AV75" s="296" t="str">
        <f t="shared" ref="AV75" si="1180">IF(AW74=0,"",AV74/AW74)</f>
        <v/>
      </c>
      <c r="AW75" s="30"/>
      <c r="AX75" s="297">
        <f t="shared" ref="AX75" si="1181">IF(AY74=0,"",AX74/AY74)</f>
        <v>0.18333333333333332</v>
      </c>
      <c r="AY75" s="31">
        <v>1</v>
      </c>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f t="shared" ref="BJ75" si="1186">IF(BK74=0,"",BJ74/BK74)</f>
        <v>0.36956521739130432</v>
      </c>
      <c r="BK75" s="31">
        <v>3</v>
      </c>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14</v>
      </c>
      <c r="CC75" s="265">
        <f>C75</f>
        <v>0.24099999999999999</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v>13</v>
      </c>
      <c r="I76" s="52">
        <v>50</v>
      </c>
      <c r="J76" s="30">
        <v>31</v>
      </c>
      <c r="K76" s="30">
        <v>40</v>
      </c>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v>11</v>
      </c>
      <c r="AO76" s="52">
        <v>44</v>
      </c>
      <c r="AP76" s="30"/>
      <c r="AQ76" s="30"/>
      <c r="AR76" s="52">
        <v>12</v>
      </c>
      <c r="AS76" s="52">
        <v>53</v>
      </c>
      <c r="AT76" s="30">
        <v>8</v>
      </c>
      <c r="AU76" s="30">
        <v>60</v>
      </c>
      <c r="AV76" s="52">
        <v>38</v>
      </c>
      <c r="AW76" s="52">
        <v>48</v>
      </c>
      <c r="AX76" s="30">
        <v>10</v>
      </c>
      <c r="AY76" s="30">
        <v>32</v>
      </c>
      <c r="AZ76" s="52">
        <v>10</v>
      </c>
      <c r="BA76" s="52">
        <v>42</v>
      </c>
      <c r="BB76" s="30">
        <v>5</v>
      </c>
      <c r="BC76" s="30">
        <v>37</v>
      </c>
      <c r="BD76" s="52">
        <v>47</v>
      </c>
      <c r="BE76" s="52">
        <v>58</v>
      </c>
      <c r="BF76" s="30">
        <v>15</v>
      </c>
      <c r="BG76" s="30">
        <v>29</v>
      </c>
      <c r="BH76" s="52">
        <v>14</v>
      </c>
      <c r="BI76" s="52">
        <v>46</v>
      </c>
      <c r="BJ76" s="278"/>
      <c r="BK76" s="278"/>
      <c r="BL76" s="52">
        <v>23</v>
      </c>
      <c r="BM76" s="52">
        <v>32</v>
      </c>
      <c r="BN76" s="30">
        <v>45</v>
      </c>
      <c r="BO76" s="30">
        <v>38</v>
      </c>
      <c r="BP76" s="52">
        <v>17</v>
      </c>
      <c r="BQ76" s="52">
        <v>50</v>
      </c>
      <c r="BR76" s="30">
        <v>14</v>
      </c>
      <c r="BS76" s="30">
        <v>49</v>
      </c>
      <c r="BT76" s="52">
        <v>5</v>
      </c>
      <c r="BU76" s="52">
        <v>46</v>
      </c>
      <c r="BV76" s="30">
        <v>3</v>
      </c>
      <c r="BW76" s="30">
        <v>41</v>
      </c>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v>
      </c>
      <c r="D77" s="295">
        <f t="shared" ref="D77" si="1195">IF(E76=0,"",D76/E76)</f>
        <v>0.2</v>
      </c>
      <c r="E77" s="52">
        <v>1</v>
      </c>
      <c r="F77" s="296">
        <f t="shared" ref="F77" si="1196">IF(G76=0,"",F76/G76)</f>
        <v>0.35</v>
      </c>
      <c r="G77" s="30">
        <v>1</v>
      </c>
      <c r="H77" s="295">
        <f t="shared" ref="H77" si="1197">IF(I76=0,"",H76/I76)</f>
        <v>0.26</v>
      </c>
      <c r="I77" s="52">
        <v>0</v>
      </c>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f t="shared" ref="AN77" si="1213">IF(AO76=0,"",AN76/AO76)</f>
        <v>0.25</v>
      </c>
      <c r="AO77" s="52">
        <v>1</v>
      </c>
      <c r="AP77" s="296" t="str">
        <f t="shared" ref="AP77" si="1214">IF(AQ76=0,"",AP76/AQ76)</f>
        <v/>
      </c>
      <c r="AQ77" s="30"/>
      <c r="AR77" s="295">
        <f t="shared" ref="AR77" si="1215">IF(AS76=0,"",AR76/AS76)</f>
        <v>0.22641509433962265</v>
      </c>
      <c r="AS77" s="52">
        <v>1</v>
      </c>
      <c r="AT77" s="296">
        <f t="shared" ref="AT77:AT79" si="1216">IF(AU76=0,"",AT76/AU76)</f>
        <v>0.13333333333333333</v>
      </c>
      <c r="AU77" s="30">
        <v>1</v>
      </c>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f t="shared" ref="BH77" si="1222">IF(BI76=0,"",BH76/BI76)</f>
        <v>0.30434782608695654</v>
      </c>
      <c r="BI77" s="52">
        <v>1</v>
      </c>
      <c r="BJ77" s="298"/>
      <c r="BK77" s="278"/>
      <c r="BL77" s="295">
        <f t="shared" ref="BL77" si="1223">IF(BM76=0,"",BL76/BM76)</f>
        <v>0.71875</v>
      </c>
      <c r="BM77" s="52">
        <v>1</v>
      </c>
      <c r="BN77" s="296">
        <f t="shared" ref="BN77" si="1224">IF(BO76=0,"",BN76/BO76)</f>
        <v>1.1842105263157894</v>
      </c>
      <c r="BO77" s="30">
        <v>3</v>
      </c>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f t="shared" ref="BV77" si="1228">IF(BW76=0,"",BV76/BW76)</f>
        <v>7.3170731707317069E-2</v>
      </c>
      <c r="BW77" s="30">
        <v>0</v>
      </c>
      <c r="BX77" s="295">
        <f t="shared" ref="BX77" si="1229">IF(BY76=0,"",BX76/BY76)</f>
        <v>0.27906976744186046</v>
      </c>
      <c r="BY77" s="52">
        <v>0</v>
      </c>
      <c r="BZ77" s="296">
        <f t="shared" ref="BZ77" si="1230">IF(CA76=0,"",BZ76/CA76)</f>
        <v>0.42307692307692307</v>
      </c>
      <c r="CA77" s="30">
        <v>0</v>
      </c>
      <c r="CB77" s="268">
        <f t="shared" si="711"/>
        <v>17</v>
      </c>
      <c r="CC77" s="269">
        <f>C77</f>
        <v>0.33</v>
      </c>
      <c r="CD77" s="194"/>
      <c r="CE77" s="253">
        <v>0.68</v>
      </c>
      <c r="CF77" s="253">
        <v>35</v>
      </c>
      <c r="CG77" s="194"/>
      <c r="CH77" s="194"/>
      <c r="CI77" s="194"/>
      <c r="CJ77" s="194"/>
    </row>
    <row r="78" spans="1:88" ht="15" customHeight="1">
      <c r="A78" s="129">
        <f t="shared" si="710"/>
        <v>31</v>
      </c>
      <c r="B78" s="217" t="str">
        <f>BL16</f>
        <v>Rene den Os</v>
      </c>
      <c r="C78" s="217"/>
      <c r="D78" s="30">
        <v>13</v>
      </c>
      <c r="E78" s="30">
        <v>53</v>
      </c>
      <c r="F78" s="31">
        <v>19</v>
      </c>
      <c r="G78" s="31">
        <v>47</v>
      </c>
      <c r="H78" s="30">
        <v>16</v>
      </c>
      <c r="I78" s="30">
        <v>37</v>
      </c>
      <c r="J78" s="31">
        <v>29</v>
      </c>
      <c r="K78" s="31">
        <v>30</v>
      </c>
      <c r="L78" s="30"/>
      <c r="M78" s="30"/>
      <c r="N78" s="31">
        <v>26</v>
      </c>
      <c r="O78" s="31">
        <v>35</v>
      </c>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v>10</v>
      </c>
      <c r="AS78" s="30">
        <v>45</v>
      </c>
      <c r="AT78" s="31">
        <v>9</v>
      </c>
      <c r="AU78" s="31">
        <v>50</v>
      </c>
      <c r="AV78" s="30">
        <v>45</v>
      </c>
      <c r="AW78" s="30">
        <v>48</v>
      </c>
      <c r="AX78" s="31">
        <v>10</v>
      </c>
      <c r="AY78" s="31">
        <v>49</v>
      </c>
      <c r="AZ78" s="30">
        <v>16</v>
      </c>
      <c r="BA78" s="30">
        <v>43</v>
      </c>
      <c r="BB78" s="31">
        <v>10</v>
      </c>
      <c r="BC78" s="31">
        <v>28</v>
      </c>
      <c r="BD78" s="30">
        <v>26</v>
      </c>
      <c r="BE78" s="30">
        <v>30</v>
      </c>
      <c r="BF78" s="31">
        <v>11</v>
      </c>
      <c r="BG78" s="31">
        <v>57</v>
      </c>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0.55000000000000004</v>
      </c>
      <c r="D79" s="296">
        <f t="shared" ref="D79" si="1231">IF(E78=0,"",D78/E78)</f>
        <v>0.24528301886792453</v>
      </c>
      <c r="E79" s="30">
        <v>0</v>
      </c>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f t="shared" ref="N79" si="1236">IF(O78=0,"",N78/O78)</f>
        <v>0.74285714285714288</v>
      </c>
      <c r="O79" s="31">
        <v>1</v>
      </c>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f t="shared" ref="AR79" si="1251">IF(AS78=0,"",AR78/AS78)</f>
        <v>0.22222222222222221</v>
      </c>
      <c r="AS79" s="30">
        <v>0</v>
      </c>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f t="shared" ref="BD79" si="1256">IF(BE78=0,"",BD78/BE78)</f>
        <v>0.8666666666666667</v>
      </c>
      <c r="BE79" s="30">
        <v>0</v>
      </c>
      <c r="BF79" s="297">
        <f t="shared" ref="BF79" si="1257">IF(BG78=0,"",BF78/BG78)</f>
        <v>0.19298245614035087</v>
      </c>
      <c r="BG79" s="31">
        <v>0</v>
      </c>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0.55000000000000004</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v>13</v>
      </c>
      <c r="AC80" s="52">
        <v>44</v>
      </c>
      <c r="AD80" s="30">
        <v>12</v>
      </c>
      <c r="AE80" s="30">
        <v>49</v>
      </c>
      <c r="AF80" s="52">
        <v>15</v>
      </c>
      <c r="AG80" s="52">
        <v>39</v>
      </c>
      <c r="AH80" s="30">
        <v>13</v>
      </c>
      <c r="AI80" s="30">
        <v>49</v>
      </c>
      <c r="AJ80" s="52">
        <v>39</v>
      </c>
      <c r="AK80" s="52">
        <v>45</v>
      </c>
      <c r="AL80" s="30">
        <v>13</v>
      </c>
      <c r="AM80" s="30">
        <v>44</v>
      </c>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c r="BI80" s="52"/>
      <c r="BJ80" s="30">
        <v>12</v>
      </c>
      <c r="BK80" s="30">
        <v>38</v>
      </c>
      <c r="BL80" s="52">
        <v>25</v>
      </c>
      <c r="BM80" s="52">
        <v>28</v>
      </c>
      <c r="BN80" s="278"/>
      <c r="BO80" s="278"/>
      <c r="BP80" s="52">
        <v>13</v>
      </c>
      <c r="BQ80" s="52">
        <v>33</v>
      </c>
      <c r="BR80" s="30">
        <v>13</v>
      </c>
      <c r="BS80" s="30">
        <v>42</v>
      </c>
      <c r="BT80" s="52"/>
      <c r="BU80" s="52"/>
      <c r="BV80" s="30">
        <v>10</v>
      </c>
      <c r="BW80" s="30">
        <v>44</v>
      </c>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0.90500000000000003</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f t="shared" ref="AB81" si="1279">IF(AC80=0,"",AB80/AC80)</f>
        <v>0.29545454545454547</v>
      </c>
      <c r="AC81" s="52">
        <v>3</v>
      </c>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f t="shared" ref="AL81" si="1284">IF(AM80=0,"",AL80/AM80)</f>
        <v>0.29545454545454547</v>
      </c>
      <c r="AM81" s="30">
        <v>1</v>
      </c>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f t="shared" ref="BJ81" si="1296">IF(BK80=0,"",BJ80/BK80)</f>
        <v>0.31578947368421051</v>
      </c>
      <c r="BK81" s="30">
        <v>0</v>
      </c>
      <c r="BL81" s="295">
        <f t="shared" ref="BL81" si="1297">IF(BM80=0,"",BL80/BM80)</f>
        <v>0.8928571428571429</v>
      </c>
      <c r="BM81" s="52">
        <v>3</v>
      </c>
      <c r="BN81" s="298"/>
      <c r="BO81" s="278"/>
      <c r="BP81" s="295">
        <f t="shared" ref="BP81" si="1298">IF(BQ80=0,"",BP80/BQ80)</f>
        <v>0.39393939393939392</v>
      </c>
      <c r="BQ81" s="52">
        <v>1</v>
      </c>
      <c r="BR81" s="296">
        <f t="shared" ref="BR81" si="1299">IF(BS80=0,"",BR80/BS80)</f>
        <v>0.30952380952380953</v>
      </c>
      <c r="BS81" s="30">
        <v>1</v>
      </c>
      <c r="BT81" s="295" t="str">
        <f t="shared" ref="BT81" si="1300">IF(BU80=0,"",BT80/BU80)</f>
        <v/>
      </c>
      <c r="BU81" s="52"/>
      <c r="BV81" s="296">
        <f t="shared" ref="BV81" si="1301">IF(BW80=0,"",BV80/BW80)</f>
        <v>0.22727272727272727</v>
      </c>
      <c r="BW81" s="30">
        <v>3</v>
      </c>
      <c r="BX81" s="295">
        <f t="shared" ref="BX81" si="1302">IF(BY80=0,"",BX80/BY80)</f>
        <v>0.17073170731707318</v>
      </c>
      <c r="BY81" s="52">
        <v>0</v>
      </c>
      <c r="BZ81" s="296">
        <f t="shared" ref="BZ81" si="1303">IF(CA80=0,"",BZ80/CA80)</f>
        <v>0.6875</v>
      </c>
      <c r="CA81" s="30">
        <v>3</v>
      </c>
      <c r="CB81" s="268">
        <f t="shared" si="711"/>
        <v>45</v>
      </c>
      <c r="CC81" s="269">
        <f>C81</f>
        <v>0.90500000000000003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v>45</v>
      </c>
      <c r="BO82" s="31">
        <v>33</v>
      </c>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20</v>
      </c>
      <c r="C83" s="265">
        <f>BQ17</f>
        <v>0.38600000000000001</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f t="shared" ref="L83" si="1309">IF(M82=0,"",L82/M82)</f>
        <v>0.88</v>
      </c>
      <c r="M83" s="30">
        <v>1</v>
      </c>
      <c r="N83" s="297">
        <f t="shared" ref="N83" si="1310">IF(O82=0,"",N82/O82)</f>
        <v>0.86842105263157898</v>
      </c>
      <c r="O83" s="31">
        <v>3</v>
      </c>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f t="shared" ref="BN83" si="1336">IF(BO82=0,"",BN82/BO82)</f>
        <v>1.3636363636363635</v>
      </c>
      <c r="BO83" s="31">
        <v>3</v>
      </c>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20</v>
      </c>
      <c r="CC83" s="265">
        <f>C83</f>
        <v>0.38600000000000001</v>
      </c>
      <c r="CD83" s="194"/>
      <c r="CE83" s="253">
        <v>0.92</v>
      </c>
      <c r="CF83" s="253">
        <v>47</v>
      </c>
      <c r="CG83" s="194"/>
      <c r="CH83" s="194"/>
      <c r="CI83" s="207"/>
      <c r="CJ83" s="194"/>
    </row>
    <row r="84" spans="1:91" ht="15" customHeight="1">
      <c r="A84" s="213">
        <f t="shared" si="749"/>
        <v>34</v>
      </c>
      <c r="B84" s="266" t="str">
        <f>BR16</f>
        <v>Ted Boomkens</v>
      </c>
      <c r="C84" s="266"/>
      <c r="D84" s="52"/>
      <c r="E84" s="52"/>
      <c r="F84" s="30">
        <v>22</v>
      </c>
      <c r="G84" s="30">
        <v>45</v>
      </c>
      <c r="H84" s="52">
        <v>15</v>
      </c>
      <c r="I84" s="52">
        <v>60</v>
      </c>
      <c r="J84" s="30">
        <v>29</v>
      </c>
      <c r="K84" s="30">
        <v>60</v>
      </c>
      <c r="L84" s="52">
        <v>23</v>
      </c>
      <c r="M84" s="52">
        <v>38</v>
      </c>
      <c r="N84" s="30">
        <v>35</v>
      </c>
      <c r="O84" s="30">
        <v>48</v>
      </c>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v>45</v>
      </c>
      <c r="BO84" s="30">
        <v>42</v>
      </c>
      <c r="BP84" s="52">
        <v>18</v>
      </c>
      <c r="BQ84" s="52">
        <v>52</v>
      </c>
      <c r="BR84" s="278"/>
      <c r="BS84" s="278"/>
      <c r="BT84" s="52">
        <v>6</v>
      </c>
      <c r="BU84" s="52">
        <v>35</v>
      </c>
      <c r="BV84" s="30">
        <v>7</v>
      </c>
      <c r="BW84" s="30">
        <v>48</v>
      </c>
      <c r="BX84" s="52">
        <v>15</v>
      </c>
      <c r="BY84" s="52">
        <v>38</v>
      </c>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0.26</v>
      </c>
      <c r="D85" s="295" t="str">
        <f t="shared" ref="D85" si="1342">IF(E84=0,"",D84/E84)</f>
        <v/>
      </c>
      <c r="E85" s="52"/>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f t="shared" ref="N85" si="1347">IF(O84=0,"",N84/O84)</f>
        <v>0.72916666666666663</v>
      </c>
      <c r="O85" s="30">
        <v>3</v>
      </c>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f t="shared" ref="AP85" si="1361">IF(AQ84=0,"",AP84/AQ84)</f>
        <v>0.36842105263157893</v>
      </c>
      <c r="AQ85" s="30">
        <v>0</v>
      </c>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f t="shared" ref="BN85" si="1373">IF(BO84=0,"",BN84/BO84)</f>
        <v>1.0714285714285714</v>
      </c>
      <c r="BO85" s="30">
        <v>3</v>
      </c>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f t="shared" ref="BX85" si="1377">IF(BY84=0,"",BX84/BY84)</f>
        <v>0.39473684210526316</v>
      </c>
      <c r="BY85" s="52">
        <v>3</v>
      </c>
      <c r="BZ85" s="296">
        <f t="shared" ref="BZ85" si="1378">IF(CA84=0,"",BZ84/CA84)</f>
        <v>0.51219512195121952</v>
      </c>
      <c r="CA85" s="30">
        <v>3</v>
      </c>
      <c r="CB85" s="268">
        <f t="shared" si="1304"/>
        <v>15</v>
      </c>
      <c r="CC85" s="269">
        <f>C85</f>
        <v>0.26</v>
      </c>
      <c r="CD85" s="207"/>
      <c r="CE85" s="238"/>
      <c r="CF85" s="194"/>
      <c r="CG85" s="194"/>
      <c r="CH85" s="194"/>
      <c r="CI85" s="207"/>
      <c r="CJ85" s="194"/>
    </row>
    <row r="86" spans="1:91" ht="15" customHeight="1">
      <c r="A86" s="129">
        <f t="shared" si="710"/>
        <v>35</v>
      </c>
      <c r="B86" s="217" t="str">
        <f>BT16</f>
        <v>Theo vd Weide</v>
      </c>
      <c r="C86" s="217"/>
      <c r="D86" s="30">
        <v>7</v>
      </c>
      <c r="E86" s="30">
        <v>24</v>
      </c>
      <c r="F86" s="31">
        <v>23</v>
      </c>
      <c r="G86" s="31">
        <v>40</v>
      </c>
      <c r="H86" s="30">
        <v>9</v>
      </c>
      <c r="I86" s="30">
        <v>32</v>
      </c>
      <c r="J86" s="31">
        <v>29</v>
      </c>
      <c r="K86" s="31">
        <v>47</v>
      </c>
      <c r="L86" s="30"/>
      <c r="M86" s="30"/>
      <c r="N86" s="31"/>
      <c r="O86" s="31"/>
      <c r="P86" s="30">
        <v>27</v>
      </c>
      <c r="Q86" s="30">
        <v>35</v>
      </c>
      <c r="R86" s="31"/>
      <c r="S86" s="31"/>
      <c r="T86" s="30">
        <v>13</v>
      </c>
      <c r="U86" s="30">
        <v>48</v>
      </c>
      <c r="V86" s="31"/>
      <c r="W86" s="31"/>
      <c r="X86" s="30"/>
      <c r="Y86" s="30"/>
      <c r="Z86" s="31">
        <v>13</v>
      </c>
      <c r="AA86" s="31">
        <v>50</v>
      </c>
      <c r="AB86" s="30">
        <v>11</v>
      </c>
      <c r="AC86" s="30">
        <v>46</v>
      </c>
      <c r="AD86" s="31">
        <v>15</v>
      </c>
      <c r="AE86" s="31">
        <v>27</v>
      </c>
      <c r="AF86" s="30">
        <v>10</v>
      </c>
      <c r="AG86" s="30">
        <v>41</v>
      </c>
      <c r="AH86" s="31">
        <v>17</v>
      </c>
      <c r="AI86" s="31">
        <v>55</v>
      </c>
      <c r="AJ86" s="30"/>
      <c r="AK86" s="30"/>
      <c r="AL86" s="31">
        <v>9</v>
      </c>
      <c r="AM86" s="31">
        <v>42</v>
      </c>
      <c r="AN86" s="30">
        <v>8</v>
      </c>
      <c r="AO86" s="30">
        <v>31</v>
      </c>
      <c r="AP86" s="31">
        <v>11</v>
      </c>
      <c r="AQ86" s="31">
        <v>34</v>
      </c>
      <c r="AR86" s="30">
        <v>6</v>
      </c>
      <c r="AS86" s="30">
        <v>60</v>
      </c>
      <c r="AT86" s="31">
        <v>10</v>
      </c>
      <c r="AU86" s="31">
        <v>15</v>
      </c>
      <c r="AV86" s="30"/>
      <c r="AW86" s="30"/>
      <c r="AX86" s="31">
        <v>14</v>
      </c>
      <c r="AY86" s="31">
        <v>38</v>
      </c>
      <c r="AZ86" s="30"/>
      <c r="BA86" s="30"/>
      <c r="BB86" s="31">
        <v>10</v>
      </c>
      <c r="BC86" s="31">
        <v>41</v>
      </c>
      <c r="BD86" s="30">
        <v>33</v>
      </c>
      <c r="BE86" s="30">
        <v>52</v>
      </c>
      <c r="BF86" s="31">
        <v>15</v>
      </c>
      <c r="BG86" s="31">
        <v>35</v>
      </c>
      <c r="BH86" s="30">
        <v>9</v>
      </c>
      <c r="BI86" s="30">
        <v>53</v>
      </c>
      <c r="BJ86" s="31">
        <v>17</v>
      </c>
      <c r="BK86" s="31">
        <v>46</v>
      </c>
      <c r="BL86" s="30">
        <v>23</v>
      </c>
      <c r="BM86" s="30">
        <v>34</v>
      </c>
      <c r="BN86" s="31"/>
      <c r="BO86" s="31"/>
      <c r="BP86" s="30">
        <v>18</v>
      </c>
      <c r="BQ86" s="30">
        <v>27</v>
      </c>
      <c r="BR86" s="31">
        <v>15</v>
      </c>
      <c r="BS86" s="31">
        <v>35</v>
      </c>
      <c r="BT86" s="278"/>
      <c r="BU86" s="278"/>
      <c r="BV86" s="31">
        <v>2</v>
      </c>
      <c r="BW86" s="31">
        <v>21</v>
      </c>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f t="shared" ref="D87" si="1379">IF(E86=0,"",D86/E86)</f>
        <v>0.29166666666666669</v>
      </c>
      <c r="E87" s="30">
        <v>0</v>
      </c>
      <c r="F87" s="297">
        <f t="shared" ref="F87" si="1380">IF(G86=0,"",F86/G86)</f>
        <v>0.57499999999999996</v>
      </c>
      <c r="G87" s="31">
        <v>3</v>
      </c>
      <c r="H87" s="296">
        <f t="shared" ref="H87" si="1381">IF(I86=0,"",H86/I86)</f>
        <v>0.28125</v>
      </c>
      <c r="I87" s="30">
        <v>0</v>
      </c>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f t="shared" ref="T87" si="1387">IF(U86=0,"",T86/U86)</f>
        <v>0.27083333333333331</v>
      </c>
      <c r="U87" s="30">
        <v>0</v>
      </c>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f t="shared" ref="AH87" si="1394">IF(AI86=0,"",AH86/AI86)</f>
        <v>0.30909090909090908</v>
      </c>
      <c r="AI87" s="31">
        <v>2</v>
      </c>
      <c r="AJ87" s="296" t="str">
        <f t="shared" ref="AJ87" si="1395">IF(AK86=0,"",AJ86/AK86)</f>
        <v/>
      </c>
      <c r="AK87" s="30"/>
      <c r="AL87" s="297">
        <f t="shared" ref="AL87" si="1396">IF(AM86=0,"",AL86/AM86)</f>
        <v>0.21428571428571427</v>
      </c>
      <c r="AM87" s="31">
        <v>0</v>
      </c>
      <c r="AN87" s="296">
        <f t="shared" ref="AN87" si="1397">IF(AO86=0,"",AN86/AO86)</f>
        <v>0.25806451612903225</v>
      </c>
      <c r="AO87" s="30">
        <v>1</v>
      </c>
      <c r="AP87" s="297">
        <f t="shared" ref="AP87" si="1398">IF(AQ86=0,"",AP86/AQ86)</f>
        <v>0.3235294117647059</v>
      </c>
      <c r="AQ87" s="31">
        <v>0</v>
      </c>
      <c r="AR87" s="296">
        <f t="shared" ref="AR87" si="1399">IF(AS86=0,"",AR86/AS86)</f>
        <v>0.1</v>
      </c>
      <c r="AS87" s="30">
        <v>0</v>
      </c>
      <c r="AT87" s="297">
        <f t="shared" ref="AT87" si="1400">IF(AU86=0,"",AT86/AU86)</f>
        <v>0.66666666666666663</v>
      </c>
      <c r="AU87" s="31">
        <v>3</v>
      </c>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f t="shared" ref="BD87" si="1405">IF(BE86=0,"",BD86/BE86)</f>
        <v>0.63461538461538458</v>
      </c>
      <c r="BE87" s="30">
        <v>0</v>
      </c>
      <c r="BF87" s="297">
        <f t="shared" ref="BF87" si="1406">IF(BG86=0,"",BF86/BG86)</f>
        <v>0.42857142857142855</v>
      </c>
      <c r="BG87" s="31">
        <v>3</v>
      </c>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f t="shared" ref="BV87" si="1413">IF(BW86=0,"",BV86/BW86)</f>
        <v>9.5238095238095233E-2</v>
      </c>
      <c r="BW87" s="31">
        <v>0</v>
      </c>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v>13</v>
      </c>
      <c r="K88" s="30">
        <v>28</v>
      </c>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v>11</v>
      </c>
      <c r="AE88" s="30">
        <v>35</v>
      </c>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v>17</v>
      </c>
      <c r="BA88" s="52">
        <v>29</v>
      </c>
      <c r="BB88" s="30"/>
      <c r="BC88" s="30"/>
      <c r="BD88" s="52">
        <v>28</v>
      </c>
      <c r="BE88" s="52">
        <v>38</v>
      </c>
      <c r="BF88" s="30">
        <v>12</v>
      </c>
      <c r="BG88" s="30">
        <v>60</v>
      </c>
      <c r="BH88" s="52">
        <v>12</v>
      </c>
      <c r="BI88" s="52">
        <v>40</v>
      </c>
      <c r="BJ88" s="30">
        <v>17</v>
      </c>
      <c r="BK88" s="30">
        <v>41</v>
      </c>
      <c r="BL88" s="52">
        <v>23</v>
      </c>
      <c r="BM88" s="52">
        <v>43</v>
      </c>
      <c r="BN88" s="30">
        <v>44</v>
      </c>
      <c r="BO88" s="30">
        <v>44</v>
      </c>
      <c r="BP88" s="52">
        <v>18</v>
      </c>
      <c r="BQ88" s="52">
        <v>31</v>
      </c>
      <c r="BR88" s="30">
        <v>15</v>
      </c>
      <c r="BS88" s="30">
        <v>48</v>
      </c>
      <c r="BT88" s="52">
        <v>10</v>
      </c>
      <c r="BU88" s="52">
        <v>21</v>
      </c>
      <c r="BV88" s="278"/>
      <c r="BW88" s="278"/>
      <c r="BX88" s="52">
        <v>15</v>
      </c>
      <c r="BY88" s="52">
        <v>42</v>
      </c>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0.16</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f t="shared" ref="J89" si="1419">IF(K88=0,"",J88/K88)</f>
        <v>0.4642857142857143</v>
      </c>
      <c r="K89" s="30">
        <v>0</v>
      </c>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f t="shared" ref="V89" si="1425">IF(W88=0,"",V88/W88)</f>
        <v>0.36734693877551022</v>
      </c>
      <c r="W89" s="30">
        <v>0</v>
      </c>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f t="shared" ref="AD89" si="1429">IF(AE88=0,"",AD88/AE88)</f>
        <v>0.31428571428571428</v>
      </c>
      <c r="AE89" s="30">
        <v>1</v>
      </c>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f t="shared" ref="AZ89" si="1440">IF(BA88=0,"",AZ88/BA88)</f>
        <v>0.58620689655172409</v>
      </c>
      <c r="BA89" s="52">
        <v>3</v>
      </c>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f t="shared" ref="BJ89" si="1445">IF(BK88=0,"",BJ88/BK88)</f>
        <v>0.41463414634146339</v>
      </c>
      <c r="BK89" s="30">
        <v>3</v>
      </c>
      <c r="BL89" s="295">
        <f t="shared" ref="BL89" si="1446">IF(BM88=0,"",BL88/BM88)</f>
        <v>0.53488372093023251</v>
      </c>
      <c r="BM89" s="52">
        <v>3</v>
      </c>
      <c r="BN89" s="296">
        <f t="shared" ref="BN89" si="1447">IF(BO88=0,"",BN88/BO88)</f>
        <v>1</v>
      </c>
      <c r="BO89" s="30">
        <v>1</v>
      </c>
      <c r="BP89" s="295">
        <f t="shared" ref="BP89" si="1448">IF(BQ88=0,"",BP88/BQ88)</f>
        <v>0.58064516129032262</v>
      </c>
      <c r="BQ89" s="52">
        <v>3</v>
      </c>
      <c r="BR89" s="296">
        <f t="shared" ref="BR89" si="1449">IF(BS88=0,"",BR88/BS88)</f>
        <v>0.3125</v>
      </c>
      <c r="BS89" s="30">
        <v>3</v>
      </c>
      <c r="BT89" s="295">
        <f t="shared" ref="BT89" si="1450">IF(BU88=0,"",BT88/BU88)</f>
        <v>0.47619047619047616</v>
      </c>
      <c r="BU89" s="52">
        <v>3</v>
      </c>
      <c r="BV89" s="298"/>
      <c r="BW89" s="278"/>
      <c r="BX89" s="295">
        <f t="shared" ref="BX89" si="1451">IF(BY88=0,"",BX88/BY88)</f>
        <v>0.35714285714285715</v>
      </c>
      <c r="BY89" s="52">
        <v>3</v>
      </c>
      <c r="BZ89" s="296">
        <f t="shared" ref="BZ89" si="1452">IF(CA88=0,"",BZ88/CA88)</f>
        <v>0.32432432432432434</v>
      </c>
      <c r="CA89" s="30">
        <v>0</v>
      </c>
      <c r="CB89" s="268">
        <f t="shared" si="1304"/>
        <v>10</v>
      </c>
      <c r="CC89" s="269">
        <f>C89</f>
        <v>0.16</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v>32</v>
      </c>
      <c r="O90" s="31">
        <v>37</v>
      </c>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v>10</v>
      </c>
      <c r="AI90" s="31">
        <v>43</v>
      </c>
      <c r="AJ90" s="30">
        <v>37</v>
      </c>
      <c r="AK90" s="30">
        <v>39</v>
      </c>
      <c r="AL90" s="31"/>
      <c r="AM90" s="31"/>
      <c r="AN90" s="30">
        <v>13</v>
      </c>
      <c r="AO90" s="30">
        <v>60</v>
      </c>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v>7</v>
      </c>
      <c r="BW90" s="31">
        <v>42</v>
      </c>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0.26900000000000002</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f t="shared" ref="N91" si="1458">IF(O90=0,"",N90/O90)</f>
        <v>0.86486486486486491</v>
      </c>
      <c r="O91" s="31">
        <v>1</v>
      </c>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f t="shared" ref="AH91" si="1468">IF(AI90=0,"",AH90/AI90)</f>
        <v>0.23255813953488372</v>
      </c>
      <c r="AI91" s="31">
        <v>0</v>
      </c>
      <c r="AJ91" s="296">
        <f t="shared" ref="AJ91" si="1469">IF(AK90=0,"",AJ90/AK90)</f>
        <v>0.94871794871794868</v>
      </c>
      <c r="AK91" s="30">
        <v>3</v>
      </c>
      <c r="AL91" s="297" t="str">
        <f t="shared" ref="AL91" si="1470">IF(AM90=0,"",AL90/AM90)</f>
        <v/>
      </c>
      <c r="AM91" s="31"/>
      <c r="AN91" s="296">
        <f t="shared" ref="AN91" si="1471">IF(AO90=0,"",AN90/AO90)</f>
        <v>0.21666666666666667</v>
      </c>
      <c r="AO91" s="30">
        <v>0</v>
      </c>
      <c r="AP91" s="297">
        <f t="shared" ref="AP91" si="1472">IF(AQ90=0,"",AP90/AQ90)</f>
        <v>0.51111111111111107</v>
      </c>
      <c r="AQ91" s="31">
        <v>3</v>
      </c>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f t="shared" ref="BR91" si="1486">IF(BS90=0,"",BR90/BS90)</f>
        <v>0.23684210526315788</v>
      </c>
      <c r="BS91" s="31">
        <v>0</v>
      </c>
      <c r="BT91" s="296" t="str">
        <f t="shared" ref="BT91" si="1487">IF(BU90=0,"",BT90/BU90)</f>
        <v/>
      </c>
      <c r="BU91" s="30"/>
      <c r="BV91" s="297">
        <f t="shared" ref="BV91" si="1488">IF(BW90=0,"",BV90/BW90)</f>
        <v>0.16666666666666666</v>
      </c>
      <c r="BW91" s="31">
        <v>1</v>
      </c>
      <c r="BX91" s="298"/>
      <c r="BY91" s="278"/>
      <c r="BZ91" s="297">
        <f t="shared" ref="BZ91" si="1489">IF(CA90=0,"",BZ90/CA90)</f>
        <v>0.48717948717948717</v>
      </c>
      <c r="CA91" s="31">
        <v>3</v>
      </c>
      <c r="CB91" s="264">
        <f t="shared" si="1304"/>
        <v>15</v>
      </c>
      <c r="CC91" s="265">
        <f>C91</f>
        <v>0.26900000000000002</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f t="shared" ref="N93" si="1495">IF(O92=0,"",N92/O92)</f>
        <v>0.64583333333333337</v>
      </c>
      <c r="O93" s="30">
        <v>0</v>
      </c>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28</v>
      </c>
      <c r="E95" s="256"/>
      <c r="F95" s="257">
        <f>'Actuele Stand'!$D$50-COUNTBLANK(F18:F93)/2</f>
        <v>37</v>
      </c>
      <c r="G95" s="256"/>
      <c r="H95" s="255">
        <f>'Actuele Stand'!$D$50-COUNTBLANK(H18:H93)/2</f>
        <v>37</v>
      </c>
      <c r="I95" s="256"/>
      <c r="J95" s="257">
        <f>'Actuele Stand'!$D$50-COUNTBLANK(J18:J93)/2</f>
        <v>34</v>
      </c>
      <c r="K95" s="256"/>
      <c r="L95" s="255">
        <f>'Actuele Stand'!$D$50-COUNTBLANK(L18:L93)/2</f>
        <v>34</v>
      </c>
      <c r="M95" s="256"/>
      <c r="N95" s="257">
        <f>'Actuele Stand'!$D$50-COUNTBLANK(N18:N93)/2</f>
        <v>25</v>
      </c>
      <c r="O95" s="256"/>
      <c r="P95" s="255">
        <f>'Actuele Stand'!$D$50-COUNTBLANK(P18:P93)/2</f>
        <v>34</v>
      </c>
      <c r="Q95" s="256"/>
      <c r="R95" s="257">
        <f>'Actuele Stand'!$D$50-COUNTBLANK(R18:R93)/2</f>
        <v>30</v>
      </c>
      <c r="S95" s="256"/>
      <c r="T95" s="255">
        <f>'Actuele Stand'!$D$50-COUNTBLANK(T18:T93)/2</f>
        <v>31</v>
      </c>
      <c r="U95" s="256"/>
      <c r="V95" s="257">
        <f>'Actuele Stand'!$D$50-COUNTBLANK(V18:V93)/2</f>
        <v>31</v>
      </c>
      <c r="W95" s="256"/>
      <c r="X95" s="255">
        <f>'Actuele Stand'!$D$50-COUNTBLANK(X18:X93)/2</f>
        <v>31</v>
      </c>
      <c r="Y95" s="256"/>
      <c r="Z95" s="257">
        <f>'Actuele Stand'!$D$50-COUNTBLANK(Z18:Z93)/2</f>
        <v>35</v>
      </c>
      <c r="AA95" s="256"/>
      <c r="AB95" s="255">
        <f>'Actuele Stand'!$D$50-COUNTBLANK(AB18:AB93)/2</f>
        <v>33</v>
      </c>
      <c r="AC95" s="256"/>
      <c r="AD95" s="257">
        <f>'Actuele Stand'!$D$50-COUNTBLANK(AD18:AD93)/2</f>
        <v>32</v>
      </c>
      <c r="AE95" s="256"/>
      <c r="AF95" s="255">
        <f>'Actuele Stand'!$D$50-COUNTBLANK(AF18:AF93)/2</f>
        <v>36</v>
      </c>
      <c r="AG95" s="256"/>
      <c r="AH95" s="257">
        <f>'Actuele Stand'!$D$50-COUNTBLANK(AH18:AH93)/2</f>
        <v>36</v>
      </c>
      <c r="AI95" s="256"/>
      <c r="AJ95" s="255">
        <f>'Actuele Stand'!$D$50-COUNTBLANK(AJ18:AJ93)/2</f>
        <v>31</v>
      </c>
      <c r="AK95" s="256"/>
      <c r="AL95" s="257">
        <f>'Actuele Stand'!$D$50-COUNTBLANK(AL18:AL93)/2</f>
        <v>30</v>
      </c>
      <c r="AM95" s="256"/>
      <c r="AN95" s="255">
        <f>'Actuele Stand'!$D$50-COUNTBLANK(AN18:AN93)/2</f>
        <v>33</v>
      </c>
      <c r="AO95" s="256"/>
      <c r="AP95" s="257">
        <f>'Actuele Stand'!$D$50-COUNTBLANK(AP18:AP93)/2</f>
        <v>26</v>
      </c>
      <c r="AQ95" s="256"/>
      <c r="AR95" s="255">
        <f>'Actuele Stand'!$D$50-COUNTBLANK(AR18:AR93)/2</f>
        <v>28</v>
      </c>
      <c r="AS95" s="256"/>
      <c r="AT95" s="257">
        <f>'Actuele Stand'!$D$50-COUNTBLANK(AT18:AT93)/2</f>
        <v>32</v>
      </c>
      <c r="AU95" s="256"/>
      <c r="AV95" s="255">
        <f>'Actuele Stand'!$D$50-COUNTBLANK(AV18:AV93)/2</f>
        <v>30</v>
      </c>
      <c r="AW95" s="256"/>
      <c r="AX95" s="257">
        <f>'Actuele Stand'!$D$50-COUNTBLANK(AX18:AX93)/2</f>
        <v>34</v>
      </c>
      <c r="AY95" s="256"/>
      <c r="AZ95" s="255">
        <f>'Actuele Stand'!$D$50-COUNTBLANK(AZ18:AZ93)/2</f>
        <v>34</v>
      </c>
      <c r="BA95" s="256"/>
      <c r="BB95" s="257">
        <f>'Actuele Stand'!$D$50-COUNTBLANK(BB18:BB93)/2</f>
        <v>33</v>
      </c>
      <c r="BC95" s="256"/>
      <c r="BD95" s="255">
        <f>'Actuele Stand'!$D$50-COUNTBLANK(BD18:BD93)/2</f>
        <v>37</v>
      </c>
      <c r="BE95" s="256"/>
      <c r="BF95" s="257">
        <f>'Actuele Stand'!$D$50-COUNTBLANK(BF18:BF93)/2</f>
        <v>36</v>
      </c>
      <c r="BG95" s="256"/>
      <c r="BH95" s="255">
        <f>'Actuele Stand'!$D$50-COUNTBLANK(BH18:BH93)/2</f>
        <v>30</v>
      </c>
      <c r="BI95" s="256"/>
      <c r="BJ95" s="257">
        <f>'Actuele Stand'!$D$50-COUNTBLANK(BJ18:BJ93)/2</f>
        <v>34</v>
      </c>
      <c r="BK95" s="256"/>
      <c r="BL95" s="255">
        <f>'Actuele Stand'!$D$50-COUNTBLANK(BL18:BL93)/2</f>
        <v>35</v>
      </c>
      <c r="BM95" s="256"/>
      <c r="BN95" s="257">
        <f>'Actuele Stand'!$D$50-COUNTBLANK(BN18:BN93)/2</f>
        <v>31</v>
      </c>
      <c r="BO95" s="256"/>
      <c r="BP95" s="255">
        <f>'Actuele Stand'!$D$50-COUNTBLANK(BP18:BP93)/2</f>
        <v>33</v>
      </c>
      <c r="BQ95" s="256"/>
      <c r="BR95" s="257">
        <f>'Actuele Stand'!$D$50-COUNTBLANK(BR18:BR93)/2</f>
        <v>35</v>
      </c>
      <c r="BS95" s="256"/>
      <c r="BT95" s="255">
        <f>'Actuele Stand'!$D$50-COUNTBLANK(BT18:BT93)/2</f>
        <v>27</v>
      </c>
      <c r="BU95" s="256"/>
      <c r="BV95" s="257">
        <f>'Actuele Stand'!$D$50-COUNTBLANK(BV18:BV93)/2</f>
        <v>31</v>
      </c>
      <c r="BW95" s="256"/>
      <c r="BX95" s="255">
        <f>'Actuele Stand'!$D$50-COUNTBLANK(BX18:BX93)/2</f>
        <v>33</v>
      </c>
      <c r="BY95" s="256"/>
      <c r="BZ95" s="257">
        <f>'Actuele Stand'!$D$50-COUNTBLANK(BZ18:BZ93)/2</f>
        <v>37</v>
      </c>
      <c r="CA95" s="256"/>
      <c r="CB95" s="258"/>
      <c r="CC95" s="226">
        <f>SUM(D95:CA95)/2</f>
        <v>617</v>
      </c>
      <c r="CD95" s="194" t="s">
        <v>107</v>
      </c>
      <c r="CE95" s="215"/>
      <c r="CF95" s="194"/>
      <c r="CG95" s="194"/>
      <c r="CI95" s="194"/>
      <c r="CJ95" s="194"/>
    </row>
    <row r="96" spans="1:91" ht="15" customHeight="1">
      <c r="B96" s="217" t="s">
        <v>108</v>
      </c>
      <c r="C96" s="217"/>
      <c r="D96" s="227"/>
      <c r="E96" s="259">
        <f>E111</f>
        <v>480</v>
      </c>
      <c r="F96" s="227"/>
      <c r="G96" s="222">
        <f>G111</f>
        <v>835</v>
      </c>
      <c r="H96" s="227"/>
      <c r="I96" s="259">
        <f t="shared" ref="I96" si="1527">I111</f>
        <v>679</v>
      </c>
      <c r="J96" s="227"/>
      <c r="K96" s="222">
        <f t="shared" ref="K96" si="1528">K111</f>
        <v>1022</v>
      </c>
      <c r="L96" s="227"/>
      <c r="M96" s="259">
        <f t="shared" ref="M96" si="1529">M111</f>
        <v>982</v>
      </c>
      <c r="N96" s="227"/>
      <c r="O96" s="222">
        <f t="shared" ref="O96" si="1530">O111</f>
        <v>957</v>
      </c>
      <c r="P96" s="227"/>
      <c r="Q96" s="259">
        <f t="shared" ref="Q96" si="1531">Q111</f>
        <v>1002</v>
      </c>
      <c r="R96" s="227"/>
      <c r="S96" s="222">
        <f t="shared" ref="S96" si="1532">S111</f>
        <v>562</v>
      </c>
      <c r="T96" s="227"/>
      <c r="U96" s="259">
        <f t="shared" ref="U96" si="1533">U111</f>
        <v>719</v>
      </c>
      <c r="V96" s="227"/>
      <c r="W96" s="222">
        <f t="shared" ref="W96" si="1534">W111</f>
        <v>869</v>
      </c>
      <c r="X96" s="227"/>
      <c r="Y96" s="259">
        <f t="shared" ref="Y96" si="1535">Y111</f>
        <v>589</v>
      </c>
      <c r="Z96" s="227"/>
      <c r="AA96" s="222">
        <f t="shared" ref="AA96" si="1536">AA111</f>
        <v>506</v>
      </c>
      <c r="AB96" s="227"/>
      <c r="AC96" s="259">
        <f t="shared" ref="AC96" si="1537">AC111</f>
        <v>421</v>
      </c>
      <c r="AD96" s="227"/>
      <c r="AE96" s="222">
        <f t="shared" ref="AE96" si="1538">AE111</f>
        <v>496</v>
      </c>
      <c r="AF96" s="227"/>
      <c r="AG96" s="259">
        <f t="shared" ref="AG96" si="1539">AG111</f>
        <v>568</v>
      </c>
      <c r="AH96" s="227"/>
      <c r="AI96" s="222">
        <f t="shared" ref="AI96" si="1540">AI111</f>
        <v>628</v>
      </c>
      <c r="AJ96" s="227"/>
      <c r="AK96" s="259">
        <f t="shared" ref="AK96" si="1541">AK111</f>
        <v>1223</v>
      </c>
      <c r="AL96" s="227"/>
      <c r="AM96" s="222">
        <f t="shared" ref="AM96" si="1542">AM111</f>
        <v>428</v>
      </c>
      <c r="AN96" s="227"/>
      <c r="AO96" s="259">
        <f t="shared" ref="AO96" si="1543">AO111</f>
        <v>454</v>
      </c>
      <c r="AP96" s="227"/>
      <c r="AQ96" s="222">
        <f t="shared" ref="AQ96" si="1544">AQ111</f>
        <v>574</v>
      </c>
      <c r="AR96" s="227"/>
      <c r="AS96" s="259">
        <f t="shared" ref="AS96" si="1545">AS111</f>
        <v>348</v>
      </c>
      <c r="AT96" s="227"/>
      <c r="AU96" s="222">
        <f t="shared" ref="AU96" si="1546">AU111</f>
        <v>320</v>
      </c>
      <c r="AV96" s="227"/>
      <c r="AW96" s="259">
        <f t="shared" ref="AW96" si="1547">AW111</f>
        <v>1306</v>
      </c>
      <c r="AX96" s="227"/>
      <c r="AY96" s="222">
        <f t="shared" ref="AY96" si="1548">AY111</f>
        <v>462</v>
      </c>
      <c r="AZ96" s="227"/>
      <c r="BA96" s="259">
        <f t="shared" ref="BA96" si="1549">BA111</f>
        <v>562</v>
      </c>
      <c r="BB96" s="227"/>
      <c r="BC96" s="222">
        <f t="shared" ref="BC96" si="1550">BC111</f>
        <v>330</v>
      </c>
      <c r="BD96" s="227"/>
      <c r="BE96" s="259">
        <f t="shared" ref="BE96" si="1551">BE111</f>
        <v>1707</v>
      </c>
      <c r="BF96" s="227"/>
      <c r="BG96" s="222">
        <f t="shared" ref="BG96" si="1552">BG111</f>
        <v>532</v>
      </c>
      <c r="BH96" s="227"/>
      <c r="BI96" s="259">
        <f t="shared" ref="BI96" si="1553">BI111</f>
        <v>412</v>
      </c>
      <c r="BJ96" s="227"/>
      <c r="BK96" s="222">
        <f t="shared" ref="BK96" si="1554">BK111</f>
        <v>570</v>
      </c>
      <c r="BL96" s="227"/>
      <c r="BM96" s="259">
        <f t="shared" ref="BM96" si="1555">BM111</f>
        <v>881</v>
      </c>
      <c r="BN96" s="227"/>
      <c r="BO96" s="222">
        <f t="shared" ref="BO96" si="1556">BO111</f>
        <v>1411</v>
      </c>
      <c r="BP96" s="227"/>
      <c r="BQ96" s="259">
        <f t="shared" ref="BQ96" si="1557">BQ111</f>
        <v>564</v>
      </c>
      <c r="BR96" s="227"/>
      <c r="BS96" s="222">
        <f t="shared" ref="BS96" si="1558">BS111</f>
        <v>517</v>
      </c>
      <c r="BT96" s="227"/>
      <c r="BU96" s="259">
        <f t="shared" ref="BU96" si="1559">BU111</f>
        <v>270</v>
      </c>
      <c r="BV96" s="227"/>
      <c r="BW96" s="222">
        <f t="shared" ref="BW96" si="1560">BW111</f>
        <v>310</v>
      </c>
      <c r="BX96" s="227"/>
      <c r="BY96" s="259">
        <f t="shared" ref="BY96" si="1561">BY111</f>
        <v>495</v>
      </c>
      <c r="BZ96" s="227"/>
      <c r="CA96" s="222">
        <f t="shared" ref="CA96" si="1562">CA111</f>
        <v>785</v>
      </c>
      <c r="CB96" s="194"/>
      <c r="CC96" s="226">
        <f>SUM(D96:CA96)/2</f>
        <v>12888</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405</v>
      </c>
      <c r="E97" s="217"/>
      <c r="F97" s="222">
        <f>F18+F20+F22+F24+F26+F28+F30+F32+F34+F36+F38+F40+F42+F44+F46+F48+F50+F52+F54+F56+F58+F60+F62+F64+F66+F68+F70+F72+F74+F76+F78+F80+F82+F84+F86+F88+F90+F92</f>
        <v>736</v>
      </c>
      <c r="G97" s="217"/>
      <c r="H97" s="233">
        <f t="shared" ref="H97" si="1563">H18+H20+H22+H24+H26+H28+H30+H32+H34+H36+H38+H40+H42+H44+H46+H48+H50+H52+H54+H56+H58+H60+H62+H64+H66+H68+H70+H72+H74+H76+H78+H80+H82+H84+H86+H88+H90+H92</f>
        <v>567</v>
      </c>
      <c r="I97" s="217"/>
      <c r="J97" s="222">
        <f t="shared" ref="J97" si="1564">J18+J20+J22+J24+J26+J28+J30+J32+J34+J36+J38+J40+J42+J44+J46+J48+J50+J52+J54+J56+J58+J60+J62+J64+J66+J68+J70+J72+J74+J76+J78+J80+J82+J84+J86+J88+J90+J92</f>
        <v>913</v>
      </c>
      <c r="K97" s="217"/>
      <c r="L97" s="233">
        <f t="shared" ref="L97" si="1565">L18+L20+L22+L24+L26+L28+L30+L32+L34+L36+L38+L40+L42+L44+L46+L48+L50+L52+L54+L56+L58+L60+L62+L64+L66+L68+L70+L72+L74+L76+L78+L80+L82+L84+L86+L88+L90+L92</f>
        <v>799</v>
      </c>
      <c r="M97" s="217"/>
      <c r="N97" s="222">
        <f t="shared" ref="N97" si="1566">N18+N20+N22+N24+N26+N28+N30+N32+N34+N36+N38+N40+N42+N44+N46+N48+N50+N52+N54+N56+N58+N60+N62+N64+N66+N68+N70+N72+N74+N76+N78+N80+N82+N84+N86+N88+N90+N92</f>
        <v>784</v>
      </c>
      <c r="O97" s="217"/>
      <c r="P97" s="233">
        <f t="shared" ref="P97" si="1567">P18+P20+P22+P24+P26+P28+P30+P32+P34+P36+P38+P40+P42+P44+P46+P48+P50+P52+P54+P56+P58+P60+P62+P64+P66+P68+P70+P72+P74+P76+P78+P80+P82+P84+P86+P88+P90+P92</f>
        <v>889</v>
      </c>
      <c r="Q97" s="217"/>
      <c r="R97" s="222">
        <f t="shared" ref="R97" si="1568">R18+R20+R22+R24+R26+R28+R30+R32+R34+R36+R38+R40+R42+R44+R46+R48+R50+R52+R54+R56+R58+R60+R62+R64+R66+R68+R70+R72+R74+R76+R78+R80+R82+R84+R86+R88+R90+R92</f>
        <v>511</v>
      </c>
      <c r="S97" s="217"/>
      <c r="T97" s="233">
        <f t="shared" ref="T97" si="1569">T18+T20+T22+T24+T26+T28+T30+T32+T34+T36+T38+T40+T42+T44+T46+T48+T50+T52+T54+T56+T58+T60+T62+T64+T66+T68+T70+T72+T74+T76+T78+T80+T82+T84+T86+T88+T90+T92</f>
        <v>604</v>
      </c>
      <c r="U97" s="217"/>
      <c r="V97" s="222">
        <f t="shared" ref="V97" si="1570">V18+V20+V22+V24+V26+V28+V30+V32+V34+V36+V38+V40+V42+V44+V46+V48+V50+V52+V54+V56+V58+V60+V62+V64+V66+V68+V70+V72+V74+V76+V78+V80+V82+V84+V86+V88+V90+V92</f>
        <v>734</v>
      </c>
      <c r="W97" s="217"/>
      <c r="X97" s="233">
        <f t="shared" ref="X97" si="1571">X18+X20+X22+X24+X26+X28+X30+X32+X34+X36+X38+X40+X42+X44+X46+X48+X50+X52+X54+X56+X58+X60+X62+X64+X66+X68+X70+X72+X74+X76+X78+X80+X82+X84+X86+X88+X90+X92</f>
        <v>499</v>
      </c>
      <c r="Y97" s="217"/>
      <c r="Z97" s="222">
        <f t="shared" ref="Z97" si="1572">Z18+Z20+Z22+Z24+Z26+Z28+Z30+Z32+Z34+Z36+Z38+Z40+Z42+Z44+Z46+Z48+Z50+Z52+Z54+Z56+Z58+Z60+Z62+Z64+Z66+Z68+Z70+Z72+Z74+Z76+Z78+Z80+Z82+Z84+Z86+Z88+Z90+Z92</f>
        <v>396</v>
      </c>
      <c r="AA97" s="217"/>
      <c r="AB97" s="233">
        <f t="shared" ref="AB97" si="1573">AB18+AB20+AB22+AB24+AB26+AB28+AB30+AB32+AB34+AB36+AB38+AB40+AB42+AB44+AB46+AB48+AB50+AB52+AB54+AB56+AB58+AB60+AB62+AB64+AB66+AB68+AB70+AB72+AB74+AB76+AB78+AB80+AB82+AB84+AB86+AB88+AB90+AB92</f>
        <v>318</v>
      </c>
      <c r="AC97" s="217"/>
      <c r="AD97" s="222">
        <f t="shared" ref="AD97" si="1574">AD18+AD20+AD22+AD24+AD26+AD28+AD30+AD32+AD34+AD36+AD38+AD40+AD42+AD44+AD46+AD48+AD50+AD52+AD54+AD56+AD58+AD60+AD62+AD64+AD66+AD68+AD70+AD72+AD74+AD76+AD78+AD80+AD82+AD84+AD86+AD88+AD90+AD92</f>
        <v>439</v>
      </c>
      <c r="AE97" s="217"/>
      <c r="AF97" s="233">
        <f t="shared" ref="AF97" si="1575">AF18+AF20+AF22+AF24+AF26+AF28+AF30+AF32+AF34+AF36+AF38+AF40+AF42+AF44+AF46+AF48+AF50+AF52+AF54+AF56+AF58+AF60+AF62+AF64+AF66+AF68+AF70+AF72+AF74+AF76+AF78+AF80+AF82+AF84+AF86+AF88+AF90+AF92</f>
        <v>470</v>
      </c>
      <c r="AG97" s="217"/>
      <c r="AH97" s="222">
        <f t="shared" ref="AH97" si="1576">AH18+AH20+AH22+AH24+AH26+AH28+AH30+AH32+AH34+AH36+AH38+AH40+AH42+AH44+AH46+AH48+AH50+AH52+AH54+AH56+AH58+AH60+AH62+AH64+AH66+AH68+AH70+AH72+AH74+AH76+AH78+AH80+AH82+AH84+AH86+AH88+AH90+AH92</f>
        <v>538</v>
      </c>
      <c r="AI97" s="217"/>
      <c r="AJ97" s="233">
        <f t="shared" ref="AJ97" si="1577">AJ18+AJ20+AJ22+AJ24+AJ26+AJ28+AJ30+AJ32+AJ34+AJ36+AJ38+AJ40+AJ42+AJ44+AJ46+AJ48+AJ50+AJ52+AJ54+AJ56+AJ58+AJ60+AJ62+AJ64+AJ66+AJ68+AJ70+AJ72+AJ74+AJ76+AJ78+AJ80+AJ82+AJ84+AJ86+AJ88+AJ90+AJ92</f>
        <v>1122</v>
      </c>
      <c r="AK97" s="217"/>
      <c r="AL97" s="222">
        <f t="shared" ref="AL97" si="1578">AL18+AL20+AL22+AL24+AL26+AL28+AL30+AL32+AL34+AL36+AL38+AL40+AL42+AL44+AL46+AL48+AL50+AL52+AL54+AL56+AL58+AL60+AL62+AL64+AL66+AL68+AL70+AL72+AL74+AL76+AL78+AL80+AL82+AL84+AL86+AL88+AL90+AL92</f>
        <v>328</v>
      </c>
      <c r="AM97" s="217"/>
      <c r="AN97" s="233">
        <f t="shared" ref="AN97" si="1579">AN18+AN20+AN22+AN24+AN26+AN28+AN30+AN32+AN34+AN36+AN38+AN40+AN42+AN44+AN46+AN48+AN50+AN52+AN54+AN56+AN58+AN60+AN62+AN64+AN66+AN68+AN70+AN72+AN74+AN76+AN78+AN80+AN82+AN84+AN86+AN88+AN90+AN92</f>
        <v>357</v>
      </c>
      <c r="AO97" s="217"/>
      <c r="AP97" s="222">
        <f t="shared" ref="AP97" si="1580">AP18+AP20+AP22+AP24+AP26+AP28+AP30+AP32+AP34+AP36+AP38+AP40+AP42+AP44+AP46+AP48+AP50+AP52+AP54+AP56+AP58+AP60+AP62+AP64+AP66+AP68+AP70+AP72+AP74+AP76+AP78+AP80+AP82+AP84+AP86+AP88+AP90+AP92</f>
        <v>525</v>
      </c>
      <c r="AQ97" s="217"/>
      <c r="AR97" s="233">
        <f t="shared" ref="AR97" si="1581">AR18+AR20+AR22+AR24+AR26+AR28+AR30+AR32+AR34+AR36+AR38+AR40+AR42+AR44+AR46+AR48+AR50+AR52+AR54+AR56+AR58+AR60+AR62+AR64+AR66+AR68+AR70+AR72+AR74+AR76+AR78+AR80+AR82+AR84+AR86+AR88+AR90+AR92</f>
        <v>293</v>
      </c>
      <c r="AS97" s="217"/>
      <c r="AT97" s="222">
        <f t="shared" ref="AT97" si="1582">AT18+AT20+AT22+AT24+AT26+AT28+AT30+AT32+AT34+AT36+AT38+AT40+AT42+AT44+AT46+AT48+AT50+AT52+AT54+AT56+AT58+AT60+AT62+AT64+AT66+AT68+AT70+AT72+AT74+AT76+AT78+AT80+AT82+AT84+AT86+AT88+AT90+AT92</f>
        <v>273</v>
      </c>
      <c r="AU97" s="217"/>
      <c r="AV97" s="233">
        <f t="shared" ref="AV97" si="1583">AV18+AV20+AV22+AV24+AV26+AV28+AV30+AV32+AV34+AV36+AV38+AV40+AV42+AV44+AV46+AV48+AV50+AV52+AV54+AV56+AV58+AV60+AV62+AV64+AV66+AV68+AV70+AV72+AV74+AV76+AV78+AV80+AV82+AV84+AV86+AV88+AV90+AV92</f>
        <v>1153</v>
      </c>
      <c r="AW97" s="217"/>
      <c r="AX97" s="222">
        <f t="shared" ref="AX97" si="1584">AX18+AX20+AX22+AX24+AX26+AX28+AX30+AX32+AX34+AX36+AX38+AX40+AX42+AX44+AX46+AX48+AX50+AX52+AX54+AX56+AX58+AX60+AX62+AX64+AX66+AX68+AX70+AX72+AX74+AX76+AX78+AX80+AX82+AX84+AX86+AX88+AX90+AX92</f>
        <v>363</v>
      </c>
      <c r="AY97" s="217"/>
      <c r="AZ97" s="233">
        <f t="shared" ref="AZ97" si="1585">AZ18+AZ20+AZ22+AZ24+AZ26+AZ28+AZ30+AZ32+AZ34+AZ36+AZ38+AZ40+AZ42+AZ44+AZ46+AZ48+AZ50+AZ52+AZ54+AZ56+AZ58+AZ60+AZ62+AZ64+AZ66+AZ68+AZ70+AZ72+AZ74+AZ76+AZ78+AZ80+AZ82+AZ84+AZ86+AZ88+AZ90+AZ92</f>
        <v>491</v>
      </c>
      <c r="BA97" s="217"/>
      <c r="BB97" s="222">
        <f t="shared" ref="BB97" si="1586">BB18+BB20+BB22+BB24+BB26+BB28+BB30+BB32+BB34+BB36+BB38+BB40+BB42+BB44+BB46+BB48+BB50+BB52+BB54+BB56+BB58+BB60+BB62+BB64+BB66+BB68+BB70+BB72+BB74+BB76+BB78+BB80+BB82+BB84+BB86+BB88+BB90+BB92</f>
        <v>214</v>
      </c>
      <c r="BC97" s="217"/>
      <c r="BD97" s="233">
        <f t="shared" ref="BD97" si="1587">BD18+BD20+BD22+BD24+BD26+BD28+BD30+BD32+BD34+BD36+BD38+BD40+BD42+BD44+BD46+BD48+BD50+BD52+BD54+BD56+BD58+BD60+BD62+BD64+BD66+BD68+BD70+BD72+BD74+BD76+BD78+BD80+BD82+BD84+BD86+BD88+BD90+BD92</f>
        <v>1538</v>
      </c>
      <c r="BE97" s="217"/>
      <c r="BF97" s="222">
        <f t="shared" ref="BF97" si="1588">BF18+BF20+BF22+BF24+BF26+BF28+BF30+BF32+BF34+BF36+BF38+BF40+BF42+BF44+BF46+BF48+BF50+BF52+BF54+BF56+BF58+BF60+BF62+BF64+BF66+BF68+BF70+BF72+BF74+BF76+BF78+BF80+BF82+BF84+BF86+BF88+BF90+BF92</f>
        <v>437</v>
      </c>
      <c r="BG97" s="217"/>
      <c r="BH97" s="233">
        <f t="shared" ref="BH97" si="1589">BH18+BH20+BH22+BH24+BH26+BH28+BH30+BH32+BH34+BH36+BH38+BH40+BH42+BH44+BH46+BH48+BH50+BH52+BH54+BH56+BH58+BH60+BH62+BH64+BH66+BH68+BH70+BH72+BH74+BH76+BH78+BH80+BH82+BH84+BH86+BH88+BH90+BH92</f>
        <v>323</v>
      </c>
      <c r="BI97" s="217"/>
      <c r="BJ97" s="222">
        <f t="shared" ref="BJ97" si="1590">BJ18+BJ20+BJ22+BJ24+BJ26+BJ28+BJ30+BJ32+BJ34+BJ36+BJ38+BJ40+BJ42+BJ44+BJ46+BJ48+BJ50+BJ52+BJ54+BJ56+BJ58+BJ60+BJ62+BJ64+BJ66+BJ68+BJ70+BJ72+BJ74+BJ76+BJ78+BJ80+BJ82+BJ84+BJ86+BJ88+BJ90+BJ92</f>
        <v>501</v>
      </c>
      <c r="BK97" s="217"/>
      <c r="BL97" s="233">
        <f t="shared" ref="BL97" si="1591">BL18+BL20+BL22+BL24+BL26+BL28+BL30+BL32+BL34+BL36+BL38+BL40+BL42+BL44+BL46+BL48+BL50+BL52+BL54+BL56+BL58+BL60+BL62+BL64+BL66+BL68+BL70+BL72+BL74+BL76+BL78+BL80+BL82+BL84+BL86+BL88+BL90+BL92</f>
        <v>835</v>
      </c>
      <c r="BM97" s="217"/>
      <c r="BN97" s="222">
        <f t="shared" ref="BN97" si="1592">BN18+BN20+BN22+BN24+BN26+BN28+BN30+BN32+BN34+BN36+BN38+BN40+BN42+BN44+BN46+BN48+BN50+BN52+BN54+BN56+BN58+BN60+BN62+BN64+BN66+BN68+BN70+BN72+BN74+BN76+BN78+BN80+BN82+BN84+BN86+BN88+BN90+BN92</f>
        <v>1256</v>
      </c>
      <c r="BO97" s="217"/>
      <c r="BP97" s="233">
        <f t="shared" ref="BP97" si="1593">BP18+BP20+BP22+BP24+BP26+BP28+BP30+BP32+BP34+BP36+BP38+BP40+BP42+BP44+BP46+BP48+BP50+BP52+BP54+BP56+BP58+BP60+BP62+BP64+BP66+BP68+BP70+BP72+BP74+BP76+BP78+BP80+BP82+BP84+BP86+BP88+BP90+BP92</f>
        <v>501</v>
      </c>
      <c r="BQ97" s="217"/>
      <c r="BR97" s="222">
        <f t="shared" ref="BR97" si="1594">BR18+BR20+BR22+BR24+BR26+BR28+BR30+BR32+BR34+BR36+BR38+BR40+BR42+BR44+BR46+BR48+BR50+BR52+BR54+BR56+BR58+BR60+BR62+BR64+BR66+BR68+BR70+BR72+BR74+BR76+BR78+BR80+BR82+BR84+BR86+BR88+BR90+BR92</f>
        <v>430</v>
      </c>
      <c r="BS97" s="217"/>
      <c r="BT97" s="233">
        <f t="shared" ref="BT97" si="1595">BT18+BT20+BT22+BT24+BT26+BT28+BT30+BT32+BT34+BT36+BT38+BT40+BT42+BT44+BT46+BT48+BT50+BT52+BT54+BT56+BT58+BT60+BT62+BT64+BT66+BT68+BT70+BT72+BT74+BT76+BT78+BT80+BT82+BT84+BT86+BT88+BT90+BT92</f>
        <v>214</v>
      </c>
      <c r="BU97" s="217"/>
      <c r="BV97" s="222">
        <f t="shared" ref="BV97" si="1596">BV18+BV20+BV22+BV24+BV26+BV28+BV30+BV32+BV34+BV36+BV38+BV40+BV42+BV44+BV46+BV48+BV50+BV52+BV54+BV56+BV58+BV60+BV62+BV64+BV66+BV68+BV70+BV72+BV74+BV76+BV78+BV80+BV82+BV84+BV86+BV88+BV90+BV92</f>
        <v>219</v>
      </c>
      <c r="BW97" s="217"/>
      <c r="BX97" s="233">
        <f t="shared" ref="BX97" si="1597">BX18+BX20+BX22+BX24+BX26+BX28+BX30+BX32+BX34+BX36+BX38+BX40+BX42+BX44+BX46+BX48+BX50+BX52+BX54+BX56+BX58+BX60+BX62+BX64+BX66+BX68+BX70+BX72+BX74+BX76+BX78+BX80+BX82+BX84+BX86+BX88+BX90+BX92</f>
        <v>426</v>
      </c>
      <c r="BY97" s="217"/>
      <c r="BZ97" s="222">
        <f t="shared" ref="BZ97" si="1598">BZ18+BZ20+BZ22+BZ24+BZ26+BZ28+BZ30+BZ32+BZ34+BZ36+BZ38+BZ40+BZ42+BZ44+BZ46+BZ48+BZ50+BZ52+BZ54+BZ56+BZ58+BZ60+BZ62+BZ64+BZ66+BZ68+BZ70+BZ72+BZ74+BZ76+BZ78+BZ80+BZ82+BZ84+BZ86+BZ88+BZ90+BZ92</f>
        <v>631</v>
      </c>
      <c r="CA97" s="217"/>
      <c r="CB97" s="194"/>
      <c r="CC97" s="226">
        <f>SUM(D97:CA97)/2</f>
        <v>11016</v>
      </c>
      <c r="CD97" s="194" t="s">
        <v>170</v>
      </c>
      <c r="CE97" s="215"/>
      <c r="CF97" s="194"/>
      <c r="CG97" s="194"/>
      <c r="CH97" s="194"/>
      <c r="CI97" s="194"/>
      <c r="CJ97" s="207"/>
      <c r="CK97" s="194"/>
      <c r="CL97" s="194"/>
      <c r="CM97" s="194"/>
    </row>
    <row r="98" spans="2:91" ht="15" customHeight="1">
      <c r="B98" s="194" t="s">
        <v>111</v>
      </c>
      <c r="C98" s="260" t="s">
        <v>109</v>
      </c>
      <c r="D98" s="227"/>
      <c r="E98" s="261">
        <f>IF(E100=0,"",D97/E100)</f>
        <v>0.34556313993174059</v>
      </c>
      <c r="F98" s="227"/>
      <c r="G98" s="262">
        <f>IF(G100=0,"",F97/G100)</f>
        <v>0.45885286783042395</v>
      </c>
      <c r="H98" s="227"/>
      <c r="I98" s="261">
        <f t="shared" ref="I98" si="1599">IF(I100=0,"",H97/I100)</f>
        <v>0.36022871664548922</v>
      </c>
      <c r="J98" s="227"/>
      <c r="K98" s="262">
        <f t="shared" ref="K98" si="1600">IF(K100=0,"",J97/K100)</f>
        <v>0.60947930574098796</v>
      </c>
      <c r="L98" s="227"/>
      <c r="M98" s="261">
        <f t="shared" ref="M98" si="1601">IF(M100=0,"",L97/M100)</f>
        <v>0.53125</v>
      </c>
      <c r="N98" s="227"/>
      <c r="O98" s="262">
        <f t="shared" ref="O98" si="1602">IF(O100=0,"",N97/O100)</f>
        <v>0.73684210526315785</v>
      </c>
      <c r="P98" s="227"/>
      <c r="Q98" s="261">
        <f t="shared" ref="Q98" si="1603">IF(Q100=0,"",P97/Q100)</f>
        <v>0.58409986859395535</v>
      </c>
      <c r="R98" s="227"/>
      <c r="S98" s="262">
        <f t="shared" ref="S98" si="1604">IF(S100=0,"",R97/S100)</f>
        <v>0.34928229665071769</v>
      </c>
      <c r="T98" s="227"/>
      <c r="U98" s="261">
        <f t="shared" ref="U98" si="1605">IF(U100=0,"",T97/U100)</f>
        <v>0.48397435897435898</v>
      </c>
      <c r="V98" s="227"/>
      <c r="W98" s="262">
        <f t="shared" ref="W98" si="1606">IF(W100=0,"",V97/W100)</f>
        <v>0.56811145510835914</v>
      </c>
      <c r="X98" s="227"/>
      <c r="Y98" s="261">
        <f t="shared" ref="Y98" si="1607">IF(Y100=0,"",X97/Y100)</f>
        <v>0.36990363232023721</v>
      </c>
      <c r="Z98" s="227"/>
      <c r="AA98" s="262">
        <f t="shared" ref="AA98" si="1608">IF(AA100=0,"",Z97/AA100)</f>
        <v>0.24339274738783037</v>
      </c>
      <c r="AB98" s="227"/>
      <c r="AC98" s="261">
        <f t="shared" ref="AC98" si="1609">IF(AC100=0,"",AB97/AC100)</f>
        <v>0.21501014198782961</v>
      </c>
      <c r="AD98" s="227"/>
      <c r="AE98" s="262">
        <f t="shared" ref="AE98" si="1610">IF(AE100=0,"",AD97/AE100)</f>
        <v>0.29843643779741674</v>
      </c>
      <c r="AF98" s="227"/>
      <c r="AG98" s="261">
        <f t="shared" ref="AG98" si="1611">IF(AG100=0,"",AF97/AG100)</f>
        <v>0.3212576896787423</v>
      </c>
      <c r="AH98" s="227"/>
      <c r="AI98" s="262">
        <f t="shared" ref="AI98" si="1612">IF(AI100=0,"",AH97/AI100)</f>
        <v>0.3306699446834665</v>
      </c>
      <c r="AJ98" s="227"/>
      <c r="AK98" s="261">
        <f t="shared" ref="AK98" si="1613">IF(AK100=0,"",AJ97/AK100)</f>
        <v>0.83606557377049184</v>
      </c>
      <c r="AL98" s="227"/>
      <c r="AM98" s="262">
        <f t="shared" ref="AM98" si="1614">IF(AM100=0,"",AL97/AM100)</f>
        <v>0.24905087319665908</v>
      </c>
      <c r="AN98" s="227"/>
      <c r="AO98" s="261">
        <f t="shared" ref="AO98" si="1615">IF(AO100=0,"",AN97/AO100)</f>
        <v>0.23975822699798521</v>
      </c>
      <c r="AP98" s="227"/>
      <c r="AQ98" s="262">
        <f t="shared" ref="AQ98" si="1616">IF(AQ100=0,"",AP97/AQ100)</f>
        <v>0.46378091872791521</v>
      </c>
      <c r="AR98" s="227"/>
      <c r="AS98" s="261">
        <f t="shared" ref="AS98" si="1617">IF(AS100=0,"",AR97/AS100)</f>
        <v>0.22434915773353753</v>
      </c>
      <c r="AT98" s="227"/>
      <c r="AU98" s="262">
        <f t="shared" ref="AU98" si="1618">IF(AU100=0,"",AT97/AU100)</f>
        <v>0.20418848167539266</v>
      </c>
      <c r="AV98" s="227"/>
      <c r="AW98" s="261">
        <f t="shared" ref="AW98" si="1619">IF(AW100=0,"",AV97/AW100)</f>
        <v>0.8630239520958084</v>
      </c>
      <c r="AX98" s="227"/>
      <c r="AY98" s="262">
        <f t="shared" ref="AY98" si="1620">IF(AY100=0,"",AX97/AY100)</f>
        <v>0.24610169491525424</v>
      </c>
      <c r="AZ98" s="227"/>
      <c r="BA98" s="261">
        <f t="shared" ref="BA98" si="1621">IF(BA100=0,"",AZ97/BA100)</f>
        <v>0.32930918846411805</v>
      </c>
      <c r="BB98" s="227"/>
      <c r="BC98" s="262">
        <f t="shared" ref="BC98" si="1622">IF(BC100=0,"",BB97/BC100)</f>
        <v>0.15145081387119605</v>
      </c>
      <c r="BD98" s="227"/>
      <c r="BE98" s="261">
        <f t="shared" ref="BE98" si="1623">IF(BE100=0,"",BD97/BE100)</f>
        <v>0.94529809465273507</v>
      </c>
      <c r="BF98" s="227"/>
      <c r="BG98" s="262">
        <f t="shared" ref="BG98" si="1624">IF(BG100=0,"",BF97/BG100)</f>
        <v>0.28266494178525226</v>
      </c>
      <c r="BH98" s="227"/>
      <c r="BI98" s="261">
        <f t="shared" ref="BI98" si="1625">IF(BI100=0,"",BH97/BI100)</f>
        <v>0.23749999999999999</v>
      </c>
      <c r="BJ98" s="227"/>
      <c r="BK98" s="262">
        <f t="shared" ref="BK98" si="1626">IF(BK100=0,"",BJ97/BK100)</f>
        <v>0.33400000000000002</v>
      </c>
      <c r="BL98" s="227"/>
      <c r="BM98" s="261">
        <f t="shared" ref="BM98" si="1627">IF(BM100=0,"",BL97/BM100)</f>
        <v>0.55555555555555558</v>
      </c>
      <c r="BN98" s="227"/>
      <c r="BO98" s="262">
        <f t="shared" ref="BO98" si="1628">IF(BO100=0,"",BN97/BO100)</f>
        <v>0.93871449925261585</v>
      </c>
      <c r="BP98" s="227"/>
      <c r="BQ98" s="261">
        <f t="shared" ref="BQ98" si="1629">IF(BQ100=0,"",BP97/BQ100)</f>
        <v>0.38657407407407407</v>
      </c>
      <c r="BR98" s="227"/>
      <c r="BS98" s="262">
        <f t="shared" ref="BS98" si="1630">IF(BS100=0,"",BR97/BS100)</f>
        <v>0.26203534430225472</v>
      </c>
      <c r="BT98" s="227"/>
      <c r="BU98" s="261">
        <f t="shared" ref="BU98" si="1631">IF(BU100=0,"",BT97/BU100)</f>
        <v>0.20150659133709981</v>
      </c>
      <c r="BV98" s="227"/>
      <c r="BW98" s="262">
        <f t="shared" ref="BW98" si="1632">IF(BW100=0,"",BV97/BW100)</f>
        <v>0.16490963855421686</v>
      </c>
      <c r="BX98" s="227"/>
      <c r="BY98" s="261">
        <f t="shared" ref="BY98" si="1633">IF(BY100=0,"",BX97/BY100)</f>
        <v>0.29894736842105263</v>
      </c>
      <c r="BZ98" s="227"/>
      <c r="CA98" s="262">
        <f t="shared" ref="CA98" si="1634">IF(CA100=0,"",BZ97/CA100)</f>
        <v>0.41107491856677525</v>
      </c>
      <c r="CB98" s="194"/>
      <c r="CC98" s="263">
        <f>CC97/CC100</f>
        <v>0.40985192350621324</v>
      </c>
      <c r="CD98" s="194" t="s">
        <v>172</v>
      </c>
      <c r="CE98" s="215"/>
      <c r="CF98" s="194"/>
      <c r="CG98" s="207"/>
      <c r="CH98" s="194"/>
      <c r="CI98" s="207"/>
      <c r="CJ98" s="194"/>
      <c r="CK98" s="207"/>
      <c r="CL98" s="194"/>
      <c r="CM98" s="194"/>
    </row>
    <row r="99" spans="2:91" ht="15" customHeight="1">
      <c r="B99" s="217" t="s">
        <v>238</v>
      </c>
      <c r="C99" s="217"/>
      <c r="D99" s="295">
        <f>MAX(D19,D21,D23,D25,D27,D29,D31,D33,D35,D37,D39,D41,D43,D45,D47,D49,D51,D53,D55,D57,D59,D61,D63,D65,D67,D69,D71,D73,D75,D77,D79,D81,D83,D85,D87,D89,D91,D93)</f>
        <v>0.62962962962962965</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0.60869565217391308</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0.7931034482758621</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0.66666666666666663</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0.58620689655172409</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1.25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0.9</v>
      </c>
      <c r="BM99" s="29"/>
      <c r="BN99" s="297">
        <f t="shared" ref="BN99" si="1664">MAX(BN19,BN21,BN23,BN25,BN27,BN29,BN31,BN33,BN35,BN37,BN39,BN41,BN43,BN45,BN47,BN49,BN51,BN53,BN55,BN57,BN59,BN61,BN63,BN65,BN67,BN69,BN71,BN73,BN75,BN77,BN79,BN81,BN83,BN85,BN87,BN89,BN91,BN93)</f>
        <v>1.3636363636363635</v>
      </c>
      <c r="BO99" s="29"/>
      <c r="BP99" s="295">
        <f t="shared" ref="BP99" si="1665">MAX(BP19,BP21,BP23,BP25,BP27,BP29,BP31,BP33,BP35,BP37,BP39,BP41,BP43,BP45,BP47,BP49,BP51,BP53,BP55,BP57,BP59,BP61,BP63,BP65,BP67,BP69,BP71,BP73,BP75,BP77,BP79,BP81,BP83,BP85,BP87,BP89,BP91,BP93)</f>
        <v>0.72</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0.47619047619047616</v>
      </c>
      <c r="BU99" s="29"/>
      <c r="BV99" s="297">
        <f t="shared" ref="BV99" si="1668">MAX(BV19,BV21,BV23,BV25,BV27,BV29,BV31,BV33,BV35,BV37,BV39,BV41,BV43,BV45,BV47,BV49,BV51,BV53,BV55,BV57,BV59,BV61,BV63,BV65,BV67,BV69,BV71,BV73,BV75,BV77,BV79,BV81,BV83,BV85,BV87,BV89,BV91,BV93)</f>
        <v>0.35714285714285715</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1172</v>
      </c>
      <c r="F100" s="223"/>
      <c r="G100" s="225">
        <f>G18+G20+G22+G24+G26+G28+G30+G32+G34+G36+G38+G40+G42+G44+G46+G48+G50+G52+G54+G56+G58+G60+G62+G64+G66+G68+G70+G72+G74+G76+G78+G80+G82+G84+G86+G88+G90+G92</f>
        <v>1604</v>
      </c>
      <c r="H100" s="223"/>
      <c r="I100" s="224">
        <f t="shared" ref="I100" si="1671">I18+I20+I22+I24+I26+I28+I30+I32+I34+I36+I38+I40+I42+I44+I46+I48+I50+I52+I54+I56+I58+I60+I62+I64+I66+I68+I70+I72+I74+I76+I78+I80+I82+I84+I86+I88+I90+I92</f>
        <v>1574</v>
      </c>
      <c r="J100" s="223"/>
      <c r="K100" s="225">
        <f t="shared" ref="K100" si="1672">K18+K20+K22+K24+K26+K28+K30+K32+K34+K36+K38+K40+K42+K44+K46+K48+K50+K52+K54+K56+K58+K60+K62+K64+K66+K68+K70+K72+K74+K76+K78+K80+K82+K84+K86+K88+K90+K92</f>
        <v>1498</v>
      </c>
      <c r="L100" s="223"/>
      <c r="M100" s="224">
        <f t="shared" ref="M100" si="1673">M18+M20+M22+M24+M26+M28+M30+M32+M34+M36+M38+M40+M42+M44+M46+M48+M50+M52+M54+M56+M58+M60+M62+M64+M66+M68+M70+M72+M74+M76+M78+M80+M82+M84+M86+M88+M90+M92</f>
        <v>1504</v>
      </c>
      <c r="N100" s="223"/>
      <c r="O100" s="225">
        <f t="shared" ref="O100" si="1674">O18+O20+O22+O24+O26+O28+O30+O32+O34+O36+O38+O40+O42+O44+O46+O48+O50+O52+O54+O56+O58+O60+O62+O64+O66+O68+O70+O72+O74+O76+O78+O80+O82+O84+O86+O88+O90+O92</f>
        <v>1064</v>
      </c>
      <c r="P100" s="223"/>
      <c r="Q100" s="224">
        <f t="shared" ref="Q100" si="1675">Q18+Q20+Q22+Q24+Q26+Q28+Q30+Q32+Q34+Q36+Q38+Q40+Q42+Q44+Q46+Q48+Q50+Q52+Q54+Q56+Q58+Q60+Q62+Q64+Q66+Q68+Q70+Q72+Q74+Q76+Q78+Q80+Q82+Q84+Q86+Q88+Q90+Q92</f>
        <v>1522</v>
      </c>
      <c r="R100" s="223"/>
      <c r="S100" s="225">
        <f t="shared" ref="S100" si="1676">S18+S20+S22+S24+S26+S28+S30+S32+S34+S36+S38+S40+S42+S44+S46+S48+S50+S52+S54+S56+S58+S60+S62+S64+S66+S68+S70+S72+S74+S76+S78+S80+S82+S84+S86+S88+S90+S92</f>
        <v>1463</v>
      </c>
      <c r="T100" s="223"/>
      <c r="U100" s="224">
        <f t="shared" ref="U100" si="1677">U18+U20+U22+U24+U26+U28+U30+U32+U34+U36+U38+U40+U42+U44+U46+U48+U50+U52+U54+U56+U58+U60+U62+U64+U66+U68+U70+U72+U74+U76+U78+U80+U82+U84+U86+U88+U90+U92</f>
        <v>1248</v>
      </c>
      <c r="V100" s="223"/>
      <c r="W100" s="225">
        <f t="shared" ref="W100" si="1678">W18+W20+W22+W24+W26+W28+W30+W32+W34+W36+W38+W40+W42+W44+W46+W48+W50+W52+W54+W56+W58+W60+W62+W64+W66+W68+W70+W72+W74+W76+W78+W80+W82+W84+W86+W88+W90+W92</f>
        <v>1292</v>
      </c>
      <c r="X100" s="223"/>
      <c r="Y100" s="224">
        <f t="shared" ref="Y100" si="1679">Y18+Y20+Y22+Y24+Y26+Y28+Y30+Y32+Y34+Y36+Y38+Y40+Y42+Y44+Y46+Y48+Y50+Y52+Y54+Y56+Y58+Y60+Y62+Y64+Y66+Y68+Y70+Y72+Y74+Y76+Y78+Y80+Y82+Y84+Y86+Y88+Y90+Y92</f>
        <v>1349</v>
      </c>
      <c r="Z100" s="223"/>
      <c r="AA100" s="225">
        <f t="shared" ref="AA100" si="1680">AA18+AA20+AA22+AA24+AA26+AA28+AA30+AA32+AA34+AA36+AA38+AA40+AA42+AA44+AA46+AA48+AA50+AA52+AA54+AA56+AA58+AA60+AA62+AA64+AA66+AA68+AA70+AA72+AA74+AA76+AA78+AA80+AA82+AA84+AA86+AA88+AA90+AA92</f>
        <v>1627</v>
      </c>
      <c r="AB100" s="223"/>
      <c r="AC100" s="224">
        <f t="shared" ref="AC100" si="1681">AC18+AC20+AC22+AC24+AC26+AC28+AC30+AC32+AC34+AC36+AC38+AC40+AC42+AC44+AC46+AC48+AC50+AC52+AC54+AC56+AC58+AC60+AC62+AC64+AC66+AC68+AC70+AC72+AC74+AC76+AC78+AC80+AC82+AC84+AC86+AC88+AC90+AC92</f>
        <v>1479</v>
      </c>
      <c r="AD100" s="223"/>
      <c r="AE100" s="225">
        <f t="shared" ref="AE100" si="1682">AE18+AE20+AE22+AE24+AE26+AE28+AE30+AE32+AE34+AE36+AE38+AE40+AE42+AE44+AE46+AE48+AE50+AE52+AE54+AE56+AE58+AE60+AE62+AE64+AE66+AE68+AE70+AE72+AE74+AE76+AE78+AE80+AE82+AE84+AE86+AE88+AE90+AE92</f>
        <v>1471</v>
      </c>
      <c r="AF100" s="223"/>
      <c r="AG100" s="224">
        <f t="shared" ref="AG100" si="1683">AG18+AG20+AG22+AG24+AG26+AG28+AG30+AG32+AG34+AG36+AG38+AG40+AG42+AG44+AG46+AG48+AG50+AG52+AG54+AG56+AG58+AG60+AG62+AG64+AG66+AG68+AG70+AG72+AG74+AG76+AG78+AG80+AG82+AG84+AG86+AG88+AG90+AG92</f>
        <v>1463</v>
      </c>
      <c r="AH100" s="223"/>
      <c r="AI100" s="225">
        <f t="shared" ref="AI100" si="1684">AI18+AI20+AI22+AI24+AI26+AI28+AI30+AI32+AI34+AI36+AI38+AI40+AI42+AI44+AI46+AI48+AI50+AI52+AI54+AI56+AI58+AI60+AI62+AI64+AI66+AI68+AI70+AI72+AI74+AI76+AI78+AI80+AI82+AI84+AI86+AI88+AI90+AI92</f>
        <v>1627</v>
      </c>
      <c r="AJ100" s="223"/>
      <c r="AK100" s="224">
        <f t="shared" ref="AK100" si="1685">AK18+AK20+AK22+AK24+AK26+AK28+AK30+AK32+AK34+AK36+AK38+AK40+AK42+AK44+AK46+AK48+AK50+AK52+AK54+AK56+AK58+AK60+AK62+AK64+AK66+AK68+AK70+AK72+AK74+AK76+AK78+AK80+AK82+AK84+AK86+AK88+AK90+AK92</f>
        <v>1342</v>
      </c>
      <c r="AL100" s="223"/>
      <c r="AM100" s="225">
        <f t="shared" ref="AM100" si="1686">AM18+AM20+AM22+AM24+AM26+AM28+AM30+AM32+AM34+AM36+AM38+AM40+AM42+AM44+AM46+AM48+AM50+AM52+AM54+AM56+AM58+AM60+AM62+AM64+AM66+AM68+AM70+AM72+AM74+AM76+AM78+AM80+AM82+AM84+AM86+AM88+AM90+AM92</f>
        <v>1317</v>
      </c>
      <c r="AN100" s="223"/>
      <c r="AO100" s="224">
        <f t="shared" ref="AO100" si="1687">AO18+AO20+AO22+AO24+AO26+AO28+AO30+AO32+AO34+AO36+AO38+AO40+AO42+AO44+AO46+AO48+AO50+AO52+AO54+AO56+AO58+AO60+AO62+AO64+AO66+AO68+AO70+AO72+AO74+AO76+AO78+AO80+AO82+AO84+AO86+AO88+AO90+AO92</f>
        <v>1489</v>
      </c>
      <c r="AP100" s="223"/>
      <c r="AQ100" s="225">
        <f t="shared" ref="AQ100" si="1688">AQ18+AQ20+AQ22+AQ24+AQ26+AQ28+AQ30+AQ32+AQ34+AQ36+AQ38+AQ40+AQ42+AQ44+AQ46+AQ48+AQ50+AQ52+AQ54+AQ56+AQ58+AQ60+AQ62+AQ64+AQ66+AQ68+AQ70+AQ72+AQ74+AQ76+AQ78+AQ80+AQ82+AQ84+AQ86+AQ88+AQ90+AQ92</f>
        <v>1132</v>
      </c>
      <c r="AR100" s="223"/>
      <c r="AS100" s="224">
        <f t="shared" ref="AS100" si="1689">AS18+AS20+AS22+AS24+AS26+AS28+AS30+AS32+AS34+AS36+AS38+AS40+AS42+AS44+AS46+AS48+AS50+AS52+AS54+AS56+AS58+AS60+AS62+AS64+AS66+AS68+AS70+AS72+AS74+AS76+AS78+AS80+AS82+AS84+AS86+AS88+AS90+AS92</f>
        <v>1306</v>
      </c>
      <c r="AT100" s="223"/>
      <c r="AU100" s="225">
        <f t="shared" ref="AU100" si="1690">AU18+AU20+AU22+AU24+AU26+AU28+AU30+AU32+AU34+AU36+AU38+AU40+AU42+AU44+AU46+AU48+AU50+AU52+AU54+AU56+AU58+AU60+AU62+AU64+AU66+AU68+AU70+AU72+AU74+AU76+AU78+AU80+AU82+AU84+AU86+AU88+AU90+AU92</f>
        <v>1337</v>
      </c>
      <c r="AV100" s="223"/>
      <c r="AW100" s="224">
        <f t="shared" ref="AW100" si="1691">AW18+AW20+AW22+AW24+AW26+AW28+AW30+AW32+AW34+AW36+AW38+AW40+AW42+AW44+AW46+AW48+AW50+AW52+AW54+AW56+AW58+AW60+AW62+AW64+AW66+AW68+AW70+AW72+AW74+AW76+AW78+AW80+AW82+AW84+AW86+AW88+AW90+AW92</f>
        <v>1336</v>
      </c>
      <c r="AX100" s="223"/>
      <c r="AY100" s="225">
        <f t="shared" ref="AY100" si="1692">AY18+AY20+AY22+AY24+AY26+AY28+AY30+AY32+AY34+AY36+AY38+AY40+AY42+AY44+AY46+AY48+AY50+AY52+AY54+AY56+AY58+AY60+AY62+AY64+AY66+AY68+AY70+AY72+AY74+AY76+AY78+AY80+AY82+AY84+AY86+AY88+AY90+AY92</f>
        <v>1475</v>
      </c>
      <c r="AZ100" s="223"/>
      <c r="BA100" s="224">
        <f t="shared" ref="BA100" si="1693">BA18+BA20+BA22+BA24+BA26+BA28+BA30+BA32+BA34+BA36+BA38+BA40+BA42+BA44+BA46+BA48+BA50+BA52+BA54+BA56+BA58+BA60+BA62+BA64+BA66+BA68+BA70+BA72+BA74+BA76+BA78+BA80+BA82+BA84+BA86+BA88+BA90+BA92</f>
        <v>1491</v>
      </c>
      <c r="BB100" s="223"/>
      <c r="BC100" s="225">
        <f t="shared" ref="BC100" si="1694">BC18+BC20+BC22+BC24+BC26+BC28+BC30+BC32+BC34+BC36+BC38+BC40+BC42+BC44+BC46+BC48+BC50+BC52+BC54+BC56+BC58+BC60+BC62+BC64+BC66+BC68+BC70+BC72+BC74+BC76+BC78+BC80+BC82+BC84+BC86+BC88+BC90+BC92</f>
        <v>1413</v>
      </c>
      <c r="BD100" s="223"/>
      <c r="BE100" s="224">
        <f t="shared" ref="BE100" si="1695">BE18+BE20+BE22+BE24+BE26+BE28+BE30+BE32+BE34+BE36+BE38+BE40+BE42+BE44+BE46+BE48+BE50+BE52+BE54+BE56+BE58+BE60+BE62+BE64+BE66+BE68+BE70+BE72+BE74+BE76+BE78+BE80+BE82+BE84+BE86+BE88+BE90+BE92</f>
        <v>1627</v>
      </c>
      <c r="BF100" s="223"/>
      <c r="BG100" s="225">
        <f t="shared" ref="BG100" si="1696">BG18+BG20+BG22+BG24+BG26+BG28+BG30+BG32+BG34+BG36+BG38+BG40+BG42+BG44+BG46+BG48+BG50+BG52+BG54+BG56+BG58+BG60+BG62+BG64+BG66+BG68+BG70+BG72+BG74+BG76+BG78+BG80+BG82+BG84+BG86+BG88+BG90+BG92</f>
        <v>1546</v>
      </c>
      <c r="BH100" s="223"/>
      <c r="BI100" s="224">
        <f t="shared" ref="BI100" si="1697">BI18+BI20+BI22+BI24+BI26+BI28+BI30+BI32+BI34+BI36+BI38+BI40+BI42+BI44+BI46+BI48+BI50+BI52+BI54+BI56+BI58+BI60+BI62+BI64+BI66+BI68+BI70+BI72+BI74+BI76+BI78+BI80+BI82+BI84+BI86+BI88+BI90+BI92</f>
        <v>1360</v>
      </c>
      <c r="BJ100" s="223"/>
      <c r="BK100" s="225">
        <f t="shared" ref="BK100" si="1698">BK18+BK20+BK22+BK24+BK26+BK28+BK30+BK32+BK34+BK36+BK38+BK40+BK42+BK44+BK46+BK48+BK50+BK52+BK54+BK56+BK58+BK60+BK62+BK64+BK66+BK68+BK70+BK72+BK74+BK76+BK78+BK80+BK82+BK84+BK86+BK88+BK90+BK92</f>
        <v>1500</v>
      </c>
      <c r="BL100" s="223"/>
      <c r="BM100" s="224">
        <f t="shared" ref="BM100" si="1699">BM18+BM20+BM22+BM24+BM26+BM28+BM30+BM32+BM34+BM36+BM38+BM40+BM42+BM44+BM46+BM48+BM50+BM52+BM54+BM56+BM58+BM60+BM62+BM64+BM66+BM68+BM70+BM72+BM74+BM76+BM78+BM80+BM82+BM84+BM86+BM88+BM90+BM92</f>
        <v>1503</v>
      </c>
      <c r="BN100" s="223"/>
      <c r="BO100" s="225">
        <f t="shared" ref="BO100" si="1700">BO18+BO20+BO22+BO24+BO26+BO28+BO30+BO32+BO34+BO36+BO38+BO40+BO42+BO44+BO46+BO48+BO50+BO52+BO54+BO56+BO58+BO60+BO62+BO64+BO66+BO68+BO70+BO72+BO74+BO76+BO78+BO80+BO82+BO84+BO86+BO88+BO90+BO92</f>
        <v>1338</v>
      </c>
      <c r="BP100" s="223"/>
      <c r="BQ100" s="224">
        <f t="shared" ref="BQ100" si="1701">BQ18+BQ20+BQ22+BQ24+BQ26+BQ28+BQ30+BQ32+BQ34+BQ36+BQ38+BQ40+BQ42+BQ44+BQ46+BQ48+BQ50+BQ52+BQ54+BQ56+BQ58+BQ60+BQ62+BQ64+BQ66+BQ68+BQ70+BQ72+BQ74+BQ76+BQ78+BQ80+BQ82+BQ84+BQ86+BQ88+BQ90+BQ92</f>
        <v>1296</v>
      </c>
      <c r="BR100" s="223"/>
      <c r="BS100" s="225">
        <f t="shared" ref="BS100" si="1702">BS18+BS20+BS22+BS24+BS26+BS28+BS30+BS32+BS34+BS36+BS38+BS40+BS42+BS44+BS46+BS48+BS50+BS52+BS54+BS56+BS58+BS60+BS62+BS64+BS66+BS68+BS70+BS72+BS74+BS76+BS78+BS80+BS82+BS84+BS86+BS88+BS90+BS92</f>
        <v>1641</v>
      </c>
      <c r="BT100" s="223"/>
      <c r="BU100" s="224">
        <f t="shared" ref="BU100" si="1703">BU18+BU20+BU22+BU24+BU26+BU28+BU30+BU32+BU34+BU36+BU38+BU40+BU42+BU44+BU46+BU48+BU50+BU52+BU54+BU56+BU58+BU60+BU62+BU64+BU66+BU68+BU70+BU72+BU74+BU76+BU78+BU80+BU82+BU84+BU86+BU88+BU90+BU92</f>
        <v>1062</v>
      </c>
      <c r="BV100" s="223"/>
      <c r="BW100" s="225">
        <f t="shared" ref="BW100" si="1704">BW18+BW20+BW22+BW24+BW26+BW28+BW30+BW32+BW34+BW36+BW38+BW40+BW42+BW44+BW46+BW48+BW50+BW52+BW54+BW56+BW58+BW60+BW62+BW64+BW66+BW68+BW70+BW72+BW74+BW76+BW78+BW80+BW82+BW84+BW86+BW88+BW90+BW92</f>
        <v>1328</v>
      </c>
      <c r="BX100" s="223"/>
      <c r="BY100" s="224">
        <f t="shared" ref="BY100" si="1705">BY18+BY20+BY22+BY24+BY26+BY28+BY30+BY32+BY34+BY36+BY38+BY40+BY42+BY44+BY46+BY48+BY50+BY52+BY54+BY56+BY58+BY60+BY62+BY64+BY66+BY68+BY70+BY72+BY74+BY76+BY78+BY80+BY82+BY84+BY86+BY88+BY90+BY92</f>
        <v>1425</v>
      </c>
      <c r="BZ100" s="223"/>
      <c r="CA100" s="225">
        <f t="shared" ref="CA100" si="1706">CA18+CA20+CA22+CA24+CA26+CA28+CA30+CA32+CA34+CA36+CA38+CA40+CA42+CA44+CA46+CA48+CA50+CA52+CA54+CA56+CA58+CA60+CA62+CA64+CA66+CA68+CA70+CA72+CA74+CA76+CA78+CA80+CA82+CA84+CA86+CA88+CA90+CA92</f>
        <v>1535</v>
      </c>
      <c r="CB100" s="194"/>
      <c r="CC100" s="226">
        <f>SUM(D100:CA100)/2</f>
        <v>26878</v>
      </c>
      <c r="CD100" s="194" t="s">
        <v>171</v>
      </c>
      <c r="CE100" s="215"/>
      <c r="CF100" s="194"/>
      <c r="CG100" s="194"/>
      <c r="CH100" s="194"/>
      <c r="CI100" s="194"/>
      <c r="CJ100" s="194"/>
      <c r="CK100" s="194"/>
      <c r="CL100" s="194"/>
      <c r="CM100" s="194"/>
    </row>
    <row r="101" spans="2:91" ht="15" customHeight="1">
      <c r="B101" s="227" t="s">
        <v>112</v>
      </c>
      <c r="C101" s="227"/>
      <c r="D101" s="228">
        <f>IF(E96=0,"",D97/E96)</f>
        <v>0.84375</v>
      </c>
      <c r="E101" s="227"/>
      <c r="F101" s="229">
        <f>IF(G96=0,"",F97/G96)</f>
        <v>0.88143712574850297</v>
      </c>
      <c r="G101" s="227"/>
      <c r="H101" s="228">
        <f t="shared" ref="H101" si="1707">IF(I96=0,"",H97/I96)</f>
        <v>0.83505154639175261</v>
      </c>
      <c r="I101" s="227"/>
      <c r="J101" s="229">
        <f t="shared" ref="J101" si="1708">IF(K96=0,"",J97/K96)</f>
        <v>0.89334637964774954</v>
      </c>
      <c r="K101" s="227"/>
      <c r="L101" s="228">
        <f t="shared" ref="L101" si="1709">IF(M96=0,"",L97/M96)</f>
        <v>0.81364562118126271</v>
      </c>
      <c r="M101" s="227"/>
      <c r="N101" s="229">
        <f t="shared" ref="N101" si="1710">IF(O96=0,"",N97/O96)</f>
        <v>0.81922675026123304</v>
      </c>
      <c r="O101" s="227"/>
      <c r="P101" s="228">
        <f t="shared" ref="P101" si="1711">IF(Q96=0,"",P97/Q96)</f>
        <v>0.88722554890219563</v>
      </c>
      <c r="Q101" s="227"/>
      <c r="R101" s="229">
        <f t="shared" ref="R101" si="1712">IF(S96=0,"",R97/S96)</f>
        <v>0.90925266903914592</v>
      </c>
      <c r="S101" s="227"/>
      <c r="T101" s="228">
        <f t="shared" ref="T101" si="1713">IF(U96=0,"",T97/U96)</f>
        <v>0.84005563282336582</v>
      </c>
      <c r="U101" s="227"/>
      <c r="V101" s="229">
        <f t="shared" ref="V101" si="1714">IF(W96=0,"",V97/W96)</f>
        <v>0.84464902186421176</v>
      </c>
      <c r="W101" s="227"/>
      <c r="X101" s="228">
        <f t="shared" ref="X101" si="1715">IF(Y96=0,"",X97/Y96)</f>
        <v>0.84719864176570459</v>
      </c>
      <c r="Y101" s="227"/>
      <c r="Z101" s="229">
        <f t="shared" ref="Z101" si="1716">IF(AA96=0,"",Z97/AA96)</f>
        <v>0.78260869565217395</v>
      </c>
      <c r="AA101" s="227"/>
      <c r="AB101" s="228">
        <f t="shared" ref="AB101" si="1717">IF(AC96=0,"",AB97/AC96)</f>
        <v>0.75534441805225649</v>
      </c>
      <c r="AC101" s="227"/>
      <c r="AD101" s="229">
        <f t="shared" ref="AD101" si="1718">IF(AE96=0,"",AD97/AE96)</f>
        <v>0.88508064516129037</v>
      </c>
      <c r="AE101" s="227"/>
      <c r="AF101" s="228">
        <f t="shared" ref="AF101" si="1719">IF(AG96=0,"",AF97/AG96)</f>
        <v>0.82746478873239437</v>
      </c>
      <c r="AG101" s="227"/>
      <c r="AH101" s="229">
        <f t="shared" ref="AH101" si="1720">IF(AI96=0,"",AH97/AI96)</f>
        <v>0.85668789808917201</v>
      </c>
      <c r="AI101" s="227"/>
      <c r="AJ101" s="228">
        <f t="shared" ref="AJ101" si="1721">IF(AK96=0,"",AJ97/AK96)</f>
        <v>0.9174161896974653</v>
      </c>
      <c r="AK101" s="227"/>
      <c r="AL101" s="229">
        <f t="shared" ref="AL101" si="1722">IF(AM96=0,"",AL97/AM96)</f>
        <v>0.76635514018691586</v>
      </c>
      <c r="AM101" s="227"/>
      <c r="AN101" s="228">
        <f t="shared" ref="AN101" si="1723">IF(AO96=0,"",AN97/AO96)</f>
        <v>0.78634361233480177</v>
      </c>
      <c r="AO101" s="227"/>
      <c r="AP101" s="229">
        <f t="shared" ref="AP101" si="1724">IF(AQ96=0,"",AP97/AQ96)</f>
        <v>0.91463414634146345</v>
      </c>
      <c r="AQ101" s="227"/>
      <c r="AR101" s="228">
        <f t="shared" ref="AR101" si="1725">IF(AS96=0,"",AR97/AS96)</f>
        <v>0.84195402298850575</v>
      </c>
      <c r="AS101" s="227"/>
      <c r="AT101" s="229">
        <f t="shared" ref="AT101" si="1726">IF(AU96=0,"",AT97/AU96)</f>
        <v>0.85312500000000002</v>
      </c>
      <c r="AU101" s="227"/>
      <c r="AV101" s="228">
        <f t="shared" ref="AV101" si="1727">IF(AW96=0,"",AV97/AW96)</f>
        <v>0.88284839203675347</v>
      </c>
      <c r="AW101" s="227"/>
      <c r="AX101" s="229">
        <f t="shared" ref="AX101" si="1728">IF(AY96=0,"",AX97/AY96)</f>
        <v>0.7857142857142857</v>
      </c>
      <c r="AY101" s="227"/>
      <c r="AZ101" s="228">
        <f t="shared" ref="AZ101" si="1729">IF(BA96=0,"",AZ97/BA96)</f>
        <v>0.87366548042704628</v>
      </c>
      <c r="BA101" s="227"/>
      <c r="BB101" s="229">
        <f t="shared" ref="BB101" si="1730">IF(BC96=0,"",BB97/BC96)</f>
        <v>0.64848484848484844</v>
      </c>
      <c r="BC101" s="227"/>
      <c r="BD101" s="228">
        <f t="shared" ref="BD101" si="1731">IF(BE96=0,"",BD97/BE96)</f>
        <v>0.90099589923843004</v>
      </c>
      <c r="BE101" s="227"/>
      <c r="BF101" s="229">
        <f t="shared" ref="BF101" si="1732">IF(BG96=0,"",BF97/BG96)</f>
        <v>0.8214285714285714</v>
      </c>
      <c r="BG101" s="227"/>
      <c r="BH101" s="228">
        <f t="shared" ref="BH101" si="1733">IF(BI96=0,"",BH97/BI96)</f>
        <v>0.78398058252427183</v>
      </c>
      <c r="BI101" s="227"/>
      <c r="BJ101" s="229">
        <f t="shared" ref="BJ101" si="1734">IF(BK96=0,"",BJ97/BK96)</f>
        <v>0.87894736842105259</v>
      </c>
      <c r="BK101" s="227"/>
      <c r="BL101" s="228">
        <f t="shared" ref="BL101" si="1735">IF(BM96=0,"",BL97/BM96)</f>
        <v>0.94778660612939836</v>
      </c>
      <c r="BM101" s="227"/>
      <c r="BN101" s="229">
        <f t="shared" ref="BN101" si="1736">IF(BO96=0,"",BN97/BO96)</f>
        <v>0.89014883061658401</v>
      </c>
      <c r="BO101" s="227"/>
      <c r="BP101" s="228">
        <f t="shared" ref="BP101" si="1737">IF(BQ96=0,"",BP97/BQ96)</f>
        <v>0.88829787234042556</v>
      </c>
      <c r="BQ101" s="227"/>
      <c r="BR101" s="229">
        <f t="shared" ref="BR101" si="1738">IF(BS96=0,"",BR97/BS96)</f>
        <v>0.83172147001934238</v>
      </c>
      <c r="BS101" s="227"/>
      <c r="BT101" s="228">
        <f t="shared" ref="BT101" si="1739">IF(BU96=0,"",BT97/BU96)</f>
        <v>0.79259259259259263</v>
      </c>
      <c r="BU101" s="227"/>
      <c r="BV101" s="229">
        <f t="shared" ref="BV101" si="1740">IF(BW96=0,"",BV97/BW96)</f>
        <v>0.70645161290322578</v>
      </c>
      <c r="BW101" s="227"/>
      <c r="BX101" s="228">
        <f t="shared" ref="BX101" si="1741">IF(BY96=0,"",BX97/BY96)</f>
        <v>0.8606060606060606</v>
      </c>
      <c r="BY101" s="227"/>
      <c r="BZ101" s="229">
        <f t="shared" ref="BZ101" si="1742">IF(CA96=0,"",BZ97/CA96)</f>
        <v>0.80382165605095546</v>
      </c>
      <c r="CA101" s="227"/>
      <c r="CB101" s="230"/>
      <c r="CC101" s="231">
        <f>CC97/CC96</f>
        <v>0.85474860335195535</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44</v>
      </c>
      <c r="F102" s="217"/>
      <c r="G102" s="225">
        <f t="shared" ref="G102" si="1743">G19+G21+G23+G25+G27+G29+G31+G33+G35+G37+G39+G41+G43+G45+G47+G49+G51+G53+G55+G57+G59+G61+G63+G65+G67+G69+G71+G73+G75+G77+G79+G81+G83+G85+G87+G89+G91+G93</f>
        <v>61</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61</v>
      </c>
      <c r="L102" s="217"/>
      <c r="M102" s="224">
        <f t="shared" ref="M102" si="1746">M19+M21+M23+M25+M27+M29+M31+M33+M35+M37+M39+M41+M43+M45+M47+M49+M51+M53+M55+M57+M59+M61+M63+M65+M67+M69+M71+M73+M75+M77+M79+M81+M83+M85+M87+M89+M91+M93</f>
        <v>42</v>
      </c>
      <c r="N102" s="217"/>
      <c r="O102" s="225">
        <f t="shared" ref="O102" si="1747">O19+O21+O23+O25+O27+O29+O31+O33+O35+O37+O39+O41+O43+O45+O47+O49+O51+O53+O55+O57+O59+O61+O63+O65+O67+O69+O71+O73+O75+O77+O79+O81+O83+O85+O87+O89+O91+O93</f>
        <v>37</v>
      </c>
      <c r="P102" s="217"/>
      <c r="Q102" s="224">
        <f t="shared" ref="Q102" si="1748">Q19+Q21+Q23+Q25+Q27+Q29+Q31+Q33+Q35+Q37+Q39+Q41+Q43+Q45+Q47+Q49+Q51+Q53+Q55+Q57+Q59+Q61+Q63+Q65+Q67+Q69+Q71+Q73+Q75+Q77+Q79+Q81+Q83+Q85+Q87+Q89+Q91+Q93</f>
        <v>53</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50</v>
      </c>
      <c r="V102" s="217"/>
      <c r="W102" s="225">
        <f t="shared" ref="W102" si="1751">W19+W21+W23+W25+W27+W29+W31+W33+W35+W37+W39+W41+W43+W45+W47+W49+W51+W53+W55+W57+W59+W61+W63+W65+W67+W69+W71+W73+W75+W77+W79+W81+W83+W85+W87+W89+W91+W93</f>
        <v>46</v>
      </c>
      <c r="X102" s="217"/>
      <c r="Y102" s="224">
        <f t="shared" ref="Y102" si="1752">Y19+Y21+Y23+Y25+Y27+Y29+Y31+Y33+Y35+Y37+Y39+Y41+Y43+Y45+Y47+Y49+Y51+Y53+Y55+Y57+Y59+Y61+Y63+Y65+Y67+Y69+Y71+Y73+Y75+Y77+Y79+Y81+Y83+Y85+Y87+Y89+Y91+Y93</f>
        <v>52</v>
      </c>
      <c r="Z102" s="217"/>
      <c r="AA102" s="225">
        <f t="shared" ref="AA102" si="1753">AA19+AA21+AA23+AA25+AA27+AA29+AA31+AA33+AA35+AA37+AA39+AA41+AA43+AA45+AA47+AA49+AA51+AA53+AA55+AA57+AA59+AA61+AA63+AA65+AA67+AA69+AA71+AA73+AA75+AA77+AA79+AA81+AA83+AA85+AA87+AA89+AA91+AA93</f>
        <v>38</v>
      </c>
      <c r="AB102" s="217"/>
      <c r="AC102" s="224">
        <f t="shared" ref="AC102" si="1754">AC19+AC21+AC23+AC25+AC27+AC29+AC31+AC33+AC35+AC37+AC39+AC41+AC43+AC45+AC47+AC49+AC51+AC53+AC55+AC57+AC59+AC61+AC63+AC65+AC67+AC69+AC71+AC73+AC75+AC77+AC79+AC81+AC83+AC85+AC87+AC89+AC91+AC93</f>
        <v>32</v>
      </c>
      <c r="AD102" s="217"/>
      <c r="AE102" s="225">
        <f t="shared" ref="AE102" si="1755">AE19+AE21+AE23+AE25+AE27+AE29+AE31+AE33+AE35+AE37+AE39+AE41+AE43+AE45+AE47+AE49+AE51+AE53+AE55+AE57+AE59+AE61+AE63+AE65+AE67+AE69+AE71+AE73+AE75+AE77+AE79+AE81+AE83+AE85+AE87+AE89+AE91+AE93</f>
        <v>46</v>
      </c>
      <c r="AF102" s="217"/>
      <c r="AG102" s="224">
        <f t="shared" ref="AG102" si="1756">AG19+AG21+AG23+AG25+AG27+AG29+AG31+AG33+AG35+AG37+AG39+AG41+AG43+AG45+AG47+AG49+AG51+AG53+AG55+AG57+AG59+AG61+AG63+AG65+AG67+AG69+AG71+AG73+AG75+AG77+AG79+AG81+AG83+AG85+AG87+AG89+AG91+AG93</f>
        <v>54</v>
      </c>
      <c r="AH102" s="217"/>
      <c r="AI102" s="225">
        <f t="shared" ref="AI102" si="1757">AI19+AI21+AI23+AI25+AI27+AI29+AI31+AI33+AI35+AI37+AI39+AI41+AI43+AI45+AI47+AI49+AI51+AI53+AI55+AI57+AI59+AI61+AI63+AI65+AI67+AI69+AI71+AI73+AI75+AI77+AI79+AI81+AI83+AI85+AI87+AI89+AI91+AI93</f>
        <v>55</v>
      </c>
      <c r="AJ102" s="217"/>
      <c r="AK102" s="224">
        <f t="shared" ref="AK102" si="1758">AK19+AK21+AK23+AK25+AK27+AK29+AK31+AK33+AK35+AK37+AK39+AK41+AK43+AK45+AK47+AK49+AK51+AK53+AK55+AK57+AK59+AK61+AK63+AK65+AK67+AK69+AK71+AK73+AK75+AK77+AK79+AK81+AK83+AK85+AK87+AK89+AK91+AK93</f>
        <v>60</v>
      </c>
      <c r="AL102" s="217"/>
      <c r="AM102" s="225">
        <f t="shared" ref="AM102" si="1759">AM19+AM21+AM23+AM25+AM27+AM29+AM31+AM33+AM35+AM37+AM39+AM41+AM43+AM45+AM47+AM49+AM51+AM53+AM55+AM57+AM59+AM61+AM63+AM65+AM67+AM69+AM71+AM73+AM75+AM77+AM79+AM81+AM83+AM85+AM87+AM89+AM91+AM93</f>
        <v>33</v>
      </c>
      <c r="AN102" s="217"/>
      <c r="AO102" s="224">
        <f t="shared" ref="AO102" si="1760">AO19+AO21+AO23+AO25+AO27+AO29+AO31+AO33+AO35+AO37+AO39+AO41+AO43+AO45+AO47+AO49+AO51+AO53+AO55+AO57+AO59+AO61+AO63+AO65+AO67+AO69+AO71+AO73+AO75+AO77+AO79+AO81+AO83+AO85+AO87+AO89+AO91+AO93</f>
        <v>44</v>
      </c>
      <c r="AP102" s="217"/>
      <c r="AQ102" s="225">
        <f t="shared" ref="AQ102" si="1761">AQ19+AQ21+AQ23+AQ25+AQ27+AQ29+AQ31+AQ33+AQ35+AQ37+AQ39+AQ41+AQ43+AQ45+AQ47+AQ49+AQ51+AQ53+AQ55+AQ57+AQ59+AQ61+AQ63+AQ65+AQ67+AQ69+AQ71+AQ73+AQ75+AQ77+AQ79+AQ81+AQ83+AQ85+AQ87+AQ89+AQ91+AQ93</f>
        <v>56</v>
      </c>
      <c r="AR102" s="217"/>
      <c r="AS102" s="224">
        <f t="shared" ref="AS102" si="1762">AS19+AS21+AS23+AS25+AS27+AS29+AS31+AS33+AS35+AS37+AS39+AS41+AS43+AS45+AS47+AS49+AS51+AS53+AS55+AS57+AS59+AS61+AS63+AS65+AS67+AS69+AS71+AS73+AS75+AS77+AS79+AS81+AS83+AS85+AS87+AS89+AS91+AS93</f>
        <v>40</v>
      </c>
      <c r="AT102" s="217"/>
      <c r="AU102" s="225">
        <f t="shared" ref="AU102" si="1763">AU19+AU21+AU23+AU25+AU27+AU29+AU31+AU33+AU35+AU37+AU39+AU41+AU43+AU45+AU47+AU49+AU51+AU53+AU55+AU57+AU59+AU61+AU63+AU65+AU67+AU69+AU71+AU73+AU75+AU77+AU79+AU81+AU83+AU85+AU87+AU89+AU91+AU93</f>
        <v>56</v>
      </c>
      <c r="AV102" s="217"/>
      <c r="AW102" s="224">
        <f t="shared" ref="AW102" si="1764">AW19+AW21+AW23+AW25+AW27+AW29+AW31+AW33+AW35+AW37+AW39+AW41+AW43+AW45+AW47+AW49+AW51+AW53+AW55+AW57+AW59+AW61+AW63+AW65+AW67+AW69+AW71+AW73+AW75+AW77+AW79+AW81+AW83+AW85+AW87+AW89+AW91+AW93</f>
        <v>44</v>
      </c>
      <c r="AX102" s="217"/>
      <c r="AY102" s="225">
        <f t="shared" ref="AY102" si="1765">AY19+AY21+AY23+AY25+AY27+AY29+AY31+AY33+AY35+AY37+AY39+AY41+AY43+AY45+AY47+AY49+AY51+AY53+AY55+AY57+AY59+AY61+AY63+AY65+AY67+AY69+AY71+AY73+AY75+AY77+AY79+AY81+AY83+AY85+AY87+AY89+AY91+AY93</f>
        <v>46</v>
      </c>
      <c r="AZ102" s="217"/>
      <c r="BA102" s="224">
        <f t="shared" ref="BA102" si="1766">BA19+BA21+BA23+BA25+BA27+BA29+BA31+BA33+BA35+BA37+BA39+BA41+BA43+BA45+BA47+BA49+BA51+BA53+BA55+BA57+BA59+BA61+BA63+BA65+BA67+BA69+BA71+BA73+BA75+BA77+BA79+BA81+BA83+BA85+BA87+BA89+BA91+BA93</f>
        <v>51</v>
      </c>
      <c r="BB102" s="217"/>
      <c r="BC102" s="225">
        <f t="shared" ref="BC102" si="1767">BC19+BC21+BC23+BC25+BC27+BC29+BC31+BC33+BC35+BC37+BC39+BC41+BC43+BC45+BC47+BC49+BC51+BC53+BC55+BC57+BC59+BC61+BC63+BC65+BC67+BC69+BC71+BC73+BC75+BC77+BC79+BC81+BC83+BC85+BC87+BC89+BC91+BC93</f>
        <v>35</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48</v>
      </c>
      <c r="BH102" s="217"/>
      <c r="BI102" s="224">
        <f t="shared" ref="BI102" si="1770">BI19+BI21+BI23+BI25+BI27+BI29+BI31+BI33+BI35+BI37+BI39+BI41+BI43+BI45+BI47+BI49+BI51+BI53+BI55+BI57+BI59+BI61+BI63+BI65+BI67+BI69+BI71+BI73+BI75+BI77+BI79+BI81+BI83+BI85+BI87+BI89+BI91+BI93</f>
        <v>36</v>
      </c>
      <c r="BJ102" s="217"/>
      <c r="BK102" s="225">
        <f t="shared" ref="BK102" si="1771">BK19+BK21+BK23+BK25+BK27+BK29+BK31+BK33+BK35+BK37+BK39+BK41+BK43+BK45+BK47+BK49+BK51+BK53+BK55+BK57+BK59+BK61+BK63+BK65+BK67+BK69+BK71+BK73+BK75+BK77+BK79+BK81+BK83+BK85+BK87+BK89+BK91+BK93</f>
        <v>60</v>
      </c>
      <c r="BL102" s="217"/>
      <c r="BM102" s="224">
        <f t="shared" ref="BM102" si="1772">BM19+BM21+BM23+BM25+BM27+BM29+BM31+BM33+BM35+BM37+BM39+BM41+BM43+BM45+BM47+BM49+BM51+BM53+BM55+BM57+BM59+BM61+BM63+BM65+BM67+BM69+BM71+BM73+BM75+BM77+BM79+BM81+BM83+BM85+BM87+BM89+BM91+BM93</f>
        <v>74</v>
      </c>
      <c r="BN102" s="217"/>
      <c r="BO102" s="225">
        <f t="shared" ref="BO102" si="1773">BO19+BO21+BO23+BO25+BO27+BO29+BO31+BO33+BO35+BO37+BO39+BO41+BO43+BO45+BO47+BO49+BO51+BO53+BO55+BO57+BO59+BO61+BO63+BO65+BO67+BO69+BO71+BO73+BO75+BO77+BO79+BO81+BO83+BO85+BO87+BO89+BO91+BO93</f>
        <v>51</v>
      </c>
      <c r="BP102" s="217"/>
      <c r="BQ102" s="224">
        <f t="shared" ref="BQ102" si="1774">BQ19+BQ21+BQ23+BQ25+BQ27+BQ29+BQ31+BQ33+BQ35+BQ37+BQ39+BQ41+BQ43+BQ45+BQ47+BQ49+BQ51+BQ53+BQ55+BQ57+BQ59+BQ61+BQ63+BQ65+BQ67+BQ69+BQ71+BQ73+BQ75+BQ77+BQ79+BQ81+BQ83+BQ85+BQ87+BQ89+BQ91+BQ93</f>
        <v>69</v>
      </c>
      <c r="BR102" s="217"/>
      <c r="BS102" s="225">
        <f t="shared" ref="BS102" si="1775">BS19+BS21+BS23+BS25+BS27+BS29+BS31+BS33+BS35+BS37+BS39+BS41+BS43+BS45+BS47+BS49+BS51+BS53+BS55+BS57+BS59+BS61+BS63+BS65+BS67+BS69+BS71+BS73+BS75+BS77+BS79+BS81+BS83+BS85+BS87+BS89+BS91+BS93</f>
        <v>47</v>
      </c>
      <c r="BT102" s="217"/>
      <c r="BU102" s="224">
        <f t="shared" ref="BU102" si="1776">BU19+BU21+BU23+BU25+BU27+BU29+BU31+BU33+BU35+BU37+BU39+BU41+BU43+BU45+BU47+BU49+BU51+BU53+BU55+BU57+BU59+BU61+BU63+BU65+BU67+BU69+BU71+BU73+BU75+BU77+BU79+BU81+BU83+BU85+BU87+BU89+BU91+BU93</f>
        <v>44</v>
      </c>
      <c r="BV102" s="217"/>
      <c r="BW102" s="225">
        <f t="shared" ref="BW102" si="1777">BW19+BW21+BW23+BW25+BW27+BW29+BW31+BW33+BW35+BW37+BW39+BW41+BW43+BW45+BW47+BW49+BW51+BW53+BW55+BW57+BW59+BW61+BW63+BW65+BW67+BW69+BW71+BW73+BW75+BW77+BW79+BW81+BW83+BW85+BW87+BW89+BW91+BW93</f>
        <v>34</v>
      </c>
      <c r="BX102" s="217"/>
      <c r="BY102" s="224">
        <f t="shared" ref="BY102" si="1778">BY19+BY21+BY23+BY25+BY27+BY29+BY31+BY33+BY35+BY37+BY39+BY41+BY43+BY45+BY47+BY49+BY51+BY53+BY55+BY57+BY59+BY61+BY63+BY65+BY67+BY69+BY71+BY73+BY75+BY77+BY79+BY81+BY83+BY85+BY87+BY89+BY91+BY93</f>
        <v>55</v>
      </c>
      <c r="BZ102" s="217"/>
      <c r="CA102" s="225">
        <f t="shared" ref="CA102" si="1779">CA19+CA21+CA23+CA25+CA27+CA29+CA31+CA33+CA35+CA37+CA39+CA41+CA43+CA45+CA47+CA49+CA51+CA53+CA55+CA57+CA59+CA61+CA63+CA65+CA67+CA69+CA71+CA73+CA75+CA77+CA79+CA81+CA83+CA85+CA87+CA89+CA91+CA93</f>
        <v>49</v>
      </c>
      <c r="CB102" s="194"/>
      <c r="CC102" s="232">
        <f>SUM(D102:CA102)</f>
        <v>1866</v>
      </c>
      <c r="CD102" s="194" t="s">
        <v>114</v>
      </c>
      <c r="CE102" s="194"/>
      <c r="CF102" s="194"/>
      <c r="CG102" s="194"/>
      <c r="CH102" s="194"/>
      <c r="CI102" s="194"/>
      <c r="CJ102" s="194"/>
      <c r="CK102" s="194"/>
      <c r="CL102" s="194"/>
      <c r="CM102" s="194"/>
    </row>
    <row r="103" spans="2:91" ht="15" customHeight="1">
      <c r="B103" s="217" t="s">
        <v>244</v>
      </c>
      <c r="C103" s="217"/>
      <c r="D103" s="233">
        <f>COUNTIF(E18:E93,60)</f>
        <v>4</v>
      </c>
      <c r="E103" s="217"/>
      <c r="F103" s="222">
        <f>COUNTIF(G18:G93,60)</f>
        <v>3</v>
      </c>
      <c r="G103" s="217"/>
      <c r="H103" s="233">
        <f>COUNTIF(I18:I93,60)</f>
        <v>3</v>
      </c>
      <c r="I103" s="217"/>
      <c r="J103" s="222">
        <f>COUNTIF(K18:K93,60)</f>
        <v>4</v>
      </c>
      <c r="K103" s="217"/>
      <c r="L103" s="233">
        <f>COUNTIF(M18:M93,60)</f>
        <v>2</v>
      </c>
      <c r="M103" s="217"/>
      <c r="N103" s="222">
        <f>COUNTIF(O18:O93,60)</f>
        <v>3</v>
      </c>
      <c r="O103" s="217"/>
      <c r="P103" s="233">
        <f>COUNTIF(Q18:Q93,60)</f>
        <v>4</v>
      </c>
      <c r="Q103" s="217"/>
      <c r="R103" s="222">
        <f>COUNTIF(S18:S93,60)</f>
        <v>6</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6</v>
      </c>
      <c r="AO103" s="217"/>
      <c r="AP103" s="222">
        <f>COUNTIF(AQ18:AQ93,60)</f>
        <v>1</v>
      </c>
      <c r="AQ103" s="217"/>
      <c r="AR103" s="233">
        <f>COUNTIF(AS18:AS93,60)</f>
        <v>4</v>
      </c>
      <c r="AS103" s="217"/>
      <c r="AT103" s="222">
        <f>COUNTIF(AU18:AU93,60)</f>
        <v>3</v>
      </c>
      <c r="AU103" s="217"/>
      <c r="AV103" s="233">
        <f>COUNTIF(AW18:AW93,60)</f>
        <v>1</v>
      </c>
      <c r="AW103" s="217"/>
      <c r="AX103" s="222">
        <f>COUNTIF(AY18:AY93,60)</f>
        <v>5</v>
      </c>
      <c r="AY103" s="217"/>
      <c r="AZ103" s="233">
        <f>COUNTIF(BA18:BA93,60)</f>
        <v>0</v>
      </c>
      <c r="BA103" s="217"/>
      <c r="BB103" s="222">
        <f>COUNTIF(BC18:BC93,60)</f>
        <v>2</v>
      </c>
      <c r="BC103" s="217"/>
      <c r="BD103" s="233">
        <f>COUNTIF(BE18:BE93,60)</f>
        <v>1</v>
      </c>
      <c r="BE103" s="217"/>
      <c r="BF103" s="222">
        <f>COUNTIF(BG18:BG93,60)</f>
        <v>7</v>
      </c>
      <c r="BG103" s="217"/>
      <c r="BH103" s="233">
        <f>COUNTIF(BI18:BI93,60)</f>
        <v>5</v>
      </c>
      <c r="BI103" s="217"/>
      <c r="BJ103" s="222">
        <f>COUNTIF(BK18:BK93,60)</f>
        <v>3</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3</v>
      </c>
      <c r="BY103" s="217"/>
      <c r="BZ103" s="222">
        <f>COUNTIF(CA18:CA93,60)</f>
        <v>1</v>
      </c>
      <c r="CA103" s="217"/>
      <c r="CB103" s="194"/>
      <c r="CC103" s="226">
        <f>SUM(D103:CA103)/2</f>
        <v>54</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8</v>
      </c>
      <c r="O106" s="237">
        <f>N106*N7</f>
        <v>264</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8</v>
      </c>
      <c r="E107" s="239">
        <f>D107*D9</f>
        <v>136</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8</v>
      </c>
      <c r="O107" s="240">
        <f>N107*N9</f>
        <v>280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8</v>
      </c>
      <c r="AQ107" s="240">
        <f>AP107*AP9</f>
        <v>184</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8</v>
      </c>
      <c r="BI107" s="239">
        <f>BH107*BH9</f>
        <v>120</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8</v>
      </c>
      <c r="BU107" s="239">
        <f>BT107*BT9</f>
        <v>80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4</v>
      </c>
      <c r="E108" s="239">
        <f>D108*D11</f>
        <v>72</v>
      </c>
      <c r="F108" s="237">
        <f>IF(F95&lt;25,0,IF(F95&gt;31,8,F95-24))</f>
        <v>8</v>
      </c>
      <c r="G108" s="240">
        <f>F108*F11</f>
        <v>184</v>
      </c>
      <c r="H108" s="236">
        <f>IF(H95&lt;17,0,IF(H95&gt;23,8,H95-16))</f>
        <v>8</v>
      </c>
      <c r="I108" s="239">
        <f>H108*H9</f>
        <v>152</v>
      </c>
      <c r="J108" s="237">
        <f t="shared" ref="J108" si="1876">IF(J95&lt;25,0,IF(J95&gt;31,8,J95-24))</f>
        <v>8</v>
      </c>
      <c r="K108" s="240">
        <f>J108*J11</f>
        <v>248</v>
      </c>
      <c r="L108" s="236">
        <f>IF(L95&lt;17,0,IF(L95&gt;23,8,L95-16))</f>
        <v>8</v>
      </c>
      <c r="M108" s="239">
        <f>L108*L9</f>
        <v>216</v>
      </c>
      <c r="N108" s="237">
        <f t="shared" ref="N108" si="1877">IF(N95&lt;25,0,IF(N95&gt;31,8,N95-24))</f>
        <v>1</v>
      </c>
      <c r="O108" s="240">
        <f>N108*N11</f>
        <v>37</v>
      </c>
      <c r="P108" s="236">
        <f t="shared" ref="P108" si="1878">IF(P95&lt;25,0,IF(P95&gt;31,8,P95-24))</f>
        <v>8</v>
      </c>
      <c r="Q108" s="239">
        <f>P108*P11</f>
        <v>232</v>
      </c>
      <c r="R108" s="237">
        <f t="shared" ref="R108" si="1879">IF(R95&lt;25,0,IF(R95&gt;31,8,R95-24))</f>
        <v>6</v>
      </c>
      <c r="S108" s="240">
        <f>R108*R11</f>
        <v>114</v>
      </c>
      <c r="T108" s="236">
        <f t="shared" ref="T108" si="1880">IF(T95&lt;25,0,IF(T95&gt;31,8,T95-24))</f>
        <v>7</v>
      </c>
      <c r="U108" s="239">
        <f>T108*T11</f>
        <v>175</v>
      </c>
      <c r="V108" s="237">
        <f t="shared" ref="V108" si="1881">IF(V95&lt;25,0,IF(V95&gt;31,8,V95-24))</f>
        <v>7</v>
      </c>
      <c r="W108" s="240">
        <f>V108*V11</f>
        <v>189</v>
      </c>
      <c r="X108" s="236">
        <f t="shared" ref="X108" si="1882">IF(X95&lt;25,0,IF(X95&gt;31,8,X95-24))</f>
        <v>7</v>
      </c>
      <c r="Y108" s="239">
        <f>X108*X11</f>
        <v>133</v>
      </c>
      <c r="Z108" s="237">
        <f t="shared" ref="Z108" si="1883">IF(Z95&lt;25,0,IF(Z95&gt;31,8,Z95-24))</f>
        <v>8</v>
      </c>
      <c r="AA108" s="240">
        <f>Z108*Z11</f>
        <v>112</v>
      </c>
      <c r="AB108" s="236">
        <f t="shared" ref="AB108" si="1884">IF(AB95&lt;25,0,IF(AB95&gt;31,8,AB95-24))</f>
        <v>8</v>
      </c>
      <c r="AC108" s="239">
        <f>AB108*AB11</f>
        <v>104</v>
      </c>
      <c r="AD108" s="237">
        <f t="shared" ref="AD108" si="1885">IF(AD95&lt;25,0,IF(AD95&gt;31,8,AD95-24))</f>
        <v>8</v>
      </c>
      <c r="AE108" s="240">
        <f>AD108*AD11</f>
        <v>120</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7</v>
      </c>
      <c r="AK108" s="239">
        <f>AJ108*AJ11</f>
        <v>287</v>
      </c>
      <c r="AL108" s="237">
        <f t="shared" ref="AL108" si="1889">IF(AL95&lt;25,0,IF(AL95&gt;31,8,AL95-24))</f>
        <v>6</v>
      </c>
      <c r="AM108" s="240">
        <f>AL108*AL11</f>
        <v>84</v>
      </c>
      <c r="AN108" s="236">
        <f>IF(AN95&lt;17,0,IF(AN95&gt;23,8,AN95-16))</f>
        <v>8</v>
      </c>
      <c r="AO108" s="239">
        <f>AN108*AN9</f>
        <v>112</v>
      </c>
      <c r="AP108" s="237">
        <f t="shared" ref="AP108" si="1890">IF(AP95&lt;25,0,IF(AP95&gt;31,8,AP95-24))</f>
        <v>2</v>
      </c>
      <c r="AQ108" s="240">
        <f>AP108*AP11</f>
        <v>46</v>
      </c>
      <c r="AR108" s="236">
        <f t="shared" ref="AR108" si="1891">IF(AR95&lt;25,0,IF(AR95&gt;31,8,AR95-24))</f>
        <v>4</v>
      </c>
      <c r="AS108" s="239">
        <f>AR108*AR11</f>
        <v>52</v>
      </c>
      <c r="AT108" s="237">
        <f t="shared" ref="AT108" si="1892">IF(AT95&lt;25,0,IF(AT95&gt;31,8,AT95-24))</f>
        <v>8</v>
      </c>
      <c r="AU108" s="240">
        <f>AT108*AT11</f>
        <v>80</v>
      </c>
      <c r="AV108" s="236">
        <f t="shared" ref="AV108" si="1893">IF(AV95&lt;25,0,IF(AV95&gt;31,8,AV95-24))</f>
        <v>6</v>
      </c>
      <c r="AW108" s="239">
        <f>AV108*AV11</f>
        <v>258</v>
      </c>
      <c r="AX108" s="237">
        <f t="shared" ref="AX108" si="1894">IF(AX95&lt;25,0,IF(AX95&gt;31,8,AX95-24))</f>
        <v>8</v>
      </c>
      <c r="AY108" s="240">
        <f>AX108*AX11</f>
        <v>112</v>
      </c>
      <c r="AZ108" s="236">
        <f t="shared" ref="AZ108" si="1895">IF(AZ95&lt;25,0,IF(AZ95&gt;31,8,AZ95-24))</f>
        <v>8</v>
      </c>
      <c r="BA108" s="239">
        <f>AZ108*AZ11</f>
        <v>136</v>
      </c>
      <c r="BB108" s="237">
        <f t="shared" ref="BB108" si="1896">IF(BB95&lt;25,0,IF(BB95&gt;31,8,BB95-24))</f>
        <v>8</v>
      </c>
      <c r="BC108" s="240">
        <f>BB108*BB11</f>
        <v>80</v>
      </c>
      <c r="BD108" s="236">
        <f t="shared" ref="BD108" si="1897">IF(BD95&lt;25,0,IF(BD95&gt;31,8,BD95-24))</f>
        <v>8</v>
      </c>
      <c r="BE108" s="239">
        <f>BD108*BD11</f>
        <v>376</v>
      </c>
      <c r="BF108" s="237">
        <f t="shared" ref="BF108" si="1898">IF(BF95&lt;25,0,IF(BF95&gt;31,8,BF95-24))</f>
        <v>8</v>
      </c>
      <c r="BG108" s="240">
        <f>BF108*BF11</f>
        <v>120</v>
      </c>
      <c r="BH108" s="236">
        <f t="shared" ref="BH108" si="1899">IF(BH95&lt;25,0,IF(BH95&gt;31,8,BH95-24))</f>
        <v>6</v>
      </c>
      <c r="BI108" s="239">
        <f>BH108*BH11</f>
        <v>84</v>
      </c>
      <c r="BJ108" s="237">
        <f t="shared" ref="BJ108" si="1900">IF(BJ95&lt;25,0,IF(BJ95&gt;31,8,BJ95-24))</f>
        <v>8</v>
      </c>
      <c r="BK108" s="240">
        <f>BJ108*BJ11</f>
        <v>136</v>
      </c>
      <c r="BL108" s="236">
        <f t="shared" ref="BL108" si="1901">IF(BL95&lt;25,0,IF(BL95&gt;31,8,BL95-24))</f>
        <v>8</v>
      </c>
      <c r="BM108" s="239">
        <f>BL108*BL11</f>
        <v>216</v>
      </c>
      <c r="BN108" s="237">
        <f t="shared" ref="BN108" si="1902">IF(BN95&lt;25,0,IF(BN95&gt;31,8,BN95-24))</f>
        <v>7</v>
      </c>
      <c r="BO108" s="240">
        <f>BN108*BN11</f>
        <v>315</v>
      </c>
      <c r="BP108" s="236">
        <f t="shared" ref="BP108" si="1903">IF(BP95&lt;25,0,IF(BP95&gt;31,8,BP95-24))</f>
        <v>8</v>
      </c>
      <c r="BQ108" s="239">
        <f>BP108*BP11</f>
        <v>144</v>
      </c>
      <c r="BR108" s="237">
        <f t="shared" ref="BR108" si="1904">IF(BR95&lt;25,0,IF(BR95&gt;31,8,BR95-24))</f>
        <v>8</v>
      </c>
      <c r="BS108" s="240">
        <f>BR108*BR11</f>
        <v>120</v>
      </c>
      <c r="BT108" s="236">
        <f t="shared" ref="BT108" si="1905">IF(BT95&lt;25,0,IF(BT95&gt;31,8,BT95-24))</f>
        <v>3</v>
      </c>
      <c r="BU108" s="239">
        <f>BT108*BT11</f>
        <v>30</v>
      </c>
      <c r="BV108" s="237">
        <f>IF(BV95&lt;17,0,IF(BV95&gt;23,8,BV95-16))</f>
        <v>8</v>
      </c>
      <c r="BW108" s="240">
        <f>BV108*BV9</f>
        <v>80</v>
      </c>
      <c r="BX108" s="236">
        <f t="shared" ref="BX108" si="1906">IF(BX95&lt;25,0,IF(BX95&gt;31,8,BX95-24))</f>
        <v>8</v>
      </c>
      <c r="BY108" s="239">
        <f>BX108*BX11</f>
        <v>120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5</v>
      </c>
      <c r="G109" s="240">
        <f>F109*F13</f>
        <v>115</v>
      </c>
      <c r="H109" s="236">
        <f>IF(H95&lt;25,0,IF(H95&gt;31,8,H95-24))</f>
        <v>8</v>
      </c>
      <c r="I109" s="239">
        <f>H109*H11</f>
        <v>152</v>
      </c>
      <c r="J109" s="237">
        <f t="shared" ref="J109" si="1908">IF(J95&lt;33,0,IF(J95&gt;39,8,J95-32))</f>
        <v>2</v>
      </c>
      <c r="K109" s="240">
        <f>J109*J13</f>
        <v>62</v>
      </c>
      <c r="L109" s="236">
        <f>IF(L95&lt;25,0,IF(L95&gt;31,8,L95-24))</f>
        <v>8</v>
      </c>
      <c r="M109" s="239">
        <f>L109*L11</f>
        <v>232</v>
      </c>
      <c r="N109" s="237">
        <f t="shared" ref="N109" si="1909">IF(N95&lt;33,0,IF(N95&gt;39,8,N95-32))</f>
        <v>0</v>
      </c>
      <c r="O109" s="240">
        <f>N109*N13</f>
        <v>0</v>
      </c>
      <c r="P109" s="236">
        <f t="shared" ref="P109" si="1910">IF(P95&lt;33,0,IF(P95&gt;39,8,P95-32))</f>
        <v>2</v>
      </c>
      <c r="Q109" s="239">
        <f>P109*P13</f>
        <v>58</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3</v>
      </c>
      <c r="AA109" s="240">
        <f>Z109*Z13</f>
        <v>42</v>
      </c>
      <c r="AB109" s="236">
        <f t="shared" ref="AB109" si="1916">IF(AB95&lt;33,0,IF(AB95&gt;39,8,AB95-32))</f>
        <v>1</v>
      </c>
      <c r="AC109" s="239">
        <f>AB109*AB13</f>
        <v>13</v>
      </c>
      <c r="AD109" s="237">
        <f t="shared" ref="AD109" si="1917">IF(AD95&lt;33,0,IF(AD95&gt;39,8,AD95-32))</f>
        <v>0</v>
      </c>
      <c r="AE109" s="240">
        <f>AD109*AD13</f>
        <v>0</v>
      </c>
      <c r="AF109" s="236">
        <f t="shared" ref="AF109" si="1918">IF(AF95&lt;33,0,IF(AF95&gt;39,8,AF95-32))</f>
        <v>4</v>
      </c>
      <c r="AG109" s="239">
        <f>AF109*AF13</f>
        <v>64</v>
      </c>
      <c r="AH109" s="237">
        <f t="shared" ref="AH109" si="1919">IF(AH95&lt;33,0,IF(AH95&gt;39,8,AH95-32))</f>
        <v>4</v>
      </c>
      <c r="AI109" s="240">
        <f>AH109*AH13</f>
        <v>68</v>
      </c>
      <c r="AJ109" s="236">
        <f t="shared" ref="AJ109" si="1920">IF(AJ95&lt;33,0,IF(AJ95&gt;39,8,AJ95-32))</f>
        <v>0</v>
      </c>
      <c r="AK109" s="239">
        <f>AJ109*AJ13</f>
        <v>0</v>
      </c>
      <c r="AL109" s="237">
        <f t="shared" ref="AL109" si="1921">IF(AL95&lt;33,0,IF(AL95&gt;39,8,AL95-32))</f>
        <v>0</v>
      </c>
      <c r="AM109" s="240">
        <f>AL109*AL13</f>
        <v>0</v>
      </c>
      <c r="AN109" s="236">
        <f>IF(AN95&lt;25,0,IF(AN95&gt;31,8,AN95-24))</f>
        <v>8</v>
      </c>
      <c r="AO109" s="239">
        <f>AN109*AN11</f>
        <v>112</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2</v>
      </c>
      <c r="AY109" s="240">
        <f>AX109*AX13</f>
        <v>30</v>
      </c>
      <c r="AZ109" s="236">
        <f t="shared" ref="AZ109" si="1927">IF(AZ95&lt;33,0,IF(AZ95&gt;39,8,AZ95-32))</f>
        <v>2</v>
      </c>
      <c r="BA109" s="239">
        <f>AZ109*AZ13</f>
        <v>34</v>
      </c>
      <c r="BB109" s="237">
        <f t="shared" ref="BB109" si="1928">IF(BB95&lt;33,0,IF(BB95&gt;39,8,BB95-32))</f>
        <v>1</v>
      </c>
      <c r="BC109" s="240">
        <f>BB109*BB13</f>
        <v>10</v>
      </c>
      <c r="BD109" s="236">
        <f t="shared" ref="BD109" si="1929">IF(BD95&lt;33,0,IF(BD95&gt;39,8,BD95-32))</f>
        <v>5</v>
      </c>
      <c r="BE109" s="239">
        <f>BD109*BD13</f>
        <v>235</v>
      </c>
      <c r="BF109" s="237">
        <f t="shared" ref="BF109" si="1930">IF(BF95&lt;33,0,IF(BF95&gt;39,8,BF95-32))</f>
        <v>4</v>
      </c>
      <c r="BG109" s="240">
        <f>BF109*BF13</f>
        <v>60</v>
      </c>
      <c r="BH109" s="236">
        <f t="shared" ref="BH109" si="1931">IF(BH95&lt;33,0,IF(BH95&gt;39,8,BH95-32))</f>
        <v>0</v>
      </c>
      <c r="BI109" s="239">
        <f>BH109*BH13</f>
        <v>0</v>
      </c>
      <c r="BJ109" s="237">
        <f t="shared" ref="BJ109" si="1932">IF(BJ95&lt;33,0,IF(BJ95&gt;39,8,BJ95-32))</f>
        <v>2</v>
      </c>
      <c r="BK109" s="240">
        <f>BJ109*BJ13</f>
        <v>34</v>
      </c>
      <c r="BL109" s="236">
        <f t="shared" ref="BL109" si="1933">IF(BL95&lt;33,0,IF(BL95&gt;39,8,BL95-32))</f>
        <v>3</v>
      </c>
      <c r="BM109" s="239">
        <f>BL109*BL13</f>
        <v>81</v>
      </c>
      <c r="BN109" s="237">
        <f t="shared" ref="BN109" si="1934">IF(BN95&lt;33,0,IF(BN95&gt;39,8,BN95-32))</f>
        <v>0</v>
      </c>
      <c r="BO109" s="240">
        <f>BN109*BN13</f>
        <v>0</v>
      </c>
      <c r="BP109" s="236">
        <f t="shared" ref="BP109" si="1935">IF(BP95&lt;33,0,IF(BP95&gt;39,8,BP95-32))</f>
        <v>1</v>
      </c>
      <c r="BQ109" s="239">
        <f>BP109*BP13</f>
        <v>20</v>
      </c>
      <c r="BR109" s="237">
        <f t="shared" ref="BR109" si="1936">IF(BR95&lt;33,0,IF(BR95&gt;39,8,BR95-32))</f>
        <v>3</v>
      </c>
      <c r="BS109" s="240">
        <f>BR109*BR13</f>
        <v>45</v>
      </c>
      <c r="BT109" s="236">
        <f t="shared" ref="BT109" si="1937">IF(BT95&lt;33,0,IF(BT95&gt;39,8,BT95-32))</f>
        <v>0</v>
      </c>
      <c r="BU109" s="239">
        <f>BT109*BT13</f>
        <v>0</v>
      </c>
      <c r="BV109" s="237">
        <f>IF(BV95&lt;25,0,IF(BV95&gt;31,8,BV95-24))</f>
        <v>7</v>
      </c>
      <c r="BW109" s="240">
        <f>BV109*BV11</f>
        <v>70</v>
      </c>
      <c r="BX109" s="236">
        <f t="shared" ref="BX109" si="1938">IF(BX95&lt;33,0,IF(BX95&gt;39,8,BX95-32))</f>
        <v>1</v>
      </c>
      <c r="BY109" s="239">
        <f>BX109*BX13</f>
        <v>15</v>
      </c>
      <c r="BZ109" s="237">
        <f t="shared" ref="BZ109" si="1939">IF(BZ95&lt;33,0,IF(BZ95&gt;39,8,BZ95-32))</f>
        <v>5</v>
      </c>
      <c r="CA109" s="240">
        <f>BZ109*BZ13</f>
        <v>105</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5</v>
      </c>
      <c r="I110" s="244">
        <f>H110*H13</f>
        <v>95</v>
      </c>
      <c r="J110" s="242"/>
      <c r="K110" s="243"/>
      <c r="L110" s="227">
        <f>IF(L95&lt;33,0,IF(L95&gt;39,8,L95-32))</f>
        <v>2</v>
      </c>
      <c r="M110" s="244">
        <f>L110*L13</f>
        <v>54</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1</v>
      </c>
      <c r="AO110" s="244">
        <f>AN110*AN13</f>
        <v>14</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480</v>
      </c>
      <c r="G111" s="222">
        <f>SUM(G105:G110)</f>
        <v>835</v>
      </c>
      <c r="I111" s="233">
        <f t="shared" ref="I111" si="1940">SUM(I105:I110)</f>
        <v>679</v>
      </c>
      <c r="K111" s="222">
        <f t="shared" ref="K111" si="1941">SUM(K105:K110)</f>
        <v>1022</v>
      </c>
      <c r="M111" s="233">
        <f t="shared" ref="M111" si="1942">SUM(M105:M110)</f>
        <v>982</v>
      </c>
      <c r="O111" s="222">
        <f t="shared" ref="O111" si="1943">SUM(O105:O110)</f>
        <v>957</v>
      </c>
      <c r="Q111" s="233">
        <f t="shared" ref="Q111" si="1944">SUM(Q105:Q110)</f>
        <v>1002</v>
      </c>
      <c r="S111" s="222">
        <f t="shared" ref="S111" si="1945">SUM(S105:S110)</f>
        <v>562</v>
      </c>
      <c r="U111" s="233">
        <f t="shared" ref="U111" si="1946">SUM(U105:U110)</f>
        <v>719</v>
      </c>
      <c r="W111" s="222">
        <f t="shared" ref="W111" si="1947">SUM(W105:W110)</f>
        <v>869</v>
      </c>
      <c r="Y111" s="233">
        <f t="shared" ref="Y111" si="1948">SUM(Y105:Y110)</f>
        <v>589</v>
      </c>
      <c r="AA111" s="222">
        <f t="shared" ref="AA111" si="1949">SUM(AA105:AA110)</f>
        <v>506</v>
      </c>
      <c r="AB111" s="129"/>
      <c r="AC111" s="233">
        <f t="shared" ref="AC111" si="1950">SUM(AC105:AC110)</f>
        <v>421</v>
      </c>
      <c r="AE111" s="222">
        <f t="shared" ref="AE111" si="1951">SUM(AE105:AE110)</f>
        <v>496</v>
      </c>
      <c r="AG111" s="233">
        <f t="shared" ref="AG111" si="1952">SUM(AG105:AG110)</f>
        <v>568</v>
      </c>
      <c r="AI111" s="222">
        <f t="shared" ref="AI111" si="1953">SUM(AI105:AI110)</f>
        <v>628</v>
      </c>
      <c r="AK111" s="233">
        <f t="shared" ref="AK111" si="1954">SUM(AK105:AK110)</f>
        <v>1223</v>
      </c>
      <c r="AM111" s="222">
        <f t="shared" ref="AM111" si="1955">SUM(AM105:AM110)</f>
        <v>428</v>
      </c>
      <c r="AO111" s="233">
        <f t="shared" ref="AO111" si="1956">SUM(AO105:AO110)</f>
        <v>454</v>
      </c>
      <c r="AQ111" s="222">
        <f t="shared" ref="AQ111" si="1957">SUM(AQ105:AQ110)</f>
        <v>574</v>
      </c>
      <c r="AS111" s="233">
        <f t="shared" ref="AS111" si="1958">SUM(AS105:AS110)</f>
        <v>348</v>
      </c>
      <c r="AU111" s="222">
        <f t="shared" ref="AU111" si="1959">SUM(AU105:AU110)</f>
        <v>320</v>
      </c>
      <c r="AW111" s="233">
        <f t="shared" ref="AW111" si="1960">SUM(AW105:AW110)</f>
        <v>1306</v>
      </c>
      <c r="AY111" s="222">
        <f t="shared" ref="AY111" si="1961">SUM(AY105:AY110)</f>
        <v>462</v>
      </c>
      <c r="BA111" s="233">
        <f t="shared" ref="BA111" si="1962">SUM(BA105:BA110)</f>
        <v>562</v>
      </c>
      <c r="BC111" s="222">
        <f t="shared" ref="BC111" si="1963">SUM(BC105:BC110)</f>
        <v>330</v>
      </c>
      <c r="BE111" s="233">
        <f t="shared" ref="BE111" si="1964">SUM(BE105:BE110)</f>
        <v>1707</v>
      </c>
      <c r="BG111" s="222">
        <f t="shared" ref="BG111" si="1965">SUM(BG105:BG110)</f>
        <v>532</v>
      </c>
      <c r="BI111" s="233">
        <f t="shared" ref="BI111" si="1966">SUM(BI105:BI110)</f>
        <v>412</v>
      </c>
      <c r="BK111" s="222">
        <f t="shared" ref="BK111" si="1967">SUM(BK105:BK110)</f>
        <v>570</v>
      </c>
      <c r="BM111" s="233">
        <f t="shared" ref="BM111" si="1968">SUM(BM105:BM110)</f>
        <v>881</v>
      </c>
      <c r="BO111" s="222">
        <f t="shared" ref="BO111" si="1969">SUM(BO105:BO110)</f>
        <v>1411</v>
      </c>
      <c r="BQ111" s="233">
        <f t="shared" ref="BQ111" si="1970">SUM(BQ105:BQ110)</f>
        <v>564</v>
      </c>
      <c r="BS111" s="222">
        <f t="shared" ref="BS111" si="1971">SUM(BS105:BS110)</f>
        <v>517</v>
      </c>
      <c r="BU111" s="233">
        <f t="shared" ref="BU111" si="1972">SUM(BU105:BU110)</f>
        <v>270</v>
      </c>
      <c r="BW111" s="222">
        <f t="shared" ref="BW111" si="1973">SUM(BW105:BW110)</f>
        <v>310</v>
      </c>
      <c r="BY111" s="233">
        <f t="shared" ref="BY111" si="1974">SUM(BY105:BY110)</f>
        <v>495</v>
      </c>
      <c r="CA111" s="222">
        <f t="shared" ref="CA111" si="1975">SUM(CA105:CA110)</f>
        <v>785</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v>35</v>
      </c>
      <c r="O118" s="37">
        <v>0.70099999999999996</v>
      </c>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v>18</v>
      </c>
      <c r="E120" s="299">
        <v>0.35199999999999998</v>
      </c>
      <c r="F120" s="38">
        <v>23</v>
      </c>
      <c r="G120" s="299">
        <v>0.443</v>
      </c>
      <c r="H120" s="38">
        <v>19</v>
      </c>
      <c r="I120" s="299">
        <v>0.372</v>
      </c>
      <c r="J120" s="38">
        <v>31</v>
      </c>
      <c r="K120" s="299">
        <v>0.621</v>
      </c>
      <c r="L120" s="38">
        <v>29</v>
      </c>
      <c r="M120" s="299">
        <v>0.56599999999999995</v>
      </c>
      <c r="N120" s="38">
        <v>37</v>
      </c>
      <c r="O120" s="299">
        <v>0.73699999999999999</v>
      </c>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v>23</v>
      </c>
      <c r="AQ120" s="299">
        <v>0.46400000000000002</v>
      </c>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v>14</v>
      </c>
      <c r="BI120" s="299">
        <v>0.24099999999999999</v>
      </c>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v>10</v>
      </c>
      <c r="BU120" s="299">
        <v>0.191</v>
      </c>
      <c r="BV120" s="38">
        <v>10</v>
      </c>
      <c r="BW120" s="299">
        <v>0.16</v>
      </c>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v>31</v>
      </c>
      <c r="K122" s="300">
        <v>0.61399999999999999</v>
      </c>
      <c r="L122" s="39">
        <v>27</v>
      </c>
      <c r="M122" s="300">
        <v>0.54700000000000004</v>
      </c>
      <c r="N122" s="39"/>
      <c r="O122" s="300"/>
      <c r="P122" s="39">
        <v>29</v>
      </c>
      <c r="Q122" s="300">
        <v>0.58499999999999996</v>
      </c>
      <c r="R122" s="39"/>
      <c r="S122" s="300"/>
      <c r="T122" s="39"/>
      <c r="U122" s="300"/>
      <c r="V122" s="39"/>
      <c r="W122" s="300"/>
      <c r="X122" s="39"/>
      <c r="Y122" s="300"/>
      <c r="Z122" s="39">
        <v>14</v>
      </c>
      <c r="AA122" s="300">
        <v>0.24</v>
      </c>
      <c r="AB122" s="39">
        <v>13</v>
      </c>
      <c r="AC122" s="300">
        <v>0.21299999999999999</v>
      </c>
      <c r="AD122" s="39">
        <v>15</v>
      </c>
      <c r="AE122" s="300">
        <v>0.29799999999999999</v>
      </c>
      <c r="AF122" s="39">
        <v>16</v>
      </c>
      <c r="AG122" s="300">
        <v>0.316</v>
      </c>
      <c r="AH122" s="39">
        <v>17</v>
      </c>
      <c r="AI122" s="300">
        <v>0.33300000000000002</v>
      </c>
      <c r="AJ122" s="39"/>
      <c r="AK122" s="300"/>
      <c r="AL122" s="39"/>
      <c r="AM122" s="300"/>
      <c r="AN122" s="39">
        <v>14</v>
      </c>
      <c r="AO122" s="300">
        <v>0.23899999999999999</v>
      </c>
      <c r="AP122" s="39"/>
      <c r="AQ122" s="300"/>
      <c r="AR122" s="39"/>
      <c r="AS122" s="300"/>
      <c r="AT122" s="39">
        <v>12</v>
      </c>
      <c r="AU122" s="300">
        <v>0.20399999999999999</v>
      </c>
      <c r="AV122" s="39"/>
      <c r="AW122" s="300"/>
      <c r="AX122" s="39">
        <v>15</v>
      </c>
      <c r="AY122" s="300">
        <v>0.25</v>
      </c>
      <c r="AZ122" s="39">
        <v>17</v>
      </c>
      <c r="BA122" s="300">
        <v>0.32600000000000001</v>
      </c>
      <c r="BB122" s="39">
        <v>10</v>
      </c>
      <c r="BC122" s="300">
        <v>0.152</v>
      </c>
      <c r="BD122" s="39">
        <v>47</v>
      </c>
      <c r="BE122" s="300">
        <v>0.95499999999999996</v>
      </c>
      <c r="BF122" s="39">
        <v>15</v>
      </c>
      <c r="BG122" s="300">
        <v>0.28699999999999998</v>
      </c>
      <c r="BH122" s="39"/>
      <c r="BI122" s="300"/>
      <c r="BJ122" s="39">
        <v>17</v>
      </c>
      <c r="BK122" s="300">
        <v>0.33</v>
      </c>
      <c r="BL122" s="39">
        <v>27</v>
      </c>
      <c r="BM122" s="300">
        <v>0.55000000000000004</v>
      </c>
      <c r="BN122" s="39"/>
      <c r="BO122" s="300"/>
      <c r="BP122" s="39">
        <v>20</v>
      </c>
      <c r="BQ122" s="300">
        <v>0.38600000000000001</v>
      </c>
      <c r="BR122" s="39">
        <v>15</v>
      </c>
      <c r="BS122" s="300">
        <v>0.26</v>
      </c>
      <c r="BT122" s="39"/>
      <c r="BU122" s="300"/>
      <c r="BV122" s="39"/>
      <c r="BW122" s="300"/>
      <c r="BX122" s="39">
        <v>15</v>
      </c>
      <c r="BY122" s="300">
        <v>0.26900000000000002</v>
      </c>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v>27</v>
      </c>
      <c r="G124" s="32">
        <v>0.45900000000000002</v>
      </c>
      <c r="H124" s="31">
        <v>19</v>
      </c>
      <c r="I124" s="32">
        <v>0.36</v>
      </c>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v>47</v>
      </c>
      <c r="BE124" s="32">
        <v>0.94499999999999995</v>
      </c>
      <c r="BF124" s="31"/>
      <c r="BG124" s="32"/>
      <c r="BH124" s="31"/>
      <c r="BI124" s="32"/>
      <c r="BJ124" s="31"/>
      <c r="BK124" s="32"/>
      <c r="BL124" s="31"/>
      <c r="BM124" s="32"/>
      <c r="BN124" s="31"/>
      <c r="BO124" s="32"/>
      <c r="BP124" s="31"/>
      <c r="BQ124" s="32"/>
      <c r="BR124" s="31"/>
      <c r="BS124" s="32"/>
      <c r="BT124" s="31"/>
      <c r="BU124" s="32"/>
      <c r="BV124" s="31"/>
      <c r="BW124" s="32"/>
      <c r="BX124" s="31"/>
      <c r="BY124" s="32"/>
      <c r="BZ124" s="31">
        <v>21</v>
      </c>
      <c r="CA124" s="32">
        <v>0.41099999999999998</v>
      </c>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255</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246</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9</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
      </c>
      <c r="B3" s="67" t="str">
        <f>NogTeSpelen!J6</f>
        <v>cock</v>
      </c>
      <c r="C3" s="67" t="str">
        <f>NogTeSpelen!K6</f>
        <v/>
      </c>
      <c r="D3" s="67" t="str">
        <f>NogTeSpelen!L6</f>
        <v/>
      </c>
      <c r="E3" s="79" t="str">
        <f>NogTeSpelen!M6</f>
        <v/>
      </c>
    </row>
    <row r="4" spans="1:41" ht="25" customHeight="1">
      <c r="A4" s="78" t="str">
        <f>NogTeSpelen!N6</f>
        <v/>
      </c>
      <c r="B4" s="67" t="str">
        <f>NogTeSpelen!O6</f>
        <v>ger v</v>
      </c>
      <c r="C4" s="67" t="str">
        <f>NogTeSpelen!P6</f>
        <v/>
      </c>
      <c r="D4" s="67" t="str">
        <f>NogTeSpelen!Q6</f>
        <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piet</v>
      </c>
      <c r="B8" s="67" t="str">
        <f>NogTeSpelen!AG6</f>
        <v/>
      </c>
      <c r="C8" s="67" t="str">
        <f>NogTeSpelen!AH6</f>
        <v/>
      </c>
      <c r="D8" s="67" t="str">
        <f>NogTeSpelen!AI6</f>
        <v/>
      </c>
      <c r="E8" s="79" t="str">
        <f>NogTeSpelen!AJ6</f>
        <v>ronald</v>
      </c>
    </row>
    <row r="9" spans="1:41" ht="25" customHeight="1" thickBot="1">
      <c r="A9" s="80" t="str">
        <f>NogTeSpelen!AK6</f>
        <v>ted</v>
      </c>
      <c r="B9" s="81" t="str">
        <f>NogTeSpelen!AL6</f>
        <v/>
      </c>
      <c r="C9" s="81" t="str">
        <f>NogTeSpelen!AM6</f>
        <v/>
      </c>
      <c r="D9" s="81" t="str">
        <f>NogTeSpelen!AN6</f>
        <v/>
      </c>
      <c r="E9" s="82" t="str">
        <f>NogTeSpelen!AO6</f>
        <v/>
      </c>
    </row>
    <row r="11" spans="1:41" s="72" customFormat="1" ht="25" customHeight="1" thickBot="1">
      <c r="A11" s="74" t="str">
        <f>A1</f>
        <v>Alex R</v>
      </c>
      <c r="B11" s="74">
        <f>Gespeeld!AQ6</f>
        <v>28</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chris</v>
      </c>
      <c r="B13" s="69" t="str">
        <f>Gespeeld!J6</f>
        <v/>
      </c>
      <c r="C13" s="69" t="str">
        <f>Gespeeld!K6</f>
        <v>cor</v>
      </c>
      <c r="D13" s="69" t="str">
        <f>Gespeeld!L6</f>
        <v>ed</v>
      </c>
      <c r="E13" s="87" t="str">
        <f>Gespeeld!M6</f>
        <v>frans</v>
      </c>
    </row>
    <row r="14" spans="1:41" ht="25" customHeight="1">
      <c r="A14" s="86" t="str">
        <f>Gespeeld!N6</f>
        <v>ger d</v>
      </c>
      <c r="B14" s="69" t="str">
        <f>Gespeeld!O6</f>
        <v/>
      </c>
      <c r="C14" s="69" t="str">
        <f>Gespeeld!P6</f>
        <v>harold</v>
      </c>
      <c r="D14" s="69" t="str">
        <f>Gespeeld!Q6</f>
        <v>jaap</v>
      </c>
      <c r="E14" s="87" t="str">
        <f>Gespeeld!R6</f>
        <v>joop</v>
      </c>
    </row>
    <row r="15" spans="1:41" ht="25" customHeight="1">
      <c r="A15" s="86" t="str">
        <f>Gespeeld!S6</f>
        <v>jos</v>
      </c>
      <c r="B15" s="69" t="str">
        <f>Gespeeld!T6</f>
        <v>mars bo</v>
      </c>
      <c r="C15" s="69" t="str">
        <f>Gespeeld!U6</f>
        <v/>
      </c>
      <c r="D15" s="69" t="str">
        <f>Gespeeld!V6</f>
        <v/>
      </c>
      <c r="E15" s="87" t="str">
        <f>Gespeeld!W6</f>
        <v>mars os</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
      </c>
      <c r="B18" s="69" t="str">
        <f>Gespeeld!AG6</f>
        <v>pleun</v>
      </c>
      <c r="C18" s="69" t="str">
        <f>Gespeeld!AH6</f>
        <v>rene</v>
      </c>
      <c r="D18" s="69" t="str">
        <f>Gespeeld!AI6</f>
        <v>richard</v>
      </c>
      <c r="E18" s="87" t="str">
        <f>Gespeeld!AJ6</f>
        <v/>
      </c>
    </row>
    <row r="19" spans="1:5" ht="25" customHeight="1" thickBot="1">
      <c r="A19" s="88" t="str">
        <f>Gespeeld!AK6</f>
        <v/>
      </c>
      <c r="B19" s="89" t="str">
        <f>Gespeeld!AL6</f>
        <v>theo</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0</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37</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0</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37</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pleun</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2026-04-14T20:30:14Z</dcterms:modified>
</cp:coreProperties>
</file>